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charts/chart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3.xml" ContentType="application/vnd.openxmlformats-officedocument.drawingml.chart+xml"/>
  <Override PartName="/xl/drawings/drawing15.xml" ContentType="application/vnd.openxmlformats-officedocument.drawingml.chartshapes+xml"/>
  <Override PartName="/xl/charts/chart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Economy_and_Business/"/>
    </mc:Choice>
  </mc:AlternateContent>
  <xr:revisionPtr revIDLastSave="0" documentId="13_ncr:1_{206D123F-6D5C-40D7-8AA4-38297FC04D07}" xr6:coauthVersionLast="47" xr6:coauthVersionMax="47" xr10:uidLastSave="{00000000-0000-0000-0000-000000000000}"/>
  <bookViews>
    <workbookView xWindow="1400" yWindow="1400" windowWidth="16920" windowHeight="10450" tabRatio="717" xr2:uid="{00000000-000D-0000-FFFF-FFFF00000000}"/>
  </bookViews>
  <sheets>
    <sheet name="المقدمة" sheetId="30" r:id="rId1"/>
    <sheet name="التقديم" sheetId="2" r:id="rId2"/>
    <sheet name="56" sheetId="53" r:id="rId3"/>
    <sheet name="57" sheetId="54" r:id="rId4"/>
    <sheet name="58" sheetId="55" r:id="rId5"/>
    <sheet name="Gr_30" sheetId="56" r:id="rId6"/>
    <sheet name="59" sheetId="57" r:id="rId7"/>
    <sheet name="60" sheetId="58" r:id="rId8"/>
    <sheet name="61" sheetId="59" r:id="rId9"/>
    <sheet name="62" sheetId="47" r:id="rId10"/>
    <sheet name="63" sheetId="48" r:id="rId11"/>
    <sheet name="64" sheetId="60" r:id="rId12"/>
    <sheet name="Gr_31" sheetId="34" r:id="rId13"/>
    <sheet name="65" sheetId="15" r:id="rId14"/>
    <sheet name="66" sheetId="61" r:id="rId15"/>
    <sheet name="67" sheetId="62" r:id="rId16"/>
    <sheet name="68" sheetId="63" r:id="rId17"/>
  </sheets>
  <definedNames>
    <definedName name="_xlnm.Print_Area" localSheetId="2">'56'!$A$1:$I$18</definedName>
    <definedName name="_xlnm.Print_Area" localSheetId="3">'57'!$A$1:$N$67</definedName>
    <definedName name="_xlnm.Print_Area" localSheetId="4">'58'!$A$1:$N$18</definedName>
    <definedName name="_xlnm.Print_Area" localSheetId="6">'59'!$A$1:$N$79</definedName>
    <definedName name="_xlnm.Print_Area" localSheetId="7">'60'!$A$1:$G$12</definedName>
    <definedName name="_xlnm.Print_Area" localSheetId="8">'61'!$A$1:$G$12</definedName>
    <definedName name="_xlnm.Print_Area" localSheetId="9">'62'!$A$1:$I$19</definedName>
    <definedName name="_xlnm.Print_Area" localSheetId="10">'63'!$A$1:$N$69</definedName>
    <definedName name="_xlnm.Print_Area" localSheetId="11">'64'!$A$1:$N$19</definedName>
    <definedName name="_xlnm.Print_Area" localSheetId="13">'65'!$A$1:$N$17</definedName>
    <definedName name="_xlnm.Print_Area" localSheetId="14">'66'!$A$1:$N$80</definedName>
    <definedName name="_xlnm.Print_Area" localSheetId="15">'67'!$A$1:$L$13</definedName>
    <definedName name="_xlnm.Print_Area" localSheetId="16">'68'!$A$1:$L$13</definedName>
    <definedName name="_xlnm.Print_Area" localSheetId="5">Gr_30!$A$1:$B$30</definedName>
    <definedName name="_xlnm.Print_Area" localSheetId="12">Gr_31!$A$1:$F$30</definedName>
    <definedName name="_xlnm.Print_Area" localSheetId="1">التقديم!$A$1:$C$10</definedName>
    <definedName name="_xlnm.Print_Area" localSheetId="0">المقدمة!$A$1:$A$30</definedName>
    <definedName name="_xlnm.Print_Titles" localSheetId="3">'57'!$1:$8</definedName>
    <definedName name="_xlnm.Print_Titles" localSheetId="6">'59'!$1:$5</definedName>
    <definedName name="_xlnm.Print_Titles" localSheetId="10">'63'!$1:$7</definedName>
    <definedName name="_xlnm.Print_Titles" localSheetId="14">'66'!$1:$5</definedName>
  </definedNames>
  <calcPr calcId="191029" calcCompleted="0"/>
  <customWorkbookViews>
    <customWorkbookView name="DMD - Personal View" guid="{0FAC0244-EA19-11D4-BED2-0000C068ECF6}" mergeInterval="0" personalView="1" maximized="1" windowWidth="636" windowHeight="318" tabRatio="601"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3" i="61" l="1"/>
  <c r="L62" i="61"/>
  <c r="L63" i="61"/>
  <c r="L64" i="61"/>
  <c r="L65" i="61"/>
  <c r="L66" i="61"/>
  <c r="L67" i="61"/>
  <c r="L68" i="61"/>
  <c r="L69" i="61"/>
  <c r="L70" i="61"/>
  <c r="L71" i="61"/>
  <c r="L72" i="61"/>
  <c r="L74" i="61"/>
  <c r="L75" i="61"/>
  <c r="L76" i="61"/>
  <c r="L77" i="61"/>
  <c r="L38" i="61"/>
  <c r="L7" i="61" l="1"/>
  <c r="L8" i="61"/>
  <c r="L9" i="61"/>
  <c r="L10" i="61"/>
  <c r="L11" i="61"/>
  <c r="L12" i="61"/>
  <c r="L13" i="61"/>
  <c r="L14" i="61"/>
  <c r="L15" i="61"/>
  <c r="L16" i="61"/>
  <c r="L17" i="61"/>
  <c r="L18" i="61"/>
  <c r="L19" i="61"/>
  <c r="L20" i="61"/>
  <c r="L21" i="61"/>
  <c r="L22" i="61"/>
  <c r="L23" i="61"/>
  <c r="L24" i="61"/>
  <c r="L25" i="61"/>
  <c r="L26" i="61"/>
  <c r="L27" i="61"/>
  <c r="L28" i="61"/>
  <c r="L29" i="61"/>
  <c r="L30" i="61"/>
  <c r="L31" i="61"/>
  <c r="L32" i="61"/>
  <c r="L33" i="61"/>
  <c r="L34" i="61"/>
  <c r="L35" i="61"/>
  <c r="L36" i="61"/>
  <c r="L37" i="61"/>
  <c r="L39" i="61"/>
  <c r="L40" i="61"/>
  <c r="L41" i="61"/>
  <c r="L42" i="61"/>
  <c r="L43" i="61"/>
  <c r="L44" i="61"/>
  <c r="L45" i="61"/>
  <c r="L46" i="61"/>
  <c r="L47" i="61"/>
  <c r="L48" i="61"/>
  <c r="L49" i="61"/>
  <c r="L50" i="61"/>
  <c r="L51" i="61"/>
  <c r="L52" i="61"/>
  <c r="L53" i="61"/>
  <c r="L54" i="61"/>
  <c r="L55" i="61"/>
  <c r="L56" i="61"/>
  <c r="L57" i="61"/>
  <c r="L58" i="61"/>
  <c r="L59" i="61"/>
  <c r="L60" i="61"/>
  <c r="L61" i="61"/>
  <c r="L6" i="61"/>
  <c r="C21" i="48"/>
  <c r="I17" i="55" l="1"/>
  <c r="K66" i="54" l="1"/>
  <c r="E63" i="54"/>
  <c r="G63" i="54"/>
  <c r="I63" i="54"/>
  <c r="K63" i="54"/>
  <c r="C78" i="61" l="1"/>
  <c r="K12" i="63" l="1"/>
  <c r="J12" i="63"/>
  <c r="I12" i="63"/>
  <c r="H12" i="63"/>
  <c r="G12" i="63"/>
  <c r="F12" i="63"/>
  <c r="E12" i="63"/>
  <c r="D12" i="63"/>
  <c r="C12" i="63"/>
  <c r="B12" i="63"/>
  <c r="C12" i="62"/>
  <c r="D12" i="62"/>
  <c r="E12" i="62"/>
  <c r="F12" i="62"/>
  <c r="G12" i="62"/>
  <c r="H12" i="62"/>
  <c r="I12" i="62"/>
  <c r="J12" i="62"/>
  <c r="K12" i="62"/>
  <c r="B12" i="62"/>
  <c r="K65" i="48"/>
  <c r="I65" i="48"/>
  <c r="E65" i="48"/>
  <c r="C65" i="48"/>
  <c r="K59" i="48"/>
  <c r="I59" i="48"/>
  <c r="E59" i="48"/>
  <c r="C59" i="48"/>
  <c r="K51" i="48"/>
  <c r="I51" i="48"/>
  <c r="E51" i="48"/>
  <c r="C51" i="48"/>
  <c r="K37" i="48"/>
  <c r="I37" i="48"/>
  <c r="E37" i="48"/>
  <c r="C37" i="48"/>
  <c r="K32" i="48"/>
  <c r="I32" i="48"/>
  <c r="E32" i="48"/>
  <c r="C32" i="48"/>
  <c r="K21" i="48"/>
  <c r="I21" i="48"/>
  <c r="E21" i="48"/>
  <c r="L77" i="57" l="1"/>
  <c r="C66" i="54" l="1"/>
  <c r="E59" i="54"/>
  <c r="G59" i="54"/>
  <c r="I59" i="54"/>
  <c r="K59" i="54"/>
  <c r="E47" i="54"/>
  <c r="G47" i="54"/>
  <c r="I47" i="54"/>
  <c r="K47" i="54"/>
  <c r="E42" i="54"/>
  <c r="G42" i="54"/>
  <c r="I42" i="54"/>
  <c r="K42" i="54"/>
  <c r="E38" i="54"/>
  <c r="G38" i="54"/>
  <c r="I38" i="54"/>
  <c r="K38" i="54"/>
  <c r="E66" i="54"/>
  <c r="G66" i="54"/>
  <c r="H63" i="54" s="1"/>
  <c r="F23" i="54" l="1"/>
  <c r="F63" i="54"/>
  <c r="H23" i="54"/>
  <c r="H9" i="54"/>
  <c r="F47" i="54"/>
  <c r="F42" i="54"/>
  <c r="H42" i="54"/>
  <c r="F20" i="54"/>
  <c r="H47" i="54"/>
  <c r="H20" i="54"/>
  <c r="F9" i="54"/>
  <c r="F59" i="54"/>
  <c r="F38" i="54"/>
  <c r="H59" i="54"/>
  <c r="H38" i="54"/>
  <c r="I66" i="54"/>
  <c r="J63" i="54" s="1"/>
  <c r="J23" i="54" l="1"/>
  <c r="J59" i="54"/>
  <c r="J9" i="54"/>
  <c r="J42" i="54"/>
  <c r="J20" i="54"/>
  <c r="J38" i="54"/>
  <c r="J47" i="54"/>
  <c r="K78" i="61"/>
  <c r="C17" i="60" l="1"/>
  <c r="B11" i="58"/>
  <c r="D17" i="55"/>
  <c r="E17" i="55"/>
  <c r="F17" i="55"/>
  <c r="G17" i="55"/>
  <c r="H17" i="55"/>
  <c r="J17" i="55"/>
  <c r="K17" i="55"/>
  <c r="C17" i="55"/>
  <c r="L12" i="55"/>
  <c r="L13" i="60" l="1"/>
  <c r="D17" i="60"/>
  <c r="E17" i="60"/>
  <c r="F17" i="60"/>
  <c r="G17" i="60"/>
  <c r="H17" i="60"/>
  <c r="I17" i="60"/>
  <c r="J17" i="60"/>
  <c r="K17" i="60"/>
  <c r="D78" i="61"/>
  <c r="E78" i="61"/>
  <c r="F78" i="61"/>
  <c r="G78" i="61"/>
  <c r="H78" i="61"/>
  <c r="I78" i="61"/>
  <c r="J78" i="61"/>
  <c r="K8" i="48" l="1"/>
  <c r="I8" i="48"/>
  <c r="E8" i="48"/>
  <c r="C8" i="48"/>
  <c r="J16" i="15"/>
  <c r="L7" i="15"/>
  <c r="L8" i="15"/>
  <c r="L9" i="15"/>
  <c r="L10" i="15"/>
  <c r="L11" i="15"/>
  <c r="L12" i="15"/>
  <c r="L13" i="15"/>
  <c r="L14" i="15"/>
  <c r="L15" i="15"/>
  <c r="L6" i="15"/>
  <c r="D16" i="15"/>
  <c r="E16" i="15"/>
  <c r="F16" i="15"/>
  <c r="G16" i="15"/>
  <c r="H16" i="15"/>
  <c r="I16" i="15"/>
  <c r="K16" i="15"/>
  <c r="C16" i="15"/>
  <c r="C67" i="48" l="1"/>
  <c r="D67" i="48" s="1"/>
  <c r="L16" i="15"/>
  <c r="L10" i="60"/>
  <c r="L11" i="60"/>
  <c r="L12" i="60"/>
  <c r="L14" i="60"/>
  <c r="L15" i="60"/>
  <c r="L16" i="60"/>
  <c r="L8" i="60"/>
  <c r="L9" i="60"/>
  <c r="L7" i="60"/>
  <c r="B32" i="34" l="1"/>
  <c r="L17" i="60"/>
  <c r="D8" i="48"/>
  <c r="D65" i="48"/>
  <c r="D51" i="48"/>
  <c r="D32" i="48"/>
  <c r="D37" i="48"/>
  <c r="D59" i="48"/>
  <c r="O17" i="60" l="1"/>
  <c r="C78" i="57"/>
  <c r="L7" i="55"/>
  <c r="L63" i="54"/>
  <c r="B32" i="56" l="1"/>
  <c r="L23" i="54"/>
  <c r="L9" i="54"/>
  <c r="L42" i="54"/>
  <c r="L47" i="54"/>
  <c r="L20" i="54"/>
  <c r="L59" i="54"/>
  <c r="L38" i="54"/>
  <c r="I67" i="48"/>
  <c r="J32" i="48" l="1"/>
  <c r="J51" i="48"/>
  <c r="J65" i="48"/>
  <c r="J8" i="48"/>
  <c r="J37" i="48"/>
  <c r="J21" i="48"/>
  <c r="J59" i="48"/>
  <c r="E67" i="48" l="1"/>
  <c r="G67" i="48"/>
  <c r="J67" i="48"/>
  <c r="K67" i="48"/>
  <c r="F67" i="48" l="1"/>
  <c r="F8" i="48"/>
  <c r="F59" i="48"/>
  <c r="F65" i="48"/>
  <c r="F32" i="48"/>
  <c r="F51" i="48"/>
  <c r="F21" i="48"/>
  <c r="F37" i="48"/>
  <c r="H67" i="48"/>
  <c r="L67" i="48"/>
  <c r="L59" i="48"/>
  <c r="L21" i="48"/>
  <c r="L37" i="48"/>
  <c r="L32" i="48"/>
  <c r="L65" i="48"/>
  <c r="L51" i="48"/>
  <c r="L8" i="48"/>
  <c r="L66" i="54"/>
  <c r="F11" i="59" l="1"/>
  <c r="L34" i="57"/>
  <c r="L16" i="55" l="1"/>
  <c r="L15" i="55"/>
  <c r="L14" i="55"/>
  <c r="L13" i="55"/>
  <c r="L11" i="55"/>
  <c r="L10" i="55"/>
  <c r="L9" i="55"/>
  <c r="L8" i="55"/>
  <c r="K78" i="57"/>
  <c r="J78" i="57"/>
  <c r="I78" i="57"/>
  <c r="H78" i="57"/>
  <c r="G78" i="57"/>
  <c r="F78" i="57"/>
  <c r="E78" i="57"/>
  <c r="D78" i="57"/>
  <c r="L76" i="57"/>
  <c r="L75" i="57"/>
  <c r="L74" i="57"/>
  <c r="L73" i="57"/>
  <c r="L72" i="57"/>
  <c r="L71" i="57"/>
  <c r="L70" i="57"/>
  <c r="L69" i="57"/>
  <c r="L68" i="57"/>
  <c r="L67" i="57"/>
  <c r="L66" i="57"/>
  <c r="L65" i="57"/>
  <c r="L64" i="57"/>
  <c r="L63" i="57"/>
  <c r="L62" i="57"/>
  <c r="L61" i="57"/>
  <c r="L60" i="57"/>
  <c r="L59" i="57"/>
  <c r="L58" i="57"/>
  <c r="L57" i="57"/>
  <c r="L56" i="57"/>
  <c r="L55" i="57"/>
  <c r="L54" i="57"/>
  <c r="L53" i="57"/>
  <c r="L52" i="57"/>
  <c r="L51" i="57"/>
  <c r="L50" i="57"/>
  <c r="L49" i="57"/>
  <c r="L48" i="57"/>
  <c r="L47" i="57"/>
  <c r="L46" i="57"/>
  <c r="L45" i="57"/>
  <c r="L44" i="57"/>
  <c r="L43" i="57"/>
  <c r="L42" i="57"/>
  <c r="L41" i="57"/>
  <c r="L40" i="57"/>
  <c r="L39" i="57"/>
  <c r="L38" i="57"/>
  <c r="L37" i="57"/>
  <c r="L36" i="57"/>
  <c r="L35" i="57"/>
  <c r="L33" i="57"/>
  <c r="L32" i="57"/>
  <c r="L31" i="57"/>
  <c r="L30" i="57"/>
  <c r="L29" i="57"/>
  <c r="L28" i="57"/>
  <c r="L27" i="57"/>
  <c r="L26" i="57"/>
  <c r="L25" i="57"/>
  <c r="L24" i="57"/>
  <c r="L23" i="57"/>
  <c r="L22" i="57"/>
  <c r="L21" i="57"/>
  <c r="L20" i="57"/>
  <c r="L19" i="57"/>
  <c r="L18" i="57"/>
  <c r="L17" i="57"/>
  <c r="L16" i="57"/>
  <c r="L15" i="57"/>
  <c r="L14" i="57"/>
  <c r="L13" i="57"/>
  <c r="L12" i="57"/>
  <c r="L11" i="57"/>
  <c r="L10" i="57"/>
  <c r="L9" i="57"/>
  <c r="L8" i="57"/>
  <c r="L7" i="57"/>
  <c r="L6" i="57"/>
  <c r="F11" i="58"/>
  <c r="E11" i="58"/>
  <c r="D11" i="58"/>
  <c r="C11" i="58"/>
  <c r="E11" i="59"/>
  <c r="D11" i="59"/>
  <c r="C11" i="59"/>
  <c r="B11" i="59"/>
  <c r="L78" i="57" l="1"/>
  <c r="L78" i="61"/>
  <c r="L17" i="55"/>
  <c r="B33" i="56"/>
  <c r="B36" i="34"/>
  <c r="B41" i="34"/>
  <c r="B39" i="34"/>
  <c r="B34" i="34"/>
  <c r="B33" i="34"/>
  <c r="B38" i="34" l="1"/>
  <c r="B37" i="34" l="1"/>
  <c r="B35" i="34"/>
  <c r="B40" i="34"/>
  <c r="K7" i="59"/>
  <c r="B35" i="56"/>
  <c r="B36" i="56"/>
  <c r="B37" i="56"/>
  <c r="B38" i="56"/>
  <c r="B39" i="56"/>
  <c r="B40" i="56"/>
  <c r="B41" i="56"/>
  <c r="B34" i="56" l="1"/>
  <c r="B42" i="56" s="1"/>
  <c r="E16" i="34" l="1"/>
  <c r="D16" i="34"/>
  <c r="C16" i="34"/>
  <c r="D21" i="48"/>
  <c r="B42" i="34"/>
</calcChain>
</file>

<file path=xl/sharedStrings.xml><?xml version="1.0" encoding="utf-8"?>
<sst xmlns="http://schemas.openxmlformats.org/spreadsheetml/2006/main" count="1313" uniqueCount="588">
  <si>
    <t>(0)</t>
  </si>
  <si>
    <t>الأغذية والحيوانات الحية</t>
  </si>
  <si>
    <t>Food and live animals</t>
  </si>
  <si>
    <t>(1)</t>
  </si>
  <si>
    <t>المشروبات والتبغ</t>
  </si>
  <si>
    <t>Beverages and tobacco</t>
  </si>
  <si>
    <t>(2)</t>
  </si>
  <si>
    <t>مواد خام غير معدة للأكل باستثناء المحروقات</t>
  </si>
  <si>
    <t>Crude materials, inedible except fuels</t>
  </si>
  <si>
    <t>(3)</t>
  </si>
  <si>
    <t>Mineral fuels, Lubricants and related materials</t>
  </si>
  <si>
    <t>(4)</t>
  </si>
  <si>
    <t>الزيوت والشحوم والشموع الحيوانية والنباتية المنشأ</t>
  </si>
  <si>
    <t>Animal and vegetable oils, fats and waxes</t>
  </si>
  <si>
    <t>(5)</t>
  </si>
  <si>
    <t>المواد الكيماوية والمنتجات المرتبطة بها</t>
  </si>
  <si>
    <t>Chemicals and related products</t>
  </si>
  <si>
    <t>(6)</t>
  </si>
  <si>
    <t>البضائع المصنوعة مصنفة في معظم الأحيان حسب المادة</t>
  </si>
  <si>
    <t>Manufactured goods classified chiefly by materials</t>
  </si>
  <si>
    <t>(7)</t>
  </si>
  <si>
    <t>Machinery and transport equipment</t>
  </si>
  <si>
    <t>(8)</t>
  </si>
  <si>
    <t>مصنوعات متنوعة</t>
  </si>
  <si>
    <t>Miscellaneous manufactured goods</t>
  </si>
  <si>
    <t>(9)</t>
  </si>
  <si>
    <t>أصناف ومعاملات غير مصنفة في مكان آخر</t>
  </si>
  <si>
    <t>Commodities and transactions not classified in the SITC</t>
  </si>
  <si>
    <t xml:space="preserve">Total  </t>
  </si>
  <si>
    <t>المجموع</t>
  </si>
  <si>
    <t>Commodities and transactions not classified elsewhere in the SITC</t>
  </si>
  <si>
    <t>0</t>
  </si>
  <si>
    <t>00</t>
  </si>
  <si>
    <t>الحيوانات الحية</t>
  </si>
  <si>
    <t>Live Animals</t>
  </si>
  <si>
    <t>01</t>
  </si>
  <si>
    <t>اللحوم ومستحضراتها</t>
  </si>
  <si>
    <t>Meat and meat preparations</t>
  </si>
  <si>
    <t>02</t>
  </si>
  <si>
    <t>منتجات الألبان والبيض</t>
  </si>
  <si>
    <t>Dairy products and eggs</t>
  </si>
  <si>
    <t>03</t>
  </si>
  <si>
    <t>أسماك ذوات قشور وحيوانات رخوة ومستحضراتها</t>
  </si>
  <si>
    <t>Fish crustaceans and molluscs and preparations thereof</t>
  </si>
  <si>
    <t>04</t>
  </si>
  <si>
    <t>الحبوب ومستحضراتها</t>
  </si>
  <si>
    <t>Cereal and cereal preparations</t>
  </si>
  <si>
    <t>05</t>
  </si>
  <si>
    <t>الخضار والفاكهة</t>
  </si>
  <si>
    <t>Vegetables and fruits</t>
  </si>
  <si>
    <t>06</t>
  </si>
  <si>
    <t>السكر والمصنوعات السكرية والعسل</t>
  </si>
  <si>
    <t>Sugar, Sugar preparations and honey</t>
  </si>
  <si>
    <t>07</t>
  </si>
  <si>
    <t>البن والشاي والكاكاو والتوابل ومستحضراتها</t>
  </si>
  <si>
    <t>Coffee, tea, coca, spices, and preparations thereof</t>
  </si>
  <si>
    <t>08</t>
  </si>
  <si>
    <t>Feeding stuff for animals (except unmilled cereals)</t>
  </si>
  <si>
    <t>09</t>
  </si>
  <si>
    <t>منتجات ومحضرات متنوعة صالحة للأكل</t>
  </si>
  <si>
    <t>1</t>
  </si>
  <si>
    <t>Beverages and Tobacco</t>
  </si>
  <si>
    <t>11</t>
  </si>
  <si>
    <t>المشروبات</t>
  </si>
  <si>
    <t>Beverages</t>
  </si>
  <si>
    <t>12</t>
  </si>
  <si>
    <t>التبغ ومصنوعاته</t>
  </si>
  <si>
    <t xml:space="preserve">Tobacco and Tobacco Products </t>
  </si>
  <si>
    <t>2</t>
  </si>
  <si>
    <t>Crude Materials, Inedible, Except Fuels</t>
  </si>
  <si>
    <t>21</t>
  </si>
  <si>
    <t>جلود وجلود الفراء الخام</t>
  </si>
  <si>
    <t>Hides, skins and fur skins, raw</t>
  </si>
  <si>
    <t>22</t>
  </si>
  <si>
    <t>الحبوب الزيتية والمكسرات التي تستخرج منها الزيوت</t>
  </si>
  <si>
    <t>23</t>
  </si>
  <si>
    <t>Crude rubber (including synthetic and reclaimed)</t>
  </si>
  <si>
    <t>24</t>
  </si>
  <si>
    <t>الأخشاب والفلين</t>
  </si>
  <si>
    <t>Cork and wood</t>
  </si>
  <si>
    <t>25</t>
  </si>
  <si>
    <t>عجائن الورق ونفاياته</t>
  </si>
  <si>
    <t>Pulp and waste paper</t>
  </si>
  <si>
    <t>26</t>
  </si>
  <si>
    <t>ألياف النسيج وفضلاتها (غير مغزولة الى خيط ومصنوعة نسيجاً)</t>
  </si>
  <si>
    <t>27</t>
  </si>
  <si>
    <t>الأسمدة الطبيعية والمعادن الخام (باستثناء الفحم والبترول والاحجار الكريمة)</t>
  </si>
  <si>
    <t>Crude fertilizers and crude minerals (excluding coal, petroleum and precious stones)</t>
  </si>
  <si>
    <t>28</t>
  </si>
  <si>
    <t>خامات المعادن وفضلاتها</t>
  </si>
  <si>
    <t>Metalliferous ores and metal scrap</t>
  </si>
  <si>
    <t>29</t>
  </si>
  <si>
    <t xml:space="preserve">مواد خام من أصل نباتي أو حيواني غير داخلة في مكان آخر </t>
  </si>
  <si>
    <t>3</t>
  </si>
  <si>
    <t>Mineral Fuel, Lubricants and related Materials</t>
  </si>
  <si>
    <t>32</t>
  </si>
  <si>
    <t>الفحم الحجري وفحم الكوك والفحم المكتل</t>
  </si>
  <si>
    <t>Coal, coke and briquettes</t>
  </si>
  <si>
    <t>33</t>
  </si>
  <si>
    <t>البترول والمنتجات البترولية والمواد المتصلة بالبترول</t>
  </si>
  <si>
    <t>Petroleum, Petroleum products and related materials</t>
  </si>
  <si>
    <t>34</t>
  </si>
  <si>
    <t>غاز طبيعي وغاز مصنع</t>
  </si>
  <si>
    <t>Gas, natural and manufactured</t>
  </si>
  <si>
    <t>4</t>
  </si>
  <si>
    <t>Animal and Vegetable Oils, Fats and Waxes</t>
  </si>
  <si>
    <t>41</t>
  </si>
  <si>
    <t>زيوت ودهون حيوانية</t>
  </si>
  <si>
    <t>Animal Oils and fats</t>
  </si>
  <si>
    <t>42</t>
  </si>
  <si>
    <t>fixed vegetable oils and fats</t>
  </si>
  <si>
    <t>43</t>
  </si>
  <si>
    <t>زيوت وشحوم حيوانية ونباتية المنشأ مصنعة والشموع النباتية والحيوانية المنشأ</t>
  </si>
  <si>
    <t>Animal and Vegetable Oils, Fats, Processed, Waxes of animal or Vegetable origin</t>
  </si>
  <si>
    <t>5</t>
  </si>
  <si>
    <t>51</t>
  </si>
  <si>
    <t>منتجات كيماوية عضوية</t>
  </si>
  <si>
    <t>Organic chemicals</t>
  </si>
  <si>
    <t>52</t>
  </si>
  <si>
    <t xml:space="preserve">منتجات كيماوية غير عضوية </t>
  </si>
  <si>
    <t>Inorganic chemicals</t>
  </si>
  <si>
    <t>53</t>
  </si>
  <si>
    <t>مواد الصباغة والدباغة والتلوين</t>
  </si>
  <si>
    <t>54</t>
  </si>
  <si>
    <t>محضرات طبية وصيدلانية</t>
  </si>
  <si>
    <t>Medical and pharmaceutical products</t>
  </si>
  <si>
    <t>55</t>
  </si>
  <si>
    <t>الزيوت العطرية الطيارة ومحضرات عطور وزينة وتنظيف</t>
  </si>
  <si>
    <t>56</t>
  </si>
  <si>
    <t>الأسمدة المصنوعة</t>
  </si>
  <si>
    <t>Fertilizers, manufactured</t>
  </si>
  <si>
    <t>57</t>
  </si>
  <si>
    <t>اللدائن في أشكال أولية</t>
  </si>
  <si>
    <t>Plastics in Primary Forms</t>
  </si>
  <si>
    <t>58</t>
  </si>
  <si>
    <t>اللدائن في أشكال غير أولية</t>
  </si>
  <si>
    <t>Plastics in Non-Primary Forms</t>
  </si>
  <si>
    <t>59</t>
  </si>
  <si>
    <t>المواد والمنتجات الكيماوية غير المذكورة في مكان آخر</t>
  </si>
  <si>
    <t>Chemical materials &amp; products N.E.S.</t>
  </si>
  <si>
    <t>6</t>
  </si>
  <si>
    <t>Manufactured Goods, Classified Chiefly by Material</t>
  </si>
  <si>
    <t>61</t>
  </si>
  <si>
    <t>جلود مدبوغة ومصنوعات جلدية غير مصنفة في مكان آخر وجلود الفراء</t>
  </si>
  <si>
    <t>Leather, leather manufactures, N.E.S. and dressed fur Skins</t>
  </si>
  <si>
    <t>62</t>
  </si>
  <si>
    <t>مصنوعات مطاط غير مذكورة أو داخله في مكان آخر</t>
  </si>
  <si>
    <t>Rubber manufactures N.E.S.</t>
  </si>
  <si>
    <t>63</t>
  </si>
  <si>
    <t>مصنوعات خشب وفلين باستثناء الأثاث</t>
  </si>
  <si>
    <t>Cork and wood manufacture excluding furniture</t>
  </si>
  <si>
    <t>64</t>
  </si>
  <si>
    <t>الورق والورق المقوى ومصنوعات عجائن الورق</t>
  </si>
  <si>
    <t>Paper prepared &amp; articles of paper pulp or paper board</t>
  </si>
  <si>
    <t>65</t>
  </si>
  <si>
    <t>الغزل والمنسوجات والمصنوعات منها غير المذكورة في مكان آخر</t>
  </si>
  <si>
    <t>Textile yarn, fabrics, made up articles N.E.S. and related products</t>
  </si>
  <si>
    <t>66</t>
  </si>
  <si>
    <t>مصنوعات من مواد معدنية طبيعية غير المذكورة في مكان آخر</t>
  </si>
  <si>
    <t>Non-metallic minerals manufactures N.E.S.</t>
  </si>
  <si>
    <t>67</t>
  </si>
  <si>
    <t>حديد وصلب (فولاذ)</t>
  </si>
  <si>
    <t>Iron and Steel</t>
  </si>
  <si>
    <t>68</t>
  </si>
  <si>
    <t>معادن غير حديدية</t>
  </si>
  <si>
    <t>Non - ferrous metal</t>
  </si>
  <si>
    <t>69</t>
  </si>
  <si>
    <t>مصنوعات معادن غير مذكورة أو داخلة في مكان آخر</t>
  </si>
  <si>
    <t>Manufacture of metal N.E.S.</t>
  </si>
  <si>
    <t>7</t>
  </si>
  <si>
    <t>الماكينات والآلات ومعدات النقل</t>
  </si>
  <si>
    <t>Machinery and Transport Equipment</t>
  </si>
  <si>
    <t>71</t>
  </si>
  <si>
    <t>مولدات للحركة وآلات وأجهزة محركة</t>
  </si>
  <si>
    <t>Power generating machinery &amp; equipment</t>
  </si>
  <si>
    <t>72</t>
  </si>
  <si>
    <t>آلات متخصصة لصناعات معينة</t>
  </si>
  <si>
    <t>Machinery specialized for particular industries</t>
  </si>
  <si>
    <t>73</t>
  </si>
  <si>
    <t>آلات لشغل المعادن وآلات وأجهزة لحام</t>
  </si>
  <si>
    <t>Metal working machinery</t>
  </si>
  <si>
    <t>74</t>
  </si>
  <si>
    <t>آلات وأجهزة عامة للصناعة غير مذكورة في مكان آخر وأجزاؤها</t>
  </si>
  <si>
    <t>General industrial machinery &amp; equipment, N.E.S. and machine parts, N.E.S.</t>
  </si>
  <si>
    <t>75</t>
  </si>
  <si>
    <t>آلات وأجهزة للتجهيزات المكتبية</t>
  </si>
  <si>
    <t>76</t>
  </si>
  <si>
    <t>أجهزة المواصلات السلكية واللاسلكية وأجهزة تسجيل اذاعة صوتية</t>
  </si>
  <si>
    <t>Telecommunication &amp; sound recording and producing apparatus</t>
  </si>
  <si>
    <t>77</t>
  </si>
  <si>
    <t>آلات وأجهزة كهربائية غير مذكورة في مكان آخر وأجزاؤها</t>
  </si>
  <si>
    <t>Electrical machinery apparatus and appliances, N.E.S. and parts thereof</t>
  </si>
  <si>
    <t>78</t>
  </si>
  <si>
    <t>عربات النقل البري</t>
  </si>
  <si>
    <t>Road vehicles (including air cushion vehicles)</t>
  </si>
  <si>
    <t>79</t>
  </si>
  <si>
    <t>معدات النقل الأخرى</t>
  </si>
  <si>
    <t>Other transport equipment</t>
  </si>
  <si>
    <t>8</t>
  </si>
  <si>
    <t>Miscellaneous Manufactured Articles</t>
  </si>
  <si>
    <t>81</t>
  </si>
  <si>
    <t xml:space="preserve">أجهزة وأصناف صحية للتدفئة والانارة واجزاؤها غير المذكورة في مكان آخر </t>
  </si>
  <si>
    <t>Sanitary, plumping, heating and lighting fixtures and fittings, N.E.S</t>
  </si>
  <si>
    <t>82</t>
  </si>
  <si>
    <t>الأثاث وأجزاؤه</t>
  </si>
  <si>
    <t>83</t>
  </si>
  <si>
    <t>Travel goods, handbags and similar containers</t>
  </si>
  <si>
    <t>84</t>
  </si>
  <si>
    <t>ألبسة وتوابعها</t>
  </si>
  <si>
    <t>Articles of apparel and clothing accessories</t>
  </si>
  <si>
    <t>85</t>
  </si>
  <si>
    <t>أحذية</t>
  </si>
  <si>
    <t>Footwear</t>
  </si>
  <si>
    <t>أجهزة مهنية أو علمية أو ضابطة وأجهزة للبصريات</t>
  </si>
  <si>
    <t>Professional, scientific &amp; controlling instruments and apparatus, N.E.S.</t>
  </si>
  <si>
    <t>87</t>
  </si>
  <si>
    <t>أدوات وأجهزة ومنتجات البصريات والفوتوغرافيا والسينما والساعات</t>
  </si>
  <si>
    <t>Photographic apparatus equipment &amp; supplies &amp; optical goods, N.E.S. watches and clocks</t>
  </si>
  <si>
    <t>88</t>
  </si>
  <si>
    <t>مصنوعات متنوعة غير داخلة ولا مذكورة في مكان آخر</t>
  </si>
  <si>
    <t>89</t>
  </si>
  <si>
    <t>9</t>
  </si>
  <si>
    <t xml:space="preserve">الإجمالي  </t>
  </si>
  <si>
    <t>IMPORTS BY NATURE OF ITEMS</t>
  </si>
  <si>
    <t>المواد الخام</t>
  </si>
  <si>
    <t>المواد نصف المصنوعة</t>
  </si>
  <si>
    <t>المواد المصنوعة</t>
  </si>
  <si>
    <t>IMPORTS BY UTILIZATION OF ITEMS</t>
  </si>
  <si>
    <t>استهلاك نهائي</t>
  </si>
  <si>
    <t>استهلاك وسيط</t>
  </si>
  <si>
    <t>أصول ثابتة (رأسمالية)</t>
  </si>
  <si>
    <t>Crude animal and vegetable materials N.E.S.</t>
  </si>
  <si>
    <t>Chemicals and Related Products N.E.S.</t>
  </si>
  <si>
    <t>EXPORTS AND RE-EXPORTS BY NATURE OF ITEMS</t>
  </si>
  <si>
    <t>طبيعة المواد</t>
  </si>
  <si>
    <t>EXPORTS AND RE-EXPORTS BY UTILIZATION OF ITEMS</t>
  </si>
  <si>
    <t>الوقود المعدني ومواد التشحيم والمواد المشابهة</t>
  </si>
  <si>
    <t>علف الحيوانات باستثناء الحبوب غير المطحونة</t>
  </si>
  <si>
    <t>Miscellaneous edible products and preparations</t>
  </si>
  <si>
    <t>Oil seeds and oleaginous fruit</t>
  </si>
  <si>
    <t>المطاط الخام(طبيعي أو تركيبي أو مجدد وإبداله ونفاياته)</t>
  </si>
  <si>
    <t>Textile fibers and their wastes</t>
  </si>
  <si>
    <t>زيوت نباتية المنشأ سائلة أو جامدة خام أو مصفاة</t>
  </si>
  <si>
    <t>Dyeing, training &amp; coloring materials</t>
  </si>
  <si>
    <t>Furniture and parts thereof</t>
  </si>
  <si>
    <t>لوازم السفر ، حقائب يدوية والأوعية المماثلة لها</t>
  </si>
  <si>
    <t>Miscellaneous manufactured articles, N.E.S</t>
  </si>
  <si>
    <t>الصادرات والمعاد تصديره حسب طبيعة المواد</t>
  </si>
  <si>
    <t>استخدام المواد</t>
  </si>
  <si>
    <t>الصادرات والمعاد تصديره حسب استخدام المواد</t>
  </si>
  <si>
    <t>Office machinery's &amp; automatic data processing equipment</t>
  </si>
  <si>
    <t>Commodities and Transactions not Classified Elsewhere in the SITC.</t>
  </si>
  <si>
    <r>
      <t>المجموع</t>
    </r>
    <r>
      <rPr>
        <sz val="11"/>
        <rFont val="Arial"/>
        <family val="2"/>
      </rPr>
      <t xml:space="preserve">  </t>
    </r>
  </si>
  <si>
    <t xml:space="preserve">المجموع  </t>
  </si>
  <si>
    <t xml:space="preserve">                         Blocks of Countries
  Sitc R-3 Sections</t>
  </si>
  <si>
    <t xml:space="preserve">                                 السنة  
طبيعة المواد</t>
  </si>
  <si>
    <t xml:space="preserve">                          السنة
  استخدام المواد</t>
  </si>
  <si>
    <t>الأغذية والحيوانات الحية
Food and live animals</t>
  </si>
  <si>
    <t>المشروبات والتبغ
Beverages and tobacco</t>
  </si>
  <si>
    <t>المواد الكيماوية والمنتجات المرتبطة بها
Chemicals and related products</t>
  </si>
  <si>
    <t>أصناف ومعاملات غير مصنفة في مكان آخر
Commodities and transactions
not classified in the SITC</t>
  </si>
  <si>
    <t>مصنوعات متنوعة
Miscellaneous manufactured
goods</t>
  </si>
  <si>
    <t>الماكينات والآلات ومعدات النقل
Machinery and transport
equipment</t>
  </si>
  <si>
    <t>البضائع المصنوعة مصنفة
في معظم الأحيان حسب المادة
Manufactured goods classified 
chiefly by materials</t>
  </si>
  <si>
    <t>الزيوت والشحوم والشموع
الحيوانية والنباتية المنشأ
Animal and vegetable oils,
fats and waxes</t>
  </si>
  <si>
    <t>الوقود المعدني ومواد التشحيم
والمواد المشابهة
Mineral fuels, Lubricants
and related materials</t>
  </si>
  <si>
    <t>مواد خام غير معدة للأكل
باستثناء المحروقات
Crude materials, inedible
except fuels</t>
  </si>
  <si>
    <t>المستوردات</t>
  </si>
  <si>
    <t>الصادرات</t>
  </si>
  <si>
    <t xml:space="preserve">                     مجموعة البلدان
 الأقسام
 الرئيسية للتصنيف الدولي المعدل (3)</t>
  </si>
  <si>
    <t xml:space="preserve">                     مجموعة البلدان
 الأقسام
 الرئيسية للتصنيف الدولي المعدل (3)</t>
  </si>
  <si>
    <t xml:space="preserve">
</t>
  </si>
  <si>
    <t>مصادر البيانات :</t>
  </si>
  <si>
    <r>
      <t>بلدان مجلس التعاون لدول الخليج العربية</t>
    </r>
    <r>
      <rPr>
        <b/>
        <sz val="11"/>
        <rFont val="Arial"/>
        <family val="2"/>
      </rPr>
      <t xml:space="preserve">  
</t>
    </r>
    <r>
      <rPr>
        <sz val="8"/>
        <rFont val="Arial"/>
        <family val="2"/>
      </rPr>
      <t>G.C.C.</t>
    </r>
  </si>
  <si>
    <r>
      <t>بقية البلدان العربية</t>
    </r>
    <r>
      <rPr>
        <b/>
        <sz val="11"/>
        <rFont val="Arial"/>
        <family val="2"/>
      </rPr>
      <t xml:space="preserve">
</t>
    </r>
    <r>
      <rPr>
        <sz val="8"/>
        <rFont val="Arial"/>
        <family val="2"/>
      </rPr>
      <t>Other Arab Countries</t>
    </r>
  </si>
  <si>
    <r>
      <t>بلدان الاتحاد الأوروبي</t>
    </r>
    <r>
      <rPr>
        <b/>
        <sz val="11"/>
        <rFont val="Arial"/>
        <family val="2"/>
      </rPr>
      <t xml:space="preserve">
</t>
    </r>
    <r>
      <rPr>
        <sz val="8"/>
        <rFont val="Arial"/>
        <family val="2"/>
      </rPr>
      <t>Countries of the European Union</t>
    </r>
  </si>
  <si>
    <r>
      <t>بلدان أوروبية أخرى</t>
    </r>
    <r>
      <rPr>
        <b/>
        <sz val="11"/>
        <rFont val="Arial"/>
        <family val="2"/>
      </rPr>
      <t xml:space="preserve">
</t>
    </r>
    <r>
      <rPr>
        <sz val="8"/>
        <rFont val="Arial"/>
        <family val="2"/>
      </rPr>
      <t>Other European countries</t>
    </r>
  </si>
  <si>
    <r>
      <t>البلدان الأسيوية عدا البلدان العربية</t>
    </r>
    <r>
      <rPr>
        <b/>
        <sz val="11"/>
        <rFont val="Arial"/>
        <family val="2"/>
      </rPr>
      <t xml:space="preserve">
</t>
    </r>
    <r>
      <rPr>
        <sz val="8"/>
        <rFont val="Arial"/>
        <family val="2"/>
      </rPr>
      <t>Asia (Except Arab Countries)</t>
    </r>
  </si>
  <si>
    <r>
      <t>بلدان أمريكية أخرى</t>
    </r>
    <r>
      <rPr>
        <b/>
        <sz val="11"/>
        <rFont val="Arial"/>
        <family val="2"/>
      </rPr>
      <t xml:space="preserve">
</t>
    </r>
    <r>
      <rPr>
        <sz val="8"/>
        <rFont val="Arial"/>
        <family val="2"/>
      </rPr>
      <t>Other American Countries</t>
    </r>
  </si>
  <si>
    <r>
      <t xml:space="preserve">المجموع
</t>
    </r>
    <r>
      <rPr>
        <b/>
        <sz val="8"/>
        <rFont val="Arial"/>
        <family val="2"/>
      </rPr>
      <t>Total</t>
    </r>
  </si>
  <si>
    <r>
      <t xml:space="preserve">Essential oils &amp; perfume materials, toilet, </t>
    </r>
    <r>
      <rPr>
        <sz val="8"/>
        <rFont val="Arial"/>
        <family val="2"/>
      </rPr>
      <t>polishing &amp; cleansing preparations</t>
    </r>
  </si>
  <si>
    <r>
      <t>بلدان مجلس التعاون لدول الخليج العربية</t>
    </r>
    <r>
      <rPr>
        <b/>
        <sz val="11"/>
        <rFont val="Arial"/>
        <family val="2"/>
      </rPr>
      <t xml:space="preserve">  
</t>
    </r>
    <r>
      <rPr>
        <sz val="10"/>
        <rFont val="Arial"/>
        <family val="2"/>
      </rPr>
      <t>G.C.C.</t>
    </r>
  </si>
  <si>
    <t>الصادرات Exports</t>
  </si>
  <si>
    <t xml:space="preserve">قد تختلف المجاميع في حدود ± 2 بسبب عمليات التقريب </t>
  </si>
  <si>
    <r>
      <t>أفريقيا وبلدان أخرى عدا البلدان العربية</t>
    </r>
    <r>
      <rPr>
        <b/>
        <sz val="11"/>
        <rFont val="Arial"/>
        <family val="2"/>
      </rPr>
      <t xml:space="preserve">
</t>
    </r>
    <r>
      <rPr>
        <sz val="8"/>
        <rFont val="Arial"/>
        <family val="2"/>
      </rPr>
      <t>Africa &amp; Other Countries (Except Arab Countries)</t>
    </r>
  </si>
  <si>
    <r>
      <t>Total</t>
    </r>
    <r>
      <rPr>
        <sz val="9"/>
        <rFont val="Arial"/>
        <family val="2"/>
      </rPr>
      <t xml:space="preserve">  </t>
    </r>
  </si>
  <si>
    <t>Photographic apparatus equipment &amp; supplies &amp; optical goods, watches and clocks</t>
  </si>
  <si>
    <t>Office machinery &amp; automatic data processing equipment</t>
  </si>
  <si>
    <t>Non-metallic minerals manufacture N.E.S.</t>
  </si>
  <si>
    <t>Leather, leather manufacture, N.E.S. and dressed fur skins</t>
  </si>
  <si>
    <t>Animal oils and fats</t>
  </si>
  <si>
    <t>Coffee, tea, cocoa, spices, and preparations thereof</t>
  </si>
  <si>
    <t>Sugar, sugar preparations and honey</t>
  </si>
  <si>
    <t xml:space="preserve">                       مجموعة البلدان
 الأقسام
 الرئيسية للتصنيف الدولي المعدل (3)</t>
  </si>
  <si>
    <t xml:space="preserve">                                                          السنة
  الأقسام الرئيسية
   للتصنيف الدولي المعدل (3)</t>
  </si>
  <si>
    <t>Commodities and transactions n.c.e.</t>
  </si>
  <si>
    <t xml:space="preserve">                                      السنة
  البلدان</t>
  </si>
  <si>
    <t xml:space="preserve">                                             Year
  Countries</t>
  </si>
  <si>
    <t>%</t>
  </si>
  <si>
    <t>1.</t>
  </si>
  <si>
    <t>البلدان العربية</t>
  </si>
  <si>
    <t>Arab Countries</t>
  </si>
  <si>
    <t>أ - بلدان مجلس التعاون الخليجي</t>
  </si>
  <si>
    <t>a. G.C.C</t>
  </si>
  <si>
    <t>الامارات العربية المتحدة</t>
  </si>
  <si>
    <t>United Arab Emirates</t>
  </si>
  <si>
    <t>المملكة العربية السعودية</t>
  </si>
  <si>
    <t>Saudi Arabia</t>
  </si>
  <si>
    <t>دولة الكويت</t>
  </si>
  <si>
    <t>Kuwait</t>
  </si>
  <si>
    <t>دولة البحرين</t>
  </si>
  <si>
    <t>Bahrain</t>
  </si>
  <si>
    <t>سلطنة عمان</t>
  </si>
  <si>
    <t>Sultanate of Oman</t>
  </si>
  <si>
    <t>ب - بلدان عربية أخرى</t>
  </si>
  <si>
    <t>b. Other Arab Countries</t>
  </si>
  <si>
    <t>لبنان</t>
  </si>
  <si>
    <t>Lebanon</t>
  </si>
  <si>
    <t>الأردن</t>
  </si>
  <si>
    <t>Jordan</t>
  </si>
  <si>
    <t>أخرى</t>
  </si>
  <si>
    <t>Other</t>
  </si>
  <si>
    <t>2.</t>
  </si>
  <si>
    <t>دول الإتحاد الأوروبي</t>
  </si>
  <si>
    <t>Countries of The European Union</t>
  </si>
  <si>
    <t>Italy</t>
  </si>
  <si>
    <t>المملكة المتحدة</t>
  </si>
  <si>
    <t>United Kingdom</t>
  </si>
  <si>
    <t>فرنسا</t>
  </si>
  <si>
    <t>France</t>
  </si>
  <si>
    <t>هولندا</t>
  </si>
  <si>
    <t>Netherlands</t>
  </si>
  <si>
    <t>بلجيكا</t>
  </si>
  <si>
    <t>Belgium</t>
  </si>
  <si>
    <t>اسبانيا</t>
  </si>
  <si>
    <t>Spain</t>
  </si>
  <si>
    <t>السويد</t>
  </si>
  <si>
    <t>النمسا</t>
  </si>
  <si>
    <t>المجر</t>
  </si>
  <si>
    <t>التشيك</t>
  </si>
  <si>
    <t>البرتغال</t>
  </si>
  <si>
    <t>Portugal</t>
  </si>
  <si>
    <t>3.</t>
  </si>
  <si>
    <t>بلدان أوروبية أخرى</t>
  </si>
  <si>
    <t>Other European Countries</t>
  </si>
  <si>
    <t>سويسرا</t>
  </si>
  <si>
    <t>Switzerland</t>
  </si>
  <si>
    <t>4.</t>
  </si>
  <si>
    <t>الولايات المتحدة الامريكية</t>
  </si>
  <si>
    <t>United States of America</t>
  </si>
  <si>
    <t>البرازيل</t>
  </si>
  <si>
    <t>Brazil</t>
  </si>
  <si>
    <t>5.</t>
  </si>
  <si>
    <t>البلدان الأسيوية عدا البلاد العربية</t>
  </si>
  <si>
    <t>Asian Countries-Except Arab Countries</t>
  </si>
  <si>
    <t>اليابان</t>
  </si>
  <si>
    <t>Japan</t>
  </si>
  <si>
    <t>كوريا الجنوبية</t>
  </si>
  <si>
    <t>South Korea</t>
  </si>
  <si>
    <t>الهند</t>
  </si>
  <si>
    <t>India</t>
  </si>
  <si>
    <t>تايلاند</t>
  </si>
  <si>
    <t>Thailand</t>
  </si>
  <si>
    <t>تركيا</t>
  </si>
  <si>
    <t>Turkey</t>
  </si>
  <si>
    <t>سنغافورة</t>
  </si>
  <si>
    <t>Singapore</t>
  </si>
  <si>
    <t>تايوان</t>
  </si>
  <si>
    <t>Taiwan</t>
  </si>
  <si>
    <t>6.</t>
  </si>
  <si>
    <t>الدول المحيطية</t>
  </si>
  <si>
    <t>Oceania</t>
  </si>
  <si>
    <t>أستراليا</t>
  </si>
  <si>
    <t>Australia</t>
  </si>
  <si>
    <t>نيوزيلندا</t>
  </si>
  <si>
    <t>New Zealand</t>
  </si>
  <si>
    <t>بلدان محيطية أخرى</t>
  </si>
  <si>
    <t>Other Oceania</t>
  </si>
  <si>
    <t>7.</t>
  </si>
  <si>
    <t>افريقيا عدا البلاد العربية</t>
  </si>
  <si>
    <t>8.</t>
  </si>
  <si>
    <t xml:space="preserve">قد تختلف المجاميع في حدود ±2 بسبب عمليات التقريب </t>
  </si>
  <si>
    <t>(1) Not including Re-exports.</t>
  </si>
  <si>
    <t>(1) لا تشمل إعادة التصدير</t>
  </si>
  <si>
    <t>دول محيطية أخرى</t>
  </si>
  <si>
    <t>New Caledonia</t>
  </si>
  <si>
    <t>نيوكاليدونيا</t>
  </si>
  <si>
    <t>Mexico</t>
  </si>
  <si>
    <t>المكسيك</t>
  </si>
  <si>
    <t>Other American Countries</t>
  </si>
  <si>
    <t>دول أمريكية أخرى</t>
  </si>
  <si>
    <t>Other Asian Countries</t>
  </si>
  <si>
    <t>دول أسيوية أخرى</t>
  </si>
  <si>
    <t>Asian Countries (Except Arab Countries)</t>
  </si>
  <si>
    <t>الدول الأسيوية (عدا البلاد العربية)</t>
  </si>
  <si>
    <t>Ukraine</t>
  </si>
  <si>
    <t>بقية الدول العربية</t>
  </si>
  <si>
    <t>ب - بقية البلدان العربية</t>
  </si>
  <si>
    <t>a. G.C.C.</t>
  </si>
  <si>
    <r>
      <t xml:space="preserve">EXPORTS BY COUNTRIES OF DESTINATION </t>
    </r>
    <r>
      <rPr>
        <b/>
        <vertAlign val="superscript"/>
        <sz val="12"/>
        <rFont val="Arial"/>
        <family val="2"/>
      </rPr>
      <t>(1)</t>
    </r>
  </si>
  <si>
    <r>
      <t xml:space="preserve">الصادرات حسب بلدان المقصد </t>
    </r>
    <r>
      <rPr>
        <b/>
        <vertAlign val="superscript"/>
        <sz val="16"/>
        <rFont val="Arial"/>
        <family val="2"/>
      </rPr>
      <t>(1)</t>
    </r>
  </si>
  <si>
    <t>الكويت</t>
  </si>
  <si>
    <t>السعودية</t>
  </si>
  <si>
    <t>البحرين</t>
  </si>
  <si>
    <t>المغرب</t>
  </si>
  <si>
    <t>العراق</t>
  </si>
  <si>
    <t>الجزائر</t>
  </si>
  <si>
    <t>ايطاليا</t>
  </si>
  <si>
    <t>المانيا</t>
  </si>
  <si>
    <t>روسيا الا تحادية</t>
  </si>
  <si>
    <t>اوكرانيا</t>
  </si>
  <si>
    <t>أفريقيا وبلدان أخرى عدا البلدان العربية</t>
  </si>
  <si>
    <t>Africa &amp; Other Countries (Except Arab Countries)</t>
  </si>
  <si>
    <t>الصين</t>
  </si>
  <si>
    <t>اندونيسيا</t>
  </si>
  <si>
    <t>ماليزيا</t>
  </si>
  <si>
    <t>استراليا</t>
  </si>
  <si>
    <t>فيجي</t>
  </si>
  <si>
    <t>Morocco</t>
  </si>
  <si>
    <t>Iraq</t>
  </si>
  <si>
    <t>Algeria</t>
  </si>
  <si>
    <t>Russia</t>
  </si>
  <si>
    <t>China</t>
  </si>
  <si>
    <t>Indonesia</t>
  </si>
  <si>
    <t>Argentina</t>
  </si>
  <si>
    <t>Fiji</t>
  </si>
  <si>
    <r>
      <t>الدول المحيطية</t>
    </r>
    <r>
      <rPr>
        <b/>
        <sz val="11"/>
        <rFont val="Arial"/>
        <family val="2"/>
      </rPr>
      <t xml:space="preserve">
</t>
    </r>
    <r>
      <rPr>
        <sz val="8"/>
        <rFont val="Arial"/>
        <family val="2"/>
      </rPr>
      <t>Oceania</t>
    </r>
  </si>
  <si>
    <r>
      <rPr>
        <b/>
        <sz val="8"/>
        <rFont val="Arial"/>
        <family val="2"/>
      </rPr>
      <t>الولايات المتحدة الامريكية</t>
    </r>
    <r>
      <rPr>
        <b/>
        <sz val="11"/>
        <rFont val="Arial"/>
        <family val="2"/>
      </rPr>
      <t xml:space="preserve">
</t>
    </r>
    <r>
      <rPr>
        <sz val="8"/>
        <rFont val="Arial"/>
        <family val="2"/>
      </rPr>
      <t>United States of America</t>
    </r>
  </si>
  <si>
    <r>
      <rPr>
        <b/>
        <sz val="11"/>
        <rFont val="Arial"/>
        <family val="2"/>
      </rPr>
      <t xml:space="preserve">الدول المحيطية
</t>
    </r>
    <r>
      <rPr>
        <sz val="8"/>
        <rFont val="Arial"/>
        <family val="2"/>
      </rPr>
      <t>Oceania</t>
    </r>
  </si>
  <si>
    <r>
      <t>ا</t>
    </r>
    <r>
      <rPr>
        <b/>
        <sz val="8"/>
        <rFont val="Arial"/>
        <family val="2"/>
      </rPr>
      <t>لولايات المتحدة الامريكية</t>
    </r>
    <r>
      <rPr>
        <b/>
        <sz val="11"/>
        <rFont val="Arial"/>
        <family val="2"/>
      </rPr>
      <t xml:space="preserve">
</t>
    </r>
    <r>
      <rPr>
        <sz val="8"/>
        <rFont val="Arial"/>
        <family val="2"/>
      </rPr>
      <t>United States of America</t>
    </r>
  </si>
  <si>
    <r>
      <t xml:space="preserve">    </t>
    </r>
    <r>
      <rPr>
        <b/>
        <sz val="8"/>
        <rFont val="Arial"/>
        <family val="2"/>
      </rPr>
      <t xml:space="preserve">الولايات المتحدة الامريكية </t>
    </r>
    <r>
      <rPr>
        <b/>
        <sz val="11"/>
        <rFont val="Arial"/>
        <family val="2"/>
      </rPr>
      <t xml:space="preserve">
</t>
    </r>
    <r>
      <rPr>
        <sz val="8"/>
        <rFont val="Arial"/>
        <family val="2"/>
      </rPr>
      <t xml:space="preserve">United States of America </t>
    </r>
  </si>
  <si>
    <t>المستوردات حسب بلدان المنشأ</t>
  </si>
  <si>
    <t>IMPORTS BY COUNTRIES OF ORIGIN</t>
  </si>
  <si>
    <t>المستوردات حسب طبيعة المواد</t>
  </si>
  <si>
    <t>المستوردات حسب استخدام المواد</t>
  </si>
  <si>
    <r>
      <t xml:space="preserve">قيمة  </t>
    </r>
    <r>
      <rPr>
        <b/>
        <sz val="8"/>
        <rFont val="Arial"/>
        <family val="2"/>
      </rPr>
      <t>Value</t>
    </r>
  </si>
  <si>
    <t>Mineral fuels, lubricants and related materials</t>
  </si>
  <si>
    <t xml:space="preserve">                                                                       Year
  Sitc R-3 Sections</t>
  </si>
  <si>
    <t>VIETNAM</t>
  </si>
  <si>
    <t>فيتنام</t>
  </si>
  <si>
    <t>MALAYSIA</t>
  </si>
  <si>
    <t>THAILAND</t>
  </si>
  <si>
    <t>TURKEY</t>
  </si>
  <si>
    <t>SOUTH KOREA</t>
  </si>
  <si>
    <t>INDIA</t>
  </si>
  <si>
    <t>JAPAN</t>
  </si>
  <si>
    <t>CHINA</t>
  </si>
  <si>
    <t>RUSSIA</t>
  </si>
  <si>
    <t>SWITZERLAND</t>
  </si>
  <si>
    <t>ROMANIA</t>
  </si>
  <si>
    <t>رومانيا</t>
  </si>
  <si>
    <t>DENMARK</t>
  </si>
  <si>
    <t>الدنمارك</t>
  </si>
  <si>
    <t>HUNGARY</t>
  </si>
  <si>
    <t>POLAND</t>
  </si>
  <si>
    <t>بولندا</t>
  </si>
  <si>
    <t>IRELAND</t>
  </si>
  <si>
    <t>ايرلندا</t>
  </si>
  <si>
    <t>CZECH</t>
  </si>
  <si>
    <t>AUSTRIA</t>
  </si>
  <si>
    <t>SWEDEN</t>
  </si>
  <si>
    <t>SPAIN</t>
  </si>
  <si>
    <t>NETHERLANDS</t>
  </si>
  <si>
    <t>FRANCE</t>
  </si>
  <si>
    <t>ITALY</t>
  </si>
  <si>
    <t>UNITED KINGDOM</t>
  </si>
  <si>
    <t>GERMANY</t>
  </si>
  <si>
    <r>
      <t>United States Of America
ا</t>
    </r>
    <r>
      <rPr>
        <b/>
        <sz val="8"/>
        <rFont val="Arial"/>
        <family val="2"/>
      </rPr>
      <t>لولايات المتحدة الأمريكية</t>
    </r>
  </si>
  <si>
    <t>Finished Products</t>
  </si>
  <si>
    <t>Semi - Finished Products</t>
  </si>
  <si>
    <t>Raw Materials</t>
  </si>
  <si>
    <t xml:space="preserve">                                Year  
  Nature of Items</t>
  </si>
  <si>
    <t>Fixed Assets (Capital)</t>
  </si>
  <si>
    <t>Intermediate Consumption</t>
  </si>
  <si>
    <t>Final Consumption</t>
  </si>
  <si>
    <t xml:space="preserve">                                         Year
   Item Utilization</t>
  </si>
  <si>
    <r>
      <t xml:space="preserve">  </t>
    </r>
    <r>
      <rPr>
        <b/>
        <sz val="8"/>
        <rFont val="Arial"/>
        <family val="2"/>
      </rPr>
      <t xml:space="preserve">  الولايات المتحدة الامريكية </t>
    </r>
    <r>
      <rPr>
        <b/>
        <sz val="11"/>
        <rFont val="Arial"/>
        <family val="2"/>
      </rPr>
      <t xml:space="preserve">
</t>
    </r>
    <r>
      <rPr>
        <sz val="8"/>
        <rFont val="Arial"/>
        <family val="2"/>
      </rPr>
      <t>United States of America</t>
    </r>
  </si>
  <si>
    <t>إعادة التصدير Re-exports</t>
  </si>
  <si>
    <t>Nature of Items</t>
  </si>
  <si>
    <t>Utilization of Items</t>
  </si>
  <si>
    <r>
      <t>Intermediate</t>
    </r>
    <r>
      <rPr>
        <sz val="11"/>
        <rFont val="Arial"/>
        <family val="2"/>
      </rPr>
      <t xml:space="preserve"> </t>
    </r>
    <r>
      <rPr>
        <sz val="10"/>
        <rFont val="Arial"/>
        <family val="2"/>
      </rPr>
      <t>Consumption</t>
    </r>
  </si>
  <si>
    <t xml:space="preserve">Data sources: </t>
  </si>
  <si>
    <t>Distribution by international blocks is meant to show the broad geographical distribution of countries of origin for imports and countries of destination for exports and re-exports</t>
  </si>
  <si>
    <t>Imports include all items whether for the local market use or re-export. Values are given in Million Qatari Riyals based on C.I.F. for imports and F.O.B. for exports and re-exports</t>
  </si>
  <si>
    <t>It also gives the values of imports, exports and re-exports classified by nature  of items and final use</t>
  </si>
  <si>
    <t>Differences in totals between ± 2 are due to rounding</t>
  </si>
  <si>
    <t>* Exports not Including Re-Exports</t>
  </si>
  <si>
    <t>* الصادرات لا تشمل إعادة التصدير</t>
  </si>
  <si>
    <t>* لا تشمل إعادة التصدير</t>
  </si>
  <si>
    <t>* Not including Re-exports.</t>
  </si>
  <si>
    <t>Poland</t>
  </si>
  <si>
    <t>باكستان</t>
  </si>
  <si>
    <t>Pakistan</t>
  </si>
  <si>
    <t>بيرو</t>
  </si>
  <si>
    <t>Pero</t>
  </si>
  <si>
    <t>Canada</t>
  </si>
  <si>
    <t>كندا</t>
  </si>
  <si>
    <t>SINGAPORE</t>
  </si>
  <si>
    <t xml:space="preserve">                             مجموعة البلدان
 الأقسام
 الرئيسية للتصنيف الدولي المعدل (3)</t>
  </si>
  <si>
    <t xml:space="preserve">                                                                        Year
  Sitc R-3 Sections </t>
  </si>
  <si>
    <t>جدول (56) ( الوحدة : مليون ريال قطري)</t>
  </si>
  <si>
    <t>جدول (57) ( الوحدة : مليون ريال قطري)</t>
  </si>
  <si>
    <t>TABLE (57) (Unit :Million Q.R)</t>
  </si>
  <si>
    <t>TABLE (59) (Unit :Million Q.R)</t>
  </si>
  <si>
    <t>مواد خام غير صالحة للأكل باستثناء الوقود</t>
  </si>
  <si>
    <t xml:space="preserve">الوقود المعدني وزيوت التشحيم والمواد المشابهة </t>
  </si>
  <si>
    <t>زيوت ودهون وشموع حيوانية ونباتية</t>
  </si>
  <si>
    <t xml:space="preserve"> المواد الكيماوية ومنتجاتها غير المذكورة </t>
  </si>
  <si>
    <t> السلع المصنعة والمصنفة أساساً حسب المادة</t>
  </si>
  <si>
    <t xml:space="preserve"> الآلات ومعدات النقل </t>
  </si>
  <si>
    <t xml:space="preserve"> السلع والمعاملات غير المصنفة في التنصيف الموحد </t>
  </si>
  <si>
    <t xml:space="preserve">كما يتضمن بيانات تعكس توزيع كلاً من الصادرات والمعاد تصديره والواردات حسب طبيعة المواد واستخدامها النهائي </t>
  </si>
  <si>
    <t xml:space="preserve">وتغطي بيانات الاستيراد السلع المستوردة بهدف الإستهلاك أو الإستخدام المحلي بالاضافة إلى تلك السلع التي استوردت بقصد إعادة تصديرها أما قيم السلع فهي مقدرة بالمليون ريال قطري وعلى أساس سيف للواردات وفوب للصادرات وإعادة التصدير </t>
  </si>
  <si>
    <t xml:space="preserve">التصنيف السلعي المتبع في عرض بيانات التجارة الخارجية هو التعديل الرابع لتصنيف التجارة الخارجية  الصادر عن الأمم المتحدة </t>
  </si>
  <si>
    <t xml:space="preserve">والمقصود بتوزيع السلع حسب الكتل الدولية إظهار التوزيع الجغرافي لبلدان المنشأ للمستوردات وبلدان المقصد لكل من الصادرات وإعادة التصدير </t>
  </si>
  <si>
    <t>Commodity classification is based on the Standard International Trade Classification of the U.N. Revision 4 (SITC-R4)</t>
  </si>
  <si>
    <t>المستوردات حسب الأقسام الرئيسية للتصنيف الدولي - تنقيح 4</t>
  </si>
  <si>
    <t xml:space="preserve">المستوردات حسب الكتل الدولية وأقسام التصنيف الدولي - تنقيح 4 </t>
  </si>
  <si>
    <t xml:space="preserve">IMPORTS BY INTERNATIONAL BLOCKS AND S.I.T.C. R4 SECTIONS </t>
  </si>
  <si>
    <t>المستوردات حسب الكتل الدولية وأقسام وفصول التصنيف الدولي - تنقيح 4</t>
  </si>
  <si>
    <t xml:space="preserve"> IMPORTS BY INTERNATIONAL BLOCKS AND SITC R-4 SECTIONS AND DIVISIONS </t>
  </si>
  <si>
    <t>الصادرات* حسب الأقسام الرئيسية للتصنيف الدولي - تنقيح 4</t>
  </si>
  <si>
    <t xml:space="preserve">المواد الكيماوية ومنتجاتها غير المذكورة  </t>
  </si>
  <si>
    <t>السلع المصنعة والمصنفة أساساً حسب المادة</t>
  </si>
  <si>
    <t xml:space="preserve">الآلات ومعدات النقل </t>
  </si>
  <si>
    <t>السلع والمعاملات غير المصنفة في التنصيف الموحد</t>
  </si>
  <si>
    <t>الصادرات* حسب الكتل الدولية  وأقسام التصنيف الدولي - تنقيح 4</t>
  </si>
  <si>
    <t xml:space="preserve">EXPORTS BY INTERNATIONAL BLOCKS AND S.I.T.C. R4 SECTIONS </t>
  </si>
  <si>
    <t>السلع المعاد تصديرها حسب الكتل الدولية وأقسام للتصنيف الدولي - تنقيح 4</t>
  </si>
  <si>
    <t xml:space="preserve">RE-EXPORTS BY INTERNATIONAL BLOCKS AND S.I.T.C. R-4 SECTIONS </t>
  </si>
  <si>
    <t>الصادرات حسب الكتل الدولية وأقسام وفصول التصنيف الدولي - تنقيح 4</t>
  </si>
  <si>
    <t xml:space="preserve"> EXPORTS BY INTERNATIONAL BLOCKS AND SITC  R-4 SECTIONS AND DIVISIONS </t>
  </si>
  <si>
    <t>Foreign Merchandise
Trade Statistics</t>
  </si>
  <si>
    <t>إحصاءات
التجارة الخارجية السلعية</t>
  </si>
  <si>
    <t>TABLE (60) (Unit :Million Q.R)</t>
  </si>
  <si>
    <t>جدول (60) ( الوحدة : مليون ريال قطري)</t>
  </si>
  <si>
    <t>TABLE (61) (Unit :Million Q.R)</t>
  </si>
  <si>
    <t>جدول (61) ( الوحدة : مليون ريال قطري)</t>
  </si>
  <si>
    <t>جدول (62) ( الوحدة : مليون ريال قطري)</t>
  </si>
  <si>
    <t>TABLE (63) (Unit :Million Q.R)</t>
  </si>
  <si>
    <t>جدول (63) ( الوحدة : مليون ريال قطري)</t>
  </si>
  <si>
    <t>TABLE (64) (Unit :Million Q.R)</t>
  </si>
  <si>
    <t>جدول (64) ( الوحدة : مليون ريال قطري)</t>
  </si>
  <si>
    <t>Marroco</t>
  </si>
  <si>
    <t>اليونان</t>
  </si>
  <si>
    <t xml:space="preserve"> BELGIUM</t>
  </si>
  <si>
    <t>GREECE</t>
  </si>
  <si>
    <t>ايران</t>
  </si>
  <si>
    <t>IRAN</t>
  </si>
  <si>
    <t>جيبوتي</t>
  </si>
  <si>
    <t>Djbouti</t>
  </si>
  <si>
    <t>Greece</t>
  </si>
  <si>
    <t>هونج كونج</t>
  </si>
  <si>
    <t>بنجلا دش</t>
  </si>
  <si>
    <t>Bangaladish</t>
  </si>
  <si>
    <t>Hongkong</t>
  </si>
  <si>
    <t>كوستاريكا</t>
  </si>
  <si>
    <t>الأرجنتين</t>
  </si>
  <si>
    <t>Costarica</t>
  </si>
  <si>
    <t>جدول (68) ( الوحدة : مليون ريال قطري)</t>
  </si>
  <si>
    <t>TABLE (68) (Unit :Million Q.R)</t>
  </si>
  <si>
    <t>جدول (67) ( الوحدة : مليون ريال قطري)</t>
  </si>
  <si>
    <t>TABLE (67) (Unit :Million Q.R)</t>
  </si>
  <si>
    <t>جدول (66) ( الوحدة : مليون ريال قطري)</t>
  </si>
  <si>
    <t>TABLE (66) (Unit :Million Q.R)</t>
  </si>
  <si>
    <t>جدول (65) ( الوحدة : مليون ريال قطري)</t>
  </si>
  <si>
    <t xml:space="preserve">                  مجموعة البلدان
 الأقسام
 الرئيسية للتصنيف الدولي المعدل (3)</t>
  </si>
  <si>
    <t>Graph (31) شكل</t>
  </si>
  <si>
    <t>TABLE (62) (Unit :Million QR.)</t>
  </si>
  <si>
    <t>جدول (59)( الوحدة : مليون ريال قطري)</t>
  </si>
  <si>
    <t>Graph (30) شكل</t>
  </si>
  <si>
    <t>جدول (58) (الوحدة : مليون ريال قطري)</t>
  </si>
  <si>
    <t>TABLE (58) (Unit :Million Q.R)</t>
  </si>
  <si>
    <t>TABLE (56) (Unit :Million QR.)</t>
  </si>
  <si>
    <t>مراجع ....</t>
  </si>
  <si>
    <t xml:space="preserve">يشمل هذا الفصل على بيانات تتعلق بقيم السلع المستوردة والمصدرة والمعاد تصديرها في دولة قطر خلال العام 2022 وذلك حسب مجموعات السلع ومجموعات البلدان </t>
  </si>
  <si>
    <t>This chapter presents the values of imported, exported and re-exported commodities for the State of Qatar during the year 2022 classified by commodity groups and international blocks</t>
  </si>
  <si>
    <t>التصاريح الجمركية لعام 2022 وشركات التصدير والتي عولجت بياناتها آليا من قبل جهاز التخطيط والإحصاء</t>
  </si>
  <si>
    <t>The customs declaration formsand Export companies for 2022 that have been processed by the Planning and Statistics Authority</t>
  </si>
  <si>
    <t>2018 - 2022</t>
  </si>
  <si>
    <t>IMPORTS BY MAIN SECTIONS OF THE SITC R-4
2018 - 2022</t>
  </si>
  <si>
    <t>2018-2022</t>
  </si>
  <si>
    <t>المستوردات حسب الأقسام الرئيسية للتصنيف الدولي - تنقيح 4
2022</t>
  </si>
  <si>
    <t>IMPORTS BY MAIN SECTIONS OF THE SITC R-4
2022</t>
  </si>
  <si>
    <t>EXPORTS* BY MAIN SECTIONS OF THE SITC R-4
2018- 2022</t>
  </si>
  <si>
    <t>2018 -2022</t>
  </si>
  <si>
    <t>الصادرات حسب الأقسام الرئيسية للتصنيف الدولي - تنقيح 4
2022</t>
  </si>
  <si>
    <t>EXPORTS BY MAIN SECTIONS OF THE SITC R-4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</si>
</sst>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_ر_._ق_._‏_-;\-* #,##0.00\ _ر_._ق_._‏_-;_-* &quot;-&quot;??\ _ر_._ق_._‏_-;_-@_-"/>
    <numFmt numFmtId="165" formatCode="_-* #,##0.00_-;_-* #,##0.00\-;_-* &quot;-&quot;??_-;_-@_-"/>
    <numFmt numFmtId="166" formatCode="0.0"/>
    <numFmt numFmtId="167" formatCode="_-* #,##0.0_-;_-* #,##0.0\-;_-* &quot;-&quot;?_-;_-@_-"/>
    <numFmt numFmtId="168" formatCode="_-* #,##0.0_-;_-* #,##0.0\-;_-* &quot;-&quot;??_-;_-@_-"/>
    <numFmt numFmtId="169" formatCode="#,##0.0_ ;\-#,##0.0\ "/>
    <numFmt numFmtId="170" formatCode="#,##0_ ;\-#,##0\ "/>
    <numFmt numFmtId="171" formatCode="_-* #,##0_-;_-* #,##0\-;_-* &quot;-&quot;??_-;_-@_-"/>
    <numFmt numFmtId="172" formatCode="_-* #,##0\ _ر_._ق_._‏_-;\-* #,##0\ _ر_._ق_._‏_-;_-* &quot;-&quot;??\ _ر_._ق_._‏_-;_-@_-"/>
  </numFmts>
  <fonts count="49">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2"/>
      <name val="Arial"/>
      <family val="2"/>
      <charset val="178"/>
    </font>
    <font>
      <b/>
      <sz val="11"/>
      <name val="Arial"/>
      <family val="2"/>
      <charset val="178"/>
    </font>
    <font>
      <sz val="10"/>
      <name val="Arial"/>
      <family val="2"/>
      <charset val="178"/>
    </font>
    <font>
      <sz val="11"/>
      <name val="Arial"/>
      <family val="2"/>
    </font>
    <font>
      <b/>
      <sz val="14"/>
      <name val="Arial"/>
      <family val="2"/>
    </font>
    <font>
      <b/>
      <sz val="12"/>
      <name val="Arial"/>
      <family val="2"/>
    </font>
    <font>
      <sz val="8"/>
      <name val="Arial"/>
      <family val="2"/>
      <charset val="178"/>
    </font>
    <font>
      <sz val="8"/>
      <name val="Arial"/>
      <family val="2"/>
    </font>
    <font>
      <b/>
      <sz val="14"/>
      <color indexed="12"/>
      <name val="Arial"/>
      <family val="2"/>
    </font>
    <font>
      <b/>
      <sz val="12"/>
      <color indexed="12"/>
      <name val="Arial"/>
      <family val="2"/>
    </font>
    <font>
      <b/>
      <sz val="9"/>
      <name val="Arial"/>
      <family val="2"/>
    </font>
    <font>
      <b/>
      <sz val="8"/>
      <name val="Arial"/>
      <family val="2"/>
    </font>
    <font>
      <b/>
      <sz val="10"/>
      <color indexed="10"/>
      <name val="Arial"/>
      <family val="2"/>
      <charset val="178"/>
    </font>
    <font>
      <b/>
      <sz val="8"/>
      <color indexed="10"/>
      <name val="Arial"/>
      <family val="2"/>
    </font>
    <font>
      <b/>
      <sz val="12"/>
      <color indexed="10"/>
      <name val="Arial"/>
      <family val="2"/>
      <charset val="178"/>
    </font>
    <font>
      <b/>
      <sz val="10"/>
      <name val="Arial"/>
      <family val="2"/>
    </font>
    <font>
      <sz val="10"/>
      <color indexed="12"/>
      <name val="Arial"/>
      <family val="2"/>
    </font>
    <font>
      <sz val="9"/>
      <name val="Arial"/>
      <family val="2"/>
    </font>
    <font>
      <sz val="12"/>
      <name val="Arial"/>
      <family val="2"/>
    </font>
    <font>
      <b/>
      <sz val="11"/>
      <color indexed="25"/>
      <name val="Arial"/>
      <family val="2"/>
    </font>
    <font>
      <b/>
      <sz val="14"/>
      <color indexed="25"/>
      <name val="Arial"/>
      <family val="2"/>
    </font>
    <font>
      <b/>
      <sz val="12"/>
      <color indexed="25"/>
      <name val="Arial"/>
      <family val="2"/>
    </font>
    <font>
      <sz val="11"/>
      <color indexed="8"/>
      <name val="Arial"/>
      <family val="2"/>
    </font>
    <font>
      <sz val="8"/>
      <name val="Arial"/>
      <family val="2"/>
    </font>
    <font>
      <b/>
      <sz val="16"/>
      <name val="Arial"/>
      <family val="2"/>
    </font>
    <font>
      <sz val="14"/>
      <name val="Arial"/>
      <family val="2"/>
    </font>
    <font>
      <sz val="12"/>
      <color indexed="8"/>
      <name val="Arial"/>
      <family val="2"/>
    </font>
    <font>
      <b/>
      <sz val="11"/>
      <name val="Arial"/>
      <family val="2"/>
    </font>
    <font>
      <b/>
      <vertAlign val="superscript"/>
      <sz val="12"/>
      <name val="Arial"/>
      <family val="2"/>
    </font>
    <font>
      <b/>
      <vertAlign val="superscript"/>
      <sz val="16"/>
      <name val="Arial"/>
      <family val="2"/>
    </font>
    <font>
      <b/>
      <sz val="12"/>
      <color theme="9" tint="-0.249977111117893"/>
      <name val="Arial"/>
      <family val="2"/>
    </font>
    <font>
      <sz val="10"/>
      <name val="Sakkal Majalla"/>
    </font>
    <font>
      <b/>
      <sz val="12"/>
      <name val="Sakkal Majalla"/>
    </font>
    <font>
      <sz val="10"/>
      <color rgb="FF0000CC"/>
      <name val="Arial"/>
      <family val="2"/>
    </font>
    <font>
      <b/>
      <sz val="48"/>
      <color rgb="FF0000CC"/>
      <name val="AGA Arabesque Desktop"/>
      <charset val="2"/>
    </font>
    <font>
      <b/>
      <sz val="24"/>
      <color rgb="FF0000CC"/>
      <name val="Arial"/>
      <family val="2"/>
    </font>
    <font>
      <b/>
      <sz val="14"/>
      <color rgb="FF0000CC"/>
      <name val="Arial Black"/>
      <family val="2"/>
    </font>
    <font>
      <sz val="12"/>
      <name val="Arial Black"/>
      <family val="2"/>
    </font>
    <font>
      <b/>
      <sz val="16"/>
      <name val="Sultan bold"/>
      <charset val="178"/>
    </font>
    <font>
      <sz val="10"/>
      <color theme="1"/>
      <name val="Arial"/>
      <family val="2"/>
    </font>
    <font>
      <b/>
      <sz val="10"/>
      <color theme="1"/>
      <name val="Arial"/>
      <family val="2"/>
    </font>
    <font>
      <sz val="11"/>
      <color rgb="FFFF0000"/>
      <name val="Arial"/>
      <family val="2"/>
    </font>
    <font>
      <b/>
      <sz val="10"/>
      <color rgb="FFFF0000"/>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3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diagonal/>
    </border>
    <border diagonalUp="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diagonalUp="1">
      <left style="thick">
        <color theme="0"/>
      </left>
      <right/>
      <top style="thin">
        <color indexed="64"/>
      </top>
      <bottom style="thin">
        <color indexed="64"/>
      </bottom>
      <diagonal style="thick">
        <color theme="0"/>
      </diagonal>
    </border>
    <border diagonalUp="1">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diagonalDown="1">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diagonal/>
    </border>
    <border>
      <left style="thick">
        <color theme="0"/>
      </left>
      <right style="thick">
        <color theme="0"/>
      </right>
      <top/>
      <bottom style="thin">
        <color theme="1"/>
      </bottom>
      <diagonal/>
    </border>
    <border>
      <left style="thick">
        <color theme="0"/>
      </left>
      <right style="thick">
        <color theme="0"/>
      </right>
      <top style="thick">
        <color theme="0"/>
      </top>
      <bottom style="thin">
        <color theme="1"/>
      </bottom>
      <diagonal/>
    </border>
  </borders>
  <cellStyleXfs count="64">
    <xf numFmtId="0" fontId="0" fillId="0" borderId="0"/>
    <xf numFmtId="165" fontId="5"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11" fillId="2" borderId="1">
      <alignment horizontal="right" vertical="center" wrapText="1"/>
    </xf>
    <xf numFmtId="1" fontId="16" fillId="2" borderId="2">
      <alignment horizontal="left" vertical="center" wrapText="1"/>
    </xf>
    <xf numFmtId="1" fontId="6" fillId="2" borderId="3">
      <alignment horizontal="center" vertical="center"/>
    </xf>
    <xf numFmtId="0" fontId="7" fillId="2" borderId="3">
      <alignment horizontal="center" vertical="center" wrapText="1"/>
    </xf>
    <xf numFmtId="0" fontId="17" fillId="2" borderId="3">
      <alignment horizontal="center" vertical="center" wrapText="1"/>
    </xf>
    <xf numFmtId="0" fontId="5" fillId="0" borderId="0">
      <alignment horizontal="center" vertical="center" readingOrder="2"/>
    </xf>
    <xf numFmtId="0" fontId="12" fillId="0" borderId="0">
      <alignment horizontal="left" vertical="center"/>
    </xf>
    <xf numFmtId="0" fontId="5" fillId="0" borderId="0"/>
    <xf numFmtId="0" fontId="5" fillId="0" borderId="0"/>
    <xf numFmtId="0" fontId="18" fillId="0" borderId="0">
      <alignment horizontal="right" vertical="center"/>
    </xf>
    <xf numFmtId="0" fontId="19" fillId="0" borderId="0">
      <alignment horizontal="left" vertical="center"/>
    </xf>
    <xf numFmtId="0" fontId="11" fillId="0" borderId="0">
      <alignment horizontal="right" vertical="center"/>
    </xf>
    <xf numFmtId="0" fontId="5" fillId="0" borderId="0">
      <alignment horizontal="left" vertical="center"/>
    </xf>
    <xf numFmtId="0" fontId="20" fillId="2" borderId="3" applyAlignment="0">
      <alignment horizontal="center" vertical="center"/>
    </xf>
    <xf numFmtId="0" fontId="18" fillId="0" borderId="4">
      <alignment horizontal="right" vertical="center" indent="1"/>
    </xf>
    <xf numFmtId="0" fontId="11"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xf numFmtId="0" fontId="4" fillId="0" borderId="0"/>
    <xf numFmtId="165" fontId="4"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cellStyleXfs>
  <cellXfs count="432">
    <xf numFmtId="0" fontId="0" fillId="0" borderId="0" xfId="0"/>
    <xf numFmtId="0" fontId="10"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justify" vertical="center"/>
    </xf>
    <xf numFmtId="0" fontId="9" fillId="0" borderId="0" xfId="0" applyFont="1" applyAlignment="1">
      <alignment vertical="center"/>
    </xf>
    <xf numFmtId="1" fontId="9" fillId="0" borderId="0" xfId="0" applyNumberFormat="1" applyFont="1" applyAlignment="1">
      <alignment vertical="center"/>
    </xf>
    <xf numFmtId="0" fontId="11" fillId="0" borderId="0" xfId="0" applyFont="1" applyAlignment="1">
      <alignment vertical="center"/>
    </xf>
    <xf numFmtId="0" fontId="9" fillId="0" borderId="0" xfId="0" applyFont="1" applyAlignment="1">
      <alignment vertical="center" readingOrder="2"/>
    </xf>
    <xf numFmtId="166" fontId="9" fillId="0" borderId="0" xfId="0" applyNumberFormat="1" applyFont="1" applyAlignment="1">
      <alignment horizontal="right" vertical="center"/>
    </xf>
    <xf numFmtId="0" fontId="9" fillId="0" borderId="0" xfId="0" applyFont="1" applyAlignment="1">
      <alignment horizontal="center" vertical="center" readingOrder="2"/>
    </xf>
    <xf numFmtId="0" fontId="9" fillId="0" borderId="0" xfId="0" applyFont="1" applyAlignment="1">
      <alignment horizontal="right" vertical="center"/>
    </xf>
    <xf numFmtId="0" fontId="5" fillId="0" borderId="0" xfId="16">
      <alignment horizontal="left" vertical="center"/>
    </xf>
    <xf numFmtId="0" fontId="22" fillId="0" borderId="0" xfId="0" applyFont="1"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readingOrder="1"/>
    </xf>
    <xf numFmtId="0" fontId="21" fillId="0" borderId="0" xfId="0" applyFont="1" applyAlignment="1">
      <alignment horizontal="centerContinuous" vertical="center"/>
    </xf>
    <xf numFmtId="0" fontId="5" fillId="0" borderId="0" xfId="11"/>
    <xf numFmtId="0" fontId="25" fillId="0" borderId="0" xfId="11" applyFont="1" applyAlignment="1">
      <alignment vertical="center" wrapText="1" readingOrder="1"/>
    </xf>
    <xf numFmtId="0" fontId="28" fillId="0" borderId="0" xfId="11" applyFont="1" applyAlignment="1">
      <alignment vertical="center"/>
    </xf>
    <xf numFmtId="0" fontId="21" fillId="0" borderId="0" xfId="0" applyFont="1" applyAlignment="1">
      <alignment horizontal="center"/>
    </xf>
    <xf numFmtId="0" fontId="5" fillId="0" borderId="0" xfId="0" applyFont="1" applyAlignment="1">
      <alignment vertical="center"/>
    </xf>
    <xf numFmtId="0" fontId="10" fillId="0" borderId="0" xfId="0" applyFont="1" applyAlignment="1">
      <alignment vertical="top"/>
    </xf>
    <xf numFmtId="0" fontId="31" fillId="0" borderId="0" xfId="0" applyFont="1" applyAlignment="1">
      <alignment vertical="top"/>
    </xf>
    <xf numFmtId="0" fontId="21" fillId="4" borderId="8" xfId="19" applyFont="1" applyFill="1" applyBorder="1">
      <alignment horizontal="right" vertical="center" wrapText="1" indent="1" readingOrder="2"/>
    </xf>
    <xf numFmtId="0" fontId="13" fillId="4" borderId="8" xfId="21" applyFont="1" applyFill="1" applyBorder="1">
      <alignment horizontal="left" vertical="center" wrapText="1" indent="1"/>
    </xf>
    <xf numFmtId="0" fontId="21" fillId="3" borderId="10" xfId="19" applyFont="1" applyFill="1" applyBorder="1">
      <alignment horizontal="right" vertical="center" wrapText="1" indent="1" readingOrder="2"/>
    </xf>
    <xf numFmtId="0" fontId="13" fillId="3" borderId="10" xfId="21" applyFont="1" applyFill="1" applyBorder="1">
      <alignment horizontal="left" vertical="center" wrapText="1" indent="1"/>
    </xf>
    <xf numFmtId="0" fontId="21" fillId="4" borderId="13" xfId="7" applyFont="1" applyFill="1" applyBorder="1" applyAlignment="1">
      <alignment horizontal="center" vertical="center" textRotation="90" wrapText="1" readingOrder="1"/>
    </xf>
    <xf numFmtId="0" fontId="21" fillId="4" borderId="9" xfId="19" applyFont="1" applyFill="1" applyBorder="1" applyAlignment="1">
      <alignment horizontal="right" vertical="center" wrapText="1" readingOrder="2"/>
    </xf>
    <xf numFmtId="0" fontId="17" fillId="4" borderId="9" xfId="21" applyFont="1" applyFill="1" applyBorder="1" applyAlignment="1">
      <alignment horizontal="left" vertical="center" wrapText="1"/>
    </xf>
    <xf numFmtId="0" fontId="17" fillId="4" borderId="9" xfId="21" applyFont="1" applyFill="1" applyBorder="1" applyAlignment="1">
      <alignment horizontal="center" vertical="center" wrapText="1"/>
    </xf>
    <xf numFmtId="0" fontId="21" fillId="3" borderId="12" xfId="19" applyFont="1" applyFill="1" applyBorder="1" applyAlignment="1">
      <alignment horizontal="center" vertical="center" wrapText="1" readingOrder="2"/>
    </xf>
    <xf numFmtId="0" fontId="21" fillId="3" borderId="12" xfId="19" applyFont="1" applyFill="1" applyBorder="1" applyAlignment="1">
      <alignment horizontal="right" vertical="center" wrapText="1" readingOrder="2"/>
    </xf>
    <xf numFmtId="0" fontId="17" fillId="3" borderId="12" xfId="21" applyFont="1" applyFill="1" applyBorder="1" applyAlignment="1">
      <alignment horizontal="left" vertical="center" wrapText="1"/>
    </xf>
    <xf numFmtId="0" fontId="17" fillId="3" borderId="12" xfId="21" applyFont="1" applyFill="1" applyBorder="1" applyAlignment="1">
      <alignment horizontal="center" vertical="center" wrapText="1"/>
    </xf>
    <xf numFmtId="0" fontId="21" fillId="4" borderId="12" xfId="19" applyFont="1" applyFill="1" applyBorder="1" applyAlignment="1">
      <alignment horizontal="center" vertical="center" wrapText="1" readingOrder="2"/>
    </xf>
    <xf numFmtId="0" fontId="21" fillId="4" borderId="12" xfId="19" applyFont="1" applyFill="1" applyBorder="1" applyAlignment="1">
      <alignment horizontal="right" vertical="center" wrapText="1" readingOrder="2"/>
    </xf>
    <xf numFmtId="0" fontId="17" fillId="4" borderId="12" xfId="21" applyFont="1" applyFill="1" applyBorder="1" applyAlignment="1">
      <alignment horizontal="left" vertical="center" wrapText="1"/>
    </xf>
    <xf numFmtId="0" fontId="17" fillId="4" borderId="12" xfId="21" applyFont="1" applyFill="1" applyBorder="1" applyAlignment="1">
      <alignment horizontal="center" vertical="center" wrapText="1"/>
    </xf>
    <xf numFmtId="0" fontId="21" fillId="0" borderId="0" xfId="16" applyFont="1">
      <alignment horizontal="left" vertical="center"/>
    </xf>
    <xf numFmtId="0" fontId="21" fillId="3" borderId="9" xfId="19" applyFont="1" applyFill="1" applyBorder="1">
      <alignment horizontal="right" vertical="center" wrapText="1" indent="1" readingOrder="2"/>
    </xf>
    <xf numFmtId="0" fontId="13" fillId="3" borderId="9" xfId="21" applyFont="1" applyFill="1" applyBorder="1">
      <alignment horizontal="left" vertical="center" wrapText="1" indent="1"/>
    </xf>
    <xf numFmtId="0" fontId="21" fillId="4" borderId="13" xfId="17" applyFont="1" applyFill="1" applyBorder="1" applyAlignment="1">
      <alignment horizontal="center" vertical="center"/>
    </xf>
    <xf numFmtId="0" fontId="27" fillId="0" borderId="0" xfId="11" applyFont="1" applyAlignment="1">
      <alignment vertical="center" wrapText="1" readingOrder="1"/>
    </xf>
    <xf numFmtId="0" fontId="32" fillId="0" borderId="0" xfId="11" applyFont="1" applyAlignment="1">
      <alignment vertical="center"/>
    </xf>
    <xf numFmtId="0" fontId="25" fillId="0" borderId="0" xfId="11" applyFont="1" applyAlignment="1">
      <alignment vertical="center" wrapText="1" readingOrder="2"/>
    </xf>
    <xf numFmtId="0" fontId="28" fillId="0" borderId="0" xfId="11" applyFont="1" applyAlignment="1">
      <alignment vertical="center" readingOrder="2"/>
    </xf>
    <xf numFmtId="0" fontId="24" fillId="0" borderId="0" xfId="0" applyFont="1" applyAlignment="1">
      <alignment horizontal="right" vertical="center"/>
    </xf>
    <xf numFmtId="0" fontId="13" fillId="4" borderId="13" xfId="7" applyFont="1" applyFill="1" applyBorder="1" applyAlignment="1">
      <alignment horizontal="center" vertical="center" textRotation="90" wrapText="1" readingOrder="1"/>
    </xf>
    <xf numFmtId="165" fontId="9" fillId="0" borderId="0" xfId="0" applyNumberFormat="1" applyFont="1" applyAlignment="1">
      <alignment vertical="center"/>
    </xf>
    <xf numFmtId="165" fontId="9" fillId="0" borderId="0" xfId="1" applyFont="1" applyAlignment="1">
      <alignment vertical="center"/>
    </xf>
    <xf numFmtId="0" fontId="21" fillId="3" borderId="17" xfId="19" applyFont="1" applyFill="1" applyBorder="1" applyAlignment="1">
      <alignment horizontal="center" vertical="center" wrapText="1" readingOrder="2"/>
    </xf>
    <xf numFmtId="0" fontId="10" fillId="0" borderId="0" xfId="0" applyFont="1" applyAlignment="1">
      <alignment vertical="center" readingOrder="2"/>
    </xf>
    <xf numFmtId="0" fontId="11" fillId="4" borderId="13" xfId="17" applyFont="1" applyFill="1" applyBorder="1" applyAlignment="1">
      <alignment horizontal="center" vertical="center" textRotation="90" wrapText="1" readingOrder="1"/>
    </xf>
    <xf numFmtId="0" fontId="21" fillId="0" borderId="0" xfId="0" applyFont="1" applyAlignment="1">
      <alignment horizontal="center" vertical="center"/>
    </xf>
    <xf numFmtId="0" fontId="23" fillId="0" borderId="0" xfId="0" applyFont="1" applyAlignment="1">
      <alignment vertical="center"/>
    </xf>
    <xf numFmtId="165" fontId="21" fillId="0" borderId="0" xfId="1" applyFont="1" applyAlignment="1">
      <alignment horizontal="center" vertical="center"/>
    </xf>
    <xf numFmtId="0" fontId="9" fillId="0" borderId="0" xfId="11" applyFont="1" applyAlignment="1">
      <alignment vertical="center"/>
    </xf>
    <xf numFmtId="0" fontId="21" fillId="0" borderId="0" xfId="0" applyFont="1" applyAlignment="1">
      <alignment horizontal="right" vertical="center"/>
    </xf>
    <xf numFmtId="0" fontId="33" fillId="0" borderId="0" xfId="11" applyFont="1" applyAlignment="1">
      <alignment vertical="center" wrapText="1" readingOrder="1"/>
    </xf>
    <xf numFmtId="0" fontId="5" fillId="0" borderId="0" xfId="0" applyFont="1"/>
    <xf numFmtId="165" fontId="5" fillId="0" borderId="0" xfId="1" applyFont="1"/>
    <xf numFmtId="0" fontId="21" fillId="3" borderId="17" xfId="19" applyFont="1" applyFill="1" applyBorder="1" applyAlignment="1">
      <alignment horizontal="right" vertical="center" wrapText="1" readingOrder="2"/>
    </xf>
    <xf numFmtId="0" fontId="17" fillId="3" borderId="17" xfId="21" applyFont="1" applyFill="1" applyBorder="1" applyAlignment="1">
      <alignment horizontal="left" vertical="center" wrapText="1"/>
    </xf>
    <xf numFmtId="0" fontId="17" fillId="3" borderId="17" xfId="21" applyFont="1" applyFill="1" applyBorder="1" applyAlignment="1">
      <alignment horizontal="center" vertical="center" wrapText="1"/>
    </xf>
    <xf numFmtId="0" fontId="10" fillId="0" borderId="0" xfId="2" applyFont="1" applyAlignment="1">
      <alignment horizontal="center" vertical="center"/>
    </xf>
    <xf numFmtId="0" fontId="10" fillId="0" borderId="0" xfId="2" applyFont="1" applyAlignment="1">
      <alignment vertical="center" readingOrder="2"/>
    </xf>
    <xf numFmtId="0" fontId="11" fillId="0" borderId="0" xfId="3" applyFont="1" applyAlignment="1">
      <alignment vertical="center"/>
    </xf>
    <xf numFmtId="0" fontId="11" fillId="0" borderId="7" xfId="15" applyBorder="1" applyAlignment="1">
      <alignment vertical="center"/>
    </xf>
    <xf numFmtId="0" fontId="5" fillId="0" borderId="0" xfId="11" applyAlignment="1">
      <alignment horizontal="center" vertical="center"/>
    </xf>
    <xf numFmtId="0" fontId="22" fillId="0" borderId="0" xfId="11" applyFont="1" applyAlignment="1">
      <alignment vertical="center"/>
    </xf>
    <xf numFmtId="0" fontId="10" fillId="0" borderId="0" xfId="11" applyFont="1" applyAlignment="1">
      <alignment vertical="top"/>
    </xf>
    <xf numFmtId="0" fontId="21" fillId="3" borderId="8" xfId="19" applyFont="1" applyFill="1" applyBorder="1" applyAlignment="1">
      <alignment horizontal="center" vertical="center" wrapText="1" readingOrder="2"/>
    </xf>
    <xf numFmtId="0" fontId="21" fillId="4" borderId="8" xfId="19" applyFont="1" applyFill="1" applyBorder="1" applyAlignment="1">
      <alignment horizontal="center" vertical="center" wrapText="1" readingOrder="2"/>
    </xf>
    <xf numFmtId="0" fontId="21" fillId="4" borderId="9" xfId="19" applyFont="1" applyFill="1" applyBorder="1" applyAlignment="1">
      <alignment horizontal="center" vertical="center" wrapText="1" readingOrder="2"/>
    </xf>
    <xf numFmtId="0" fontId="21" fillId="3" borderId="10" xfId="19" applyFont="1" applyFill="1" applyBorder="1" applyAlignment="1">
      <alignment horizontal="center" vertical="center" wrapText="1" readingOrder="2"/>
    </xf>
    <xf numFmtId="0" fontId="21" fillId="3" borderId="8" xfId="19" applyFont="1" applyFill="1" applyBorder="1" applyAlignment="1">
      <alignment horizontal="right" vertical="center" wrapText="1" readingOrder="2"/>
    </xf>
    <xf numFmtId="0" fontId="17" fillId="3" borderId="8" xfId="21" applyFont="1" applyFill="1" applyBorder="1" applyAlignment="1">
      <alignment horizontal="left" vertical="center" wrapText="1"/>
    </xf>
    <xf numFmtId="0" fontId="17" fillId="3" borderId="8" xfId="21" applyFont="1" applyFill="1" applyBorder="1" applyAlignment="1">
      <alignment horizontal="center" vertical="center" wrapText="1"/>
    </xf>
    <xf numFmtId="0" fontId="21" fillId="4" borderId="8" xfId="19" applyFont="1" applyFill="1" applyBorder="1" applyAlignment="1">
      <alignment horizontal="right" vertical="center" wrapText="1" readingOrder="2"/>
    </xf>
    <xf numFmtId="0" fontId="17" fillId="4" borderId="8" xfId="21" applyFont="1" applyFill="1" applyBorder="1" applyAlignment="1">
      <alignment horizontal="left" vertical="center" wrapText="1"/>
    </xf>
    <xf numFmtId="0" fontId="17" fillId="4" borderId="8" xfId="21" applyFont="1" applyFill="1" applyBorder="1" applyAlignment="1">
      <alignment horizontal="center" vertical="center" wrapText="1"/>
    </xf>
    <xf numFmtId="0" fontId="21" fillId="3" borderId="10" xfId="19" applyFont="1" applyFill="1" applyBorder="1" applyAlignment="1">
      <alignment horizontal="right" vertical="center" wrapText="1" readingOrder="2"/>
    </xf>
    <xf numFmtId="0" fontId="17" fillId="3" borderId="10" xfId="21" applyFont="1" applyFill="1" applyBorder="1" applyAlignment="1">
      <alignment horizontal="left" vertical="center" wrapText="1"/>
    </xf>
    <xf numFmtId="0" fontId="17" fillId="3" borderId="10" xfId="21" applyFont="1" applyFill="1" applyBorder="1" applyAlignment="1">
      <alignment horizontal="center" vertical="center" wrapText="1"/>
    </xf>
    <xf numFmtId="0" fontId="9" fillId="4" borderId="13" xfId="7" applyFont="1" applyFill="1" applyBorder="1">
      <alignment horizontal="center" vertical="center" wrapText="1"/>
    </xf>
    <xf numFmtId="0" fontId="5" fillId="4" borderId="11" xfId="7" applyFont="1" applyFill="1" applyBorder="1">
      <alignment horizontal="center" vertical="center" wrapText="1"/>
    </xf>
    <xf numFmtId="0" fontId="13" fillId="0" borderId="0" xfId="0" applyFont="1" applyAlignment="1">
      <alignment horizontal="left" vertical="center"/>
    </xf>
    <xf numFmtId="0" fontId="9" fillId="0" borderId="20" xfId="0" applyFont="1" applyBorder="1" applyAlignment="1">
      <alignment vertical="center" readingOrder="2"/>
    </xf>
    <xf numFmtId="0" fontId="13" fillId="0" borderId="0" xfId="0" applyFont="1" applyAlignment="1">
      <alignment vertical="center"/>
    </xf>
    <xf numFmtId="169" fontId="5" fillId="4" borderId="8" xfId="1" applyNumberFormat="1" applyFont="1" applyFill="1" applyBorder="1" applyAlignment="1">
      <alignment horizontal="right" vertical="center"/>
    </xf>
    <xf numFmtId="169" fontId="5" fillId="3" borderId="8" xfId="1" applyNumberFormat="1" applyFont="1" applyFill="1" applyBorder="1" applyAlignment="1">
      <alignment horizontal="right" vertical="center"/>
    </xf>
    <xf numFmtId="1" fontId="0" fillId="0" borderId="0" xfId="0" applyNumberFormat="1" applyAlignment="1">
      <alignment horizontal="center"/>
    </xf>
    <xf numFmtId="0" fontId="21" fillId="0" borderId="0" xfId="0" applyFont="1" applyAlignment="1">
      <alignment vertical="center"/>
    </xf>
    <xf numFmtId="0" fontId="11" fillId="0" borderId="0" xfId="15">
      <alignment horizontal="right" vertical="center"/>
    </xf>
    <xf numFmtId="170" fontId="21" fillId="3" borderId="10" xfId="1" applyNumberFormat="1" applyFont="1" applyFill="1" applyBorder="1" applyAlignment="1">
      <alignment horizontal="right" vertical="center"/>
    </xf>
    <xf numFmtId="170" fontId="21" fillId="3" borderId="8" xfId="1" applyNumberFormat="1" applyFont="1" applyFill="1" applyBorder="1" applyAlignment="1">
      <alignment horizontal="right" vertical="center"/>
    </xf>
    <xf numFmtId="170" fontId="21" fillId="4" borderId="8" xfId="1" applyNumberFormat="1" applyFont="1" applyFill="1" applyBorder="1" applyAlignment="1">
      <alignment horizontal="right" vertical="center"/>
    </xf>
    <xf numFmtId="0" fontId="5" fillId="4" borderId="13" xfId="7" applyFont="1" applyFill="1" applyBorder="1">
      <alignment horizontal="center" vertical="center" wrapText="1"/>
    </xf>
    <xf numFmtId="0" fontId="13" fillId="3" borderId="10" xfId="21" applyFont="1" applyFill="1" applyBorder="1" applyAlignment="1">
      <alignment horizontal="center" vertical="center" wrapText="1"/>
    </xf>
    <xf numFmtId="0" fontId="13" fillId="4" borderId="8" xfId="21" applyFont="1" applyFill="1" applyBorder="1" applyAlignment="1">
      <alignment horizontal="center" vertical="center" wrapText="1"/>
    </xf>
    <xf numFmtId="0" fontId="21" fillId="3" borderId="8" xfId="19" applyFont="1" applyFill="1" applyBorder="1">
      <alignment horizontal="right" vertical="center" wrapText="1" indent="1" readingOrder="2"/>
    </xf>
    <xf numFmtId="0" fontId="13" fillId="3" borderId="8" xfId="21" applyFont="1" applyFill="1" applyBorder="1">
      <alignment horizontal="left" vertical="center" wrapText="1" indent="1"/>
    </xf>
    <xf numFmtId="0" fontId="13" fillId="3" borderId="8" xfId="21" applyFont="1" applyFill="1" applyBorder="1" applyAlignment="1">
      <alignment horizontal="center" vertical="center" wrapText="1"/>
    </xf>
    <xf numFmtId="0" fontId="21" fillId="4" borderId="9" xfId="19" applyFont="1" applyFill="1" applyBorder="1">
      <alignment horizontal="right" vertical="center" wrapText="1" indent="1" readingOrder="2"/>
    </xf>
    <xf numFmtId="0" fontId="13" fillId="4" borderId="9" xfId="21" applyFont="1" applyFill="1" applyBorder="1">
      <alignment horizontal="left" vertical="center" wrapText="1" indent="1"/>
    </xf>
    <xf numFmtId="0" fontId="13" fillId="4" borderId="9" xfId="21" applyFont="1" applyFill="1" applyBorder="1" applyAlignment="1">
      <alignment horizontal="center" vertical="center" wrapText="1"/>
    </xf>
    <xf numFmtId="0" fontId="13" fillId="0" borderId="0" xfId="0" applyFont="1" applyAlignment="1">
      <alignment horizontal="right" vertical="center" readingOrder="2"/>
    </xf>
    <xf numFmtId="0" fontId="13" fillId="0" borderId="0" xfId="0" applyFont="1" applyAlignment="1">
      <alignment horizontal="left" vertical="center" readingOrder="1"/>
    </xf>
    <xf numFmtId="0" fontId="9" fillId="0" borderId="0" xfId="0" applyFont="1" applyAlignment="1">
      <alignment horizontal="center" vertical="center"/>
    </xf>
    <xf numFmtId="166" fontId="9" fillId="0" borderId="0" xfId="0" applyNumberFormat="1" applyFont="1" applyAlignment="1">
      <alignment vertical="center" readingOrder="1"/>
    </xf>
    <xf numFmtId="0" fontId="33" fillId="4" borderId="11" xfId="7" applyFont="1" applyFill="1" applyBorder="1">
      <alignment horizontal="center" vertical="center" wrapText="1"/>
    </xf>
    <xf numFmtId="166" fontId="5" fillId="3" borderId="8" xfId="20" applyNumberFormat="1" applyFont="1" applyFill="1" applyBorder="1" applyAlignment="1">
      <alignment horizontal="right" vertical="center"/>
    </xf>
    <xf numFmtId="166" fontId="5" fillId="4" borderId="8" xfId="20" applyNumberFormat="1" applyFont="1" applyFill="1" applyBorder="1" applyAlignment="1">
      <alignment horizontal="right" vertical="center"/>
    </xf>
    <xf numFmtId="0" fontId="21" fillId="0" borderId="8" xfId="19" applyFont="1" applyFill="1" applyBorder="1">
      <alignment horizontal="right" vertical="center" wrapText="1" indent="1" readingOrder="2"/>
    </xf>
    <xf numFmtId="166" fontId="5" fillId="0" borderId="8" xfId="20" applyNumberFormat="1" applyFont="1" applyBorder="1" applyAlignment="1">
      <alignment horizontal="right" vertical="center"/>
    </xf>
    <xf numFmtId="0" fontId="13" fillId="0" borderId="8" xfId="21" applyFont="1" applyFill="1" applyBorder="1">
      <alignment horizontal="left" vertical="center" wrapText="1" indent="1"/>
    </xf>
    <xf numFmtId="0" fontId="21" fillId="4" borderId="12" xfId="19" applyFont="1" applyFill="1" applyBorder="1">
      <alignment horizontal="right" vertical="center" wrapText="1" indent="1" readingOrder="2"/>
    </xf>
    <xf numFmtId="0" fontId="13" fillId="4" borderId="12" xfId="21" applyFont="1" applyFill="1" applyBorder="1">
      <alignment horizontal="left" vertical="center" wrapText="1" indent="1"/>
    </xf>
    <xf numFmtId="0" fontId="21" fillId="0" borderId="17" xfId="19" applyFont="1" applyFill="1" applyBorder="1" applyAlignment="1">
      <alignment horizontal="center" vertical="center" wrapText="1" readingOrder="2"/>
    </xf>
    <xf numFmtId="0" fontId="21" fillId="0" borderId="17" xfId="19" applyFont="1" applyFill="1" applyBorder="1" applyAlignment="1">
      <alignment horizontal="right" vertical="center" wrapText="1" readingOrder="2"/>
    </xf>
    <xf numFmtId="0" fontId="17" fillId="0" borderId="17" xfId="21" applyFont="1" applyFill="1" applyBorder="1" applyAlignment="1">
      <alignment horizontal="left" vertical="center" wrapText="1"/>
    </xf>
    <xf numFmtId="0" fontId="17" fillId="0" borderId="17" xfId="21" applyFont="1" applyFill="1" applyBorder="1" applyAlignment="1">
      <alignment horizontal="center" vertical="center" wrapText="1"/>
    </xf>
    <xf numFmtId="0" fontId="21" fillId="0" borderId="8" xfId="19" applyFont="1" applyFill="1" applyBorder="1" applyAlignment="1">
      <alignment horizontal="center" vertical="center" wrapText="1" readingOrder="2"/>
    </xf>
    <xf numFmtId="166" fontId="9" fillId="0" borderId="0" xfId="0" applyNumberFormat="1" applyFont="1" applyAlignment="1">
      <alignment horizontal="center" vertical="center"/>
    </xf>
    <xf numFmtId="0" fontId="17" fillId="0" borderId="0" xfId="14" applyFont="1" applyAlignment="1">
      <alignment vertical="center"/>
    </xf>
    <xf numFmtId="0" fontId="5" fillId="0" borderId="0" xfId="7" applyFont="1" applyFill="1" applyBorder="1">
      <alignment horizontal="center" vertical="center" wrapText="1"/>
    </xf>
    <xf numFmtId="0" fontId="21" fillId="0" borderId="0" xfId="13" applyFont="1" applyAlignment="1">
      <alignment vertical="center" readingOrder="2"/>
    </xf>
    <xf numFmtId="0" fontId="16" fillId="0" borderId="0" xfId="13" applyFont="1" applyAlignment="1">
      <alignment vertical="center" readingOrder="2"/>
    </xf>
    <xf numFmtId="0" fontId="9" fillId="3" borderId="0" xfId="0" applyFont="1" applyFill="1" applyAlignment="1">
      <alignment vertical="center"/>
    </xf>
    <xf numFmtId="1" fontId="5" fillId="3" borderId="8" xfId="20" applyNumberFormat="1" applyFont="1" applyFill="1" applyBorder="1">
      <alignment horizontal="right" vertical="center" indent="1"/>
    </xf>
    <xf numFmtId="0" fontId="21" fillId="4" borderId="10" xfId="19" applyFont="1" applyFill="1" applyBorder="1">
      <alignment horizontal="right" vertical="center" wrapText="1" indent="1" readingOrder="2"/>
    </xf>
    <xf numFmtId="166" fontId="33" fillId="4" borderId="11" xfId="7" applyNumberFormat="1" applyFont="1" applyFill="1" applyBorder="1">
      <alignment horizontal="center" vertical="center" wrapText="1"/>
    </xf>
    <xf numFmtId="0" fontId="33" fillId="0" borderId="7" xfId="15" applyFont="1" applyBorder="1">
      <alignment horizontal="right" vertical="center"/>
    </xf>
    <xf numFmtId="0" fontId="17" fillId="4" borderId="10" xfId="21" applyFont="1" applyFill="1" applyBorder="1">
      <alignment horizontal="left" vertical="center" wrapText="1" indent="1"/>
    </xf>
    <xf numFmtId="0" fontId="17" fillId="4" borderId="8" xfId="21" applyFont="1" applyFill="1" applyBorder="1">
      <alignment horizontal="left" vertical="center" wrapText="1" indent="1"/>
    </xf>
    <xf numFmtId="0" fontId="13" fillId="4" borderId="26" xfId="21" applyFont="1" applyFill="1" applyBorder="1">
      <alignment horizontal="left" vertical="center" wrapText="1" indent="1"/>
    </xf>
    <xf numFmtId="166" fontId="21" fillId="3" borderId="10" xfId="20" applyNumberFormat="1" applyFont="1" applyFill="1" applyBorder="1" applyAlignment="1">
      <alignment horizontal="center" vertical="center"/>
    </xf>
    <xf numFmtId="0" fontId="17" fillId="3" borderId="8" xfId="21" applyFont="1" applyFill="1" applyBorder="1">
      <alignment horizontal="left" vertical="center" wrapText="1" indent="1"/>
    </xf>
    <xf numFmtId="166" fontId="21" fillId="0" borderId="18" xfId="17" applyNumberFormat="1" applyFont="1" applyFill="1" applyBorder="1" applyAlignment="1">
      <alignment horizontal="right" vertical="center"/>
    </xf>
    <xf numFmtId="0" fontId="5" fillId="3" borderId="8" xfId="19" applyFont="1" applyFill="1" applyBorder="1">
      <alignment horizontal="right" vertical="center" wrapText="1" indent="1" readingOrder="2"/>
    </xf>
    <xf numFmtId="166" fontId="21" fillId="3" borderId="8" xfId="20" applyNumberFormat="1" applyFont="1" applyFill="1" applyBorder="1" applyAlignment="1">
      <alignment horizontal="right" vertical="center"/>
    </xf>
    <xf numFmtId="0" fontId="5" fillId="4" borderId="8" xfId="19" applyFont="1" applyFill="1" applyBorder="1">
      <alignment horizontal="right" vertical="center" wrapText="1" indent="1" readingOrder="2"/>
    </xf>
    <xf numFmtId="166" fontId="21" fillId="3" borderId="10" xfId="20" applyNumberFormat="1" applyFont="1" applyFill="1" applyBorder="1" applyAlignment="1">
      <alignment horizontal="right" vertical="center"/>
    </xf>
    <xf numFmtId="166" fontId="21" fillId="4" borderId="8" xfId="1" applyNumberFormat="1" applyFont="1" applyFill="1" applyBorder="1" applyAlignment="1">
      <alignment horizontal="right" vertical="center"/>
    </xf>
    <xf numFmtId="166" fontId="21" fillId="0" borderId="17" xfId="20" applyNumberFormat="1" applyFont="1" applyBorder="1" applyAlignment="1">
      <alignment horizontal="right" vertical="center"/>
    </xf>
    <xf numFmtId="166" fontId="21" fillId="4" borderId="8" xfId="20" applyNumberFormat="1" applyFont="1" applyFill="1" applyBorder="1" applyAlignment="1">
      <alignment horizontal="right" vertical="center"/>
    </xf>
    <xf numFmtId="0" fontId="5" fillId="4" borderId="12" xfId="19" applyFont="1" applyFill="1" applyBorder="1">
      <alignment horizontal="right" vertical="center" wrapText="1" indent="1" readingOrder="2"/>
    </xf>
    <xf numFmtId="0" fontId="16" fillId="3" borderId="10" xfId="19" applyFont="1" applyFill="1" applyBorder="1" applyAlignment="1">
      <alignment horizontal="center" vertical="center" wrapText="1" readingOrder="2"/>
    </xf>
    <xf numFmtId="0" fontId="16" fillId="3" borderId="8" xfId="19" applyFont="1" applyFill="1" applyBorder="1" applyAlignment="1">
      <alignment horizontal="center" vertical="center" wrapText="1" readingOrder="2"/>
    </xf>
    <xf numFmtId="0" fontId="16" fillId="3" borderId="8" xfId="19" applyFont="1" applyFill="1" applyBorder="1">
      <alignment horizontal="right" vertical="center" wrapText="1" indent="1" readingOrder="2"/>
    </xf>
    <xf numFmtId="0" fontId="16" fillId="4" borderId="8" xfId="19" applyFont="1" applyFill="1" applyBorder="1">
      <alignment horizontal="right" vertical="center" wrapText="1" indent="1" readingOrder="2"/>
    </xf>
    <xf numFmtId="0" fontId="16" fillId="4" borderId="8" xfId="19" applyFont="1" applyFill="1" applyBorder="1" applyAlignment="1">
      <alignment horizontal="right" vertical="center" wrapText="1" readingOrder="2"/>
    </xf>
    <xf numFmtId="0" fontId="16" fillId="3" borderId="10" xfId="19" applyFont="1" applyFill="1" applyBorder="1" applyAlignment="1">
      <alignment horizontal="right" vertical="center" wrapText="1" readingOrder="2"/>
    </xf>
    <xf numFmtId="171" fontId="5" fillId="3" borderId="10" xfId="1" applyNumberFormat="1" applyFont="1" applyFill="1" applyBorder="1" applyAlignment="1">
      <alignment horizontal="right" vertical="center"/>
    </xf>
    <xf numFmtId="171" fontId="5" fillId="4" borderId="8" xfId="1" applyNumberFormat="1" applyFont="1" applyFill="1" applyBorder="1" applyAlignment="1">
      <alignment horizontal="right" vertical="center"/>
    </xf>
    <xf numFmtId="171" fontId="5" fillId="3" borderId="8" xfId="1" applyNumberFormat="1" applyFont="1" applyFill="1" applyBorder="1" applyAlignment="1">
      <alignment horizontal="right" vertical="center"/>
    </xf>
    <xf numFmtId="171" fontId="5" fillId="4" borderId="9" xfId="1" applyNumberFormat="1" applyFont="1" applyFill="1" applyBorder="1" applyAlignment="1">
      <alignment horizontal="right" vertical="center"/>
    </xf>
    <xf numFmtId="171" fontId="21" fillId="3" borderId="13" xfId="1" applyNumberFormat="1" applyFont="1" applyFill="1" applyBorder="1" applyAlignment="1">
      <alignment horizontal="right" vertical="center"/>
    </xf>
    <xf numFmtId="170" fontId="5" fillId="4" borderId="8" xfId="1" applyNumberFormat="1" applyFont="1" applyFill="1" applyBorder="1" applyAlignment="1">
      <alignment horizontal="right" vertical="center"/>
    </xf>
    <xf numFmtId="170" fontId="5" fillId="3" borderId="8" xfId="1" applyNumberFormat="1" applyFont="1" applyFill="1" applyBorder="1" applyAlignment="1">
      <alignment horizontal="right" vertical="center"/>
    </xf>
    <xf numFmtId="170" fontId="5" fillId="3" borderId="12" xfId="1" applyNumberFormat="1" applyFont="1" applyFill="1" applyBorder="1" applyAlignment="1">
      <alignment horizontal="right" vertical="center"/>
    </xf>
    <xf numFmtId="170" fontId="5" fillId="3" borderId="10" xfId="1" applyNumberFormat="1" applyFont="1" applyFill="1" applyBorder="1" applyAlignment="1">
      <alignment horizontal="right" vertical="center"/>
    </xf>
    <xf numFmtId="170" fontId="5" fillId="4" borderId="12" xfId="1" applyNumberFormat="1" applyFont="1" applyFill="1" applyBorder="1" applyAlignment="1">
      <alignment horizontal="right" vertical="center"/>
    </xf>
    <xf numFmtId="1" fontId="21" fillId="3" borderId="10" xfId="20" applyNumberFormat="1" applyFont="1" applyFill="1" applyBorder="1" applyAlignment="1">
      <alignment vertical="center"/>
    </xf>
    <xf numFmtId="171" fontId="21" fillId="0" borderId="0" xfId="0" applyNumberFormat="1" applyFont="1" applyAlignment="1">
      <alignment horizontal="center" vertical="center"/>
    </xf>
    <xf numFmtId="171" fontId="21" fillId="3" borderId="13" xfId="1" applyNumberFormat="1" applyFont="1" applyFill="1" applyBorder="1" applyAlignment="1">
      <alignment horizontal="right" vertical="center" indent="1"/>
    </xf>
    <xf numFmtId="171" fontId="0" fillId="0" borderId="0" xfId="1" applyNumberFormat="1" applyFont="1"/>
    <xf numFmtId="171" fontId="9" fillId="0" borderId="0" xfId="1" applyNumberFormat="1" applyFont="1" applyAlignment="1">
      <alignment horizontal="right" vertical="center"/>
    </xf>
    <xf numFmtId="171" fontId="0" fillId="0" borderId="0" xfId="1" applyNumberFormat="1" applyFont="1" applyBorder="1"/>
    <xf numFmtId="171" fontId="5" fillId="3" borderId="8" xfId="1" applyNumberFormat="1" applyFont="1" applyFill="1" applyBorder="1" applyAlignment="1">
      <alignment horizontal="center" vertical="center"/>
    </xf>
    <xf numFmtId="171" fontId="5" fillId="4" borderId="9" xfId="1" applyNumberFormat="1" applyFont="1" applyFill="1" applyBorder="1" applyAlignment="1">
      <alignment horizontal="right" vertical="center" indent="1"/>
    </xf>
    <xf numFmtId="171" fontId="5" fillId="0" borderId="0" xfId="1" applyNumberFormat="1"/>
    <xf numFmtId="171" fontId="21" fillId="4" borderId="8" xfId="1" applyNumberFormat="1" applyFont="1" applyFill="1" applyBorder="1" applyAlignment="1">
      <alignment horizontal="center" vertical="center"/>
    </xf>
    <xf numFmtId="171" fontId="5" fillId="3" borderId="10" xfId="1" applyNumberFormat="1" applyFont="1" applyFill="1" applyBorder="1" applyAlignment="1">
      <alignment horizontal="center" vertical="center"/>
    </xf>
    <xf numFmtId="171" fontId="5" fillId="4" borderId="8" xfId="1" applyNumberFormat="1" applyFont="1" applyFill="1" applyBorder="1" applyAlignment="1">
      <alignment horizontal="center" vertical="center"/>
    </xf>
    <xf numFmtId="171" fontId="5" fillId="3" borderId="10" xfId="1" applyNumberFormat="1" applyFont="1" applyFill="1" applyBorder="1" applyAlignment="1">
      <alignment horizontal="right" vertical="center" indent="1"/>
    </xf>
    <xf numFmtId="171" fontId="5" fillId="4" borderId="8" xfId="1" applyNumberFormat="1" applyFont="1" applyFill="1" applyBorder="1" applyAlignment="1">
      <alignment horizontal="right" vertical="center" indent="1"/>
    </xf>
    <xf numFmtId="171" fontId="21" fillId="3" borderId="10" xfId="1" applyNumberFormat="1" applyFont="1" applyFill="1" applyBorder="1" applyAlignment="1">
      <alignment horizontal="center" vertical="center"/>
    </xf>
    <xf numFmtId="171" fontId="5" fillId="3" borderId="8" xfId="1" applyNumberFormat="1" applyFont="1" applyFill="1" applyBorder="1" applyAlignment="1">
      <alignment horizontal="right" vertical="center" indent="1"/>
    </xf>
    <xf numFmtId="171" fontId="10" fillId="0" borderId="0" xfId="1" applyNumberFormat="1" applyFont="1" applyAlignment="1">
      <alignment vertical="top"/>
    </xf>
    <xf numFmtId="171" fontId="5" fillId="0" borderId="0" xfId="1" applyNumberFormat="1" applyFont="1" applyBorder="1" applyAlignment="1">
      <alignment vertical="center"/>
    </xf>
    <xf numFmtId="171" fontId="9" fillId="0" borderId="0" xfId="1" applyNumberFormat="1" applyFont="1" applyAlignment="1">
      <alignment vertical="center"/>
    </xf>
    <xf numFmtId="171" fontId="21" fillId="4" borderId="9" xfId="1" applyNumberFormat="1" applyFont="1" applyFill="1" applyBorder="1" applyAlignment="1">
      <alignment horizontal="center" vertical="center"/>
    </xf>
    <xf numFmtId="171" fontId="31" fillId="0" borderId="0" xfId="1" applyNumberFormat="1" applyFont="1" applyAlignment="1">
      <alignment vertical="top"/>
    </xf>
    <xf numFmtId="0" fontId="21" fillId="4" borderId="14" xfId="4" applyFont="1" applyFill="1" applyBorder="1">
      <alignment horizontal="right" vertical="center" wrapText="1"/>
    </xf>
    <xf numFmtId="1" fontId="17" fillId="4" borderId="15" xfId="5" applyFont="1" applyFill="1" applyBorder="1">
      <alignment horizontal="left" vertical="center" wrapText="1"/>
    </xf>
    <xf numFmtId="0" fontId="5" fillId="0" borderId="0" xfId="0" applyFont="1" applyAlignment="1">
      <alignment horizontal="right" vertical="center" readingOrder="2"/>
    </xf>
    <xf numFmtId="0" fontId="11" fillId="0" borderId="0" xfId="0" applyFont="1" applyAlignment="1">
      <alignment horizontal="center" vertical="center"/>
    </xf>
    <xf numFmtId="0" fontId="11" fillId="0" borderId="0" xfId="3" applyFont="1" applyAlignment="1">
      <alignment horizontal="center" vertical="center"/>
    </xf>
    <xf numFmtId="168" fontId="21" fillId="3" borderId="10" xfId="1" applyNumberFormat="1" applyFont="1" applyFill="1" applyBorder="1" applyAlignment="1">
      <alignment horizontal="center" vertical="center"/>
    </xf>
    <xf numFmtId="170" fontId="21" fillId="0" borderId="0" xfId="0" applyNumberFormat="1" applyFont="1" applyAlignment="1">
      <alignment horizontal="center" vertical="center"/>
    </xf>
    <xf numFmtId="1" fontId="21" fillId="0" borderId="0" xfId="0" applyNumberFormat="1" applyFont="1" applyAlignment="1">
      <alignment horizontal="center" vertical="center"/>
    </xf>
    <xf numFmtId="0" fontId="21" fillId="0" borderId="8" xfId="19" applyFont="1" applyFill="1" applyBorder="1" applyAlignment="1">
      <alignment horizontal="right" vertical="center" wrapText="1" readingOrder="2"/>
    </xf>
    <xf numFmtId="171" fontId="5" fillId="0" borderId="0" xfId="11" applyNumberFormat="1"/>
    <xf numFmtId="171" fontId="9" fillId="0" borderId="0" xfId="0" applyNumberFormat="1" applyFont="1" applyAlignment="1">
      <alignment horizontal="right" vertical="center"/>
    </xf>
    <xf numFmtId="171" fontId="21" fillId="3" borderId="10" xfId="1" applyNumberFormat="1" applyFont="1" applyFill="1" applyBorder="1" applyAlignment="1">
      <alignment horizontal="right" vertical="center"/>
    </xf>
    <xf numFmtId="171" fontId="21" fillId="4" borderId="8" xfId="1" applyNumberFormat="1" applyFont="1" applyFill="1" applyBorder="1" applyAlignment="1">
      <alignment vertical="center"/>
    </xf>
    <xf numFmtId="171" fontId="5" fillId="3" borderId="8" xfId="1" applyNumberFormat="1" applyFont="1" applyFill="1" applyBorder="1" applyAlignment="1">
      <alignment vertical="center"/>
    </xf>
    <xf numFmtId="171" fontId="5" fillId="4" borderId="8" xfId="1" applyNumberFormat="1" applyFont="1" applyFill="1" applyBorder="1" applyAlignment="1">
      <alignment vertical="center"/>
    </xf>
    <xf numFmtId="171" fontId="5" fillId="0" borderId="8" xfId="1" applyNumberFormat="1" applyFont="1" applyFill="1" applyBorder="1" applyAlignment="1">
      <alignment vertical="center"/>
    </xf>
    <xf numFmtId="171" fontId="21" fillId="3" borderId="8" xfId="1" applyNumberFormat="1" applyFont="1" applyFill="1" applyBorder="1" applyAlignment="1">
      <alignment vertical="center"/>
    </xf>
    <xf numFmtId="171" fontId="5" fillId="4" borderId="12" xfId="1" applyNumberFormat="1" applyFont="1" applyFill="1" applyBorder="1" applyAlignment="1">
      <alignment vertical="center"/>
    </xf>
    <xf numFmtId="171" fontId="21" fillId="0" borderId="17" xfId="1" applyNumberFormat="1" applyFont="1" applyFill="1" applyBorder="1" applyAlignment="1">
      <alignment vertical="center"/>
    </xf>
    <xf numFmtId="171" fontId="21" fillId="3" borderId="8" xfId="1" applyNumberFormat="1" applyFont="1" applyFill="1" applyBorder="1" applyAlignment="1">
      <alignment horizontal="right" vertical="center"/>
    </xf>
    <xf numFmtId="171" fontId="21" fillId="4" borderId="8" xfId="1" applyNumberFormat="1" applyFont="1" applyFill="1" applyBorder="1" applyAlignment="1">
      <alignment horizontal="right" vertical="center"/>
    </xf>
    <xf numFmtId="171" fontId="21" fillId="0" borderId="13" xfId="1" applyNumberFormat="1" applyFont="1" applyFill="1" applyBorder="1" applyAlignment="1">
      <alignment vertical="center"/>
    </xf>
    <xf numFmtId="171" fontId="9" fillId="0" borderId="0" xfId="0" applyNumberFormat="1" applyFont="1" applyAlignment="1">
      <alignment vertical="center" readingOrder="2"/>
    </xf>
    <xf numFmtId="171" fontId="5" fillId="3" borderId="9" xfId="1" applyNumberFormat="1" applyFont="1" applyFill="1" applyBorder="1" applyAlignment="1">
      <alignment horizontal="right" vertical="center" indent="1"/>
    </xf>
    <xf numFmtId="171" fontId="21" fillId="4" borderId="13" xfId="1" applyNumberFormat="1" applyFont="1" applyFill="1" applyBorder="1" applyAlignment="1">
      <alignment horizontal="right" vertical="center" indent="1"/>
    </xf>
    <xf numFmtId="171" fontId="9" fillId="0" borderId="0" xfId="1" applyNumberFormat="1" applyFont="1" applyAlignment="1">
      <alignment vertical="center" readingOrder="2"/>
    </xf>
    <xf numFmtId="171" fontId="9" fillId="0" borderId="0" xfId="0" applyNumberFormat="1" applyFont="1" applyAlignment="1">
      <alignment vertical="center"/>
    </xf>
    <xf numFmtId="171" fontId="5" fillId="0" borderId="20" xfId="0" applyNumberFormat="1" applyFont="1" applyBorder="1" applyAlignment="1">
      <alignment vertical="center"/>
    </xf>
    <xf numFmtId="0" fontId="21" fillId="0" borderId="16" xfId="19" applyFont="1" applyFill="1" applyBorder="1" applyAlignment="1">
      <alignment horizontal="center" vertical="center" wrapText="1" readingOrder="2"/>
    </xf>
    <xf numFmtId="0" fontId="21" fillId="0" borderId="16" xfId="19" applyFont="1" applyFill="1" applyBorder="1" applyAlignment="1">
      <alignment horizontal="right" vertical="center" wrapText="1" readingOrder="2"/>
    </xf>
    <xf numFmtId="171" fontId="5" fillId="0" borderId="16" xfId="1" applyNumberFormat="1" applyFont="1" applyFill="1" applyBorder="1" applyAlignment="1">
      <alignment vertical="center"/>
    </xf>
    <xf numFmtId="166" fontId="5" fillId="0" borderId="16" xfId="20" applyNumberFormat="1" applyFont="1" applyBorder="1" applyAlignment="1">
      <alignment horizontal="right" vertical="center"/>
    </xf>
    <xf numFmtId="0" fontId="17" fillId="0" borderId="16" xfId="21" applyFont="1" applyFill="1" applyBorder="1" applyAlignment="1">
      <alignment horizontal="left" vertical="center" wrapText="1"/>
    </xf>
    <xf numFmtId="0" fontId="17" fillId="0" borderId="16" xfId="21" applyFont="1" applyFill="1" applyBorder="1" applyAlignment="1">
      <alignment horizontal="center" vertical="center" wrapText="1"/>
    </xf>
    <xf numFmtId="171" fontId="21" fillId="4" borderId="12" xfId="1" applyNumberFormat="1" applyFont="1" applyFill="1" applyBorder="1" applyAlignment="1">
      <alignment vertical="center"/>
    </xf>
    <xf numFmtId="166" fontId="21" fillId="4" borderId="12" xfId="20" applyNumberFormat="1" applyFont="1" applyFill="1" applyBorder="1" applyAlignment="1">
      <alignment horizontal="right" vertical="center"/>
    </xf>
    <xf numFmtId="0" fontId="17" fillId="3" borderId="10" xfId="21" applyFont="1" applyFill="1" applyBorder="1">
      <alignment horizontal="left" vertical="center" wrapText="1" indent="1"/>
    </xf>
    <xf numFmtId="171" fontId="21" fillId="4" borderId="0" xfId="1" applyNumberFormat="1" applyFont="1" applyFill="1"/>
    <xf numFmtId="166" fontId="21" fillId="4" borderId="0" xfId="0" applyNumberFormat="1" applyFont="1" applyFill="1"/>
    <xf numFmtId="170" fontId="21" fillId="4" borderId="13" xfId="1" applyNumberFormat="1" applyFont="1" applyFill="1" applyBorder="1" applyAlignment="1">
      <alignment horizontal="right" vertical="center"/>
    </xf>
    <xf numFmtId="168" fontId="21" fillId="4" borderId="10" xfId="1" applyNumberFormat="1" applyFont="1" applyFill="1" applyBorder="1" applyAlignment="1">
      <alignment horizontal="center" vertical="center"/>
    </xf>
    <xf numFmtId="166" fontId="21" fillId="4" borderId="10" xfId="20" applyNumberFormat="1" applyFont="1" applyFill="1" applyBorder="1" applyAlignment="1">
      <alignment horizontal="center" vertical="center"/>
    </xf>
    <xf numFmtId="168" fontId="5" fillId="3" borderId="10" xfId="1" applyNumberFormat="1" applyFont="1" applyFill="1" applyBorder="1" applyAlignment="1">
      <alignment horizontal="center" vertical="center"/>
    </xf>
    <xf numFmtId="166" fontId="5" fillId="3" borderId="10" xfId="20" applyNumberFormat="1" applyFont="1" applyFill="1" applyBorder="1" applyAlignment="1">
      <alignment horizontal="center" vertical="center"/>
    </xf>
    <xf numFmtId="168" fontId="5" fillId="4" borderId="10" xfId="1" applyNumberFormat="1" applyFont="1" applyFill="1" applyBorder="1" applyAlignment="1">
      <alignment horizontal="center" vertical="center"/>
    </xf>
    <xf numFmtId="166" fontId="5" fillId="4" borderId="10" xfId="20" applyNumberFormat="1" applyFont="1" applyFill="1" applyBorder="1" applyAlignment="1">
      <alignment horizontal="center" vertical="center"/>
    </xf>
    <xf numFmtId="168" fontId="5" fillId="4" borderId="10" xfId="1" applyNumberFormat="1" applyFont="1" applyFill="1" applyBorder="1" applyAlignment="1">
      <alignment horizontal="right" vertical="center"/>
    </xf>
    <xf numFmtId="168" fontId="5" fillId="3" borderId="10" xfId="1" applyNumberFormat="1" applyFont="1" applyFill="1" applyBorder="1" applyAlignment="1">
      <alignment horizontal="right" vertical="center"/>
    </xf>
    <xf numFmtId="171" fontId="5" fillId="4" borderId="25" xfId="1" applyNumberFormat="1" applyFont="1" applyFill="1" applyBorder="1" applyAlignment="1">
      <alignment horizontal="right" vertical="center"/>
    </xf>
    <xf numFmtId="171" fontId="21" fillId="4" borderId="10" xfId="1" applyNumberFormat="1" applyFont="1" applyFill="1" applyBorder="1" applyAlignment="1">
      <alignment horizontal="center" vertical="center"/>
    </xf>
    <xf numFmtId="168" fontId="5" fillId="3" borderId="8" xfId="1" applyNumberFormat="1" applyFont="1" applyFill="1" applyBorder="1" applyAlignment="1">
      <alignment horizontal="center" vertical="center"/>
    </xf>
    <xf numFmtId="168" fontId="21" fillId="4" borderId="16" xfId="1" applyNumberFormat="1" applyFont="1" applyFill="1" applyBorder="1" applyAlignment="1">
      <alignment horizontal="center" vertical="center"/>
    </xf>
    <xf numFmtId="0" fontId="17" fillId="4" borderId="9" xfId="21" applyFont="1" applyFill="1" applyBorder="1">
      <alignment horizontal="left" vertical="center" wrapText="1" indent="1"/>
    </xf>
    <xf numFmtId="171" fontId="21" fillId="0" borderId="13" xfId="1" applyNumberFormat="1" applyFont="1" applyFill="1" applyBorder="1" applyAlignment="1">
      <alignment horizontal="center" vertical="center"/>
    </xf>
    <xf numFmtId="168" fontId="21" fillId="3" borderId="13" xfId="1" applyNumberFormat="1" applyFont="1" applyFill="1" applyBorder="1" applyAlignment="1">
      <alignment horizontal="center" vertical="center"/>
    </xf>
    <xf numFmtId="0" fontId="21" fillId="4" borderId="10" xfId="19" applyFont="1" applyFill="1" applyBorder="1" applyAlignment="1">
      <alignment horizontal="center" vertical="center" wrapText="1" readingOrder="2"/>
    </xf>
    <xf numFmtId="0" fontId="16" fillId="4" borderId="10" xfId="19" applyFont="1" applyFill="1" applyBorder="1" applyAlignment="1">
      <alignment horizontal="right" vertical="center" wrapText="1" readingOrder="2"/>
    </xf>
    <xf numFmtId="0" fontId="17" fillId="4" borderId="10" xfId="21" applyFont="1" applyFill="1" applyBorder="1" applyAlignment="1">
      <alignment horizontal="left" vertical="center" wrapText="1"/>
    </xf>
    <xf numFmtId="0" fontId="17" fillId="4" borderId="10" xfId="21" applyFont="1" applyFill="1" applyBorder="1" applyAlignment="1">
      <alignment horizontal="center" vertical="center" wrapText="1"/>
    </xf>
    <xf numFmtId="168" fontId="5" fillId="4" borderId="12" xfId="1" applyNumberFormat="1" applyFont="1" applyFill="1" applyBorder="1" applyAlignment="1">
      <alignment horizontal="center" vertical="center"/>
    </xf>
    <xf numFmtId="171" fontId="21" fillId="4" borderId="13" xfId="1" applyNumberFormat="1" applyFont="1" applyFill="1" applyBorder="1" applyAlignment="1">
      <alignment horizontal="right" vertical="center"/>
    </xf>
    <xf numFmtId="171" fontId="4" fillId="0" borderId="0" xfId="25" applyNumberFormat="1" applyFont="1"/>
    <xf numFmtId="168" fontId="5" fillId="4" borderId="8" xfId="1" applyNumberFormat="1" applyFont="1" applyFill="1" applyBorder="1" applyAlignment="1">
      <alignment vertical="center"/>
    </xf>
    <xf numFmtId="0" fontId="23" fillId="0" borderId="20" xfId="0" applyFont="1" applyBorder="1" applyAlignment="1">
      <alignment horizontal="left" vertical="center"/>
    </xf>
    <xf numFmtId="169" fontId="21" fillId="0" borderId="0" xfId="0" applyNumberFormat="1" applyFont="1" applyAlignment="1">
      <alignment horizontal="center" vertical="center"/>
    </xf>
    <xf numFmtId="168" fontId="21" fillId="0" borderId="0" xfId="1" applyNumberFormat="1" applyFont="1" applyAlignment="1">
      <alignment horizontal="center" vertical="center"/>
    </xf>
    <xf numFmtId="171" fontId="21" fillId="0" borderId="0" xfId="1" applyNumberFormat="1" applyFont="1" applyAlignment="1">
      <alignment horizontal="center" vertical="center"/>
    </xf>
    <xf numFmtId="169" fontId="21" fillId="0" borderId="0" xfId="0" applyNumberFormat="1" applyFont="1" applyAlignment="1">
      <alignment vertical="center"/>
    </xf>
    <xf numFmtId="165" fontId="21" fillId="0" borderId="0" xfId="1" applyFont="1" applyAlignment="1">
      <alignment vertical="center"/>
    </xf>
    <xf numFmtId="165" fontId="21" fillId="0" borderId="0" xfId="0" applyNumberFormat="1" applyFont="1" applyAlignment="1">
      <alignment vertical="center"/>
    </xf>
    <xf numFmtId="167" fontId="21" fillId="0" borderId="0" xfId="0" applyNumberFormat="1" applyFont="1" applyAlignment="1">
      <alignment vertical="center"/>
    </xf>
    <xf numFmtId="166" fontId="33" fillId="4" borderId="11" xfId="7" applyNumberFormat="1" applyFont="1" applyFill="1" applyBorder="1" applyAlignment="1">
      <alignment horizontal="center" vertical="center" wrapText="1" readingOrder="1"/>
    </xf>
    <xf numFmtId="0" fontId="23" fillId="0" borderId="20" xfId="0" applyFont="1" applyBorder="1" applyAlignment="1">
      <alignment vertical="center"/>
    </xf>
    <xf numFmtId="170" fontId="21" fillId="0" borderId="0" xfId="0" applyNumberFormat="1" applyFont="1" applyAlignment="1">
      <alignment horizontal="left" vertical="center"/>
    </xf>
    <xf numFmtId="0" fontId="17" fillId="0" borderId="10" xfId="21" applyFont="1" applyFill="1" applyBorder="1">
      <alignment horizontal="left" vertical="center" wrapText="1" indent="1"/>
    </xf>
    <xf numFmtId="171" fontId="24" fillId="0" borderId="0" xfId="1" applyNumberFormat="1" applyFont="1" applyAlignment="1">
      <alignment horizontal="right" vertical="center"/>
    </xf>
    <xf numFmtId="170" fontId="21" fillId="3" borderId="12" xfId="1" applyNumberFormat="1" applyFont="1" applyFill="1" applyBorder="1" applyAlignment="1">
      <alignment horizontal="right" vertical="center"/>
    </xf>
    <xf numFmtId="168" fontId="9" fillId="0" borderId="0" xfId="1" applyNumberFormat="1" applyFont="1" applyAlignment="1">
      <alignment horizontal="right" vertical="center"/>
    </xf>
    <xf numFmtId="171" fontId="5" fillId="0" borderId="0" xfId="1" applyNumberFormat="1" applyFont="1" applyFill="1" applyBorder="1" applyAlignment="1">
      <alignment horizontal="center" vertical="center" wrapText="1"/>
    </xf>
    <xf numFmtId="171" fontId="33" fillId="3" borderId="13" xfId="1" applyNumberFormat="1" applyFont="1" applyFill="1" applyBorder="1" applyAlignment="1">
      <alignment horizontal="right" vertical="center" indent="1"/>
    </xf>
    <xf numFmtId="0" fontId="37" fillId="0" borderId="0" xfId="11" applyFont="1"/>
    <xf numFmtId="0" fontId="38" fillId="0" borderId="0" xfId="11" applyFont="1" applyAlignment="1">
      <alignment horizontal="right" vertical="top" wrapText="1" readingOrder="2"/>
    </xf>
    <xf numFmtId="0" fontId="23" fillId="0" borderId="0" xfId="11" applyFont="1" applyAlignment="1">
      <alignment horizontal="left" vertical="top" wrapText="1"/>
    </xf>
    <xf numFmtId="171" fontId="23" fillId="0" borderId="0" xfId="1" applyNumberFormat="1" applyFont="1" applyBorder="1" applyAlignment="1">
      <alignment horizontal="left" vertical="center"/>
    </xf>
    <xf numFmtId="171" fontId="23" fillId="0" borderId="0" xfId="1" applyNumberFormat="1" applyFont="1" applyBorder="1" applyAlignment="1">
      <alignment vertical="center"/>
    </xf>
    <xf numFmtId="0" fontId="23" fillId="0" borderId="0" xfId="0" applyFont="1" applyAlignment="1">
      <alignment horizontal="justify" vertical="center"/>
    </xf>
    <xf numFmtId="0" fontId="0" fillId="3" borderId="0" xfId="0" applyFill="1" applyAlignment="1">
      <alignment horizontal="center"/>
    </xf>
    <xf numFmtId="171" fontId="5" fillId="4" borderId="10" xfId="1" applyNumberFormat="1" applyFont="1" applyFill="1" applyBorder="1" applyAlignment="1">
      <alignment horizontal="right" vertical="center"/>
    </xf>
    <xf numFmtId="0" fontId="17" fillId="4" borderId="13" xfId="17" applyFont="1" applyFill="1" applyBorder="1" applyAlignment="1">
      <alignment horizontal="center" vertical="center"/>
    </xf>
    <xf numFmtId="0" fontId="5" fillId="0" borderId="0" xfId="11" applyAlignment="1">
      <alignment horizontal="left" vertical="top" wrapText="1"/>
    </xf>
    <xf numFmtId="0" fontId="21" fillId="0" borderId="10" xfId="19" applyFont="1" applyFill="1" applyBorder="1" applyAlignment="1">
      <alignment horizontal="right" vertical="center" wrapText="1" readingOrder="2"/>
    </xf>
    <xf numFmtId="170" fontId="33" fillId="4" borderId="13" xfId="1" applyNumberFormat="1" applyFont="1" applyFill="1" applyBorder="1" applyAlignment="1">
      <alignment horizontal="center" vertical="center"/>
    </xf>
    <xf numFmtId="171" fontId="0" fillId="0" borderId="16" xfId="1" applyNumberFormat="1" applyFont="1" applyBorder="1" applyAlignment="1">
      <alignment horizontal="center" vertical="center"/>
    </xf>
    <xf numFmtId="171" fontId="0" fillId="0" borderId="31" xfId="1" applyNumberFormat="1" applyFont="1" applyBorder="1" applyAlignment="1">
      <alignment horizontal="center" vertical="center"/>
    </xf>
    <xf numFmtId="171" fontId="0" fillId="4" borderId="16" xfId="1" applyNumberFormat="1" applyFont="1" applyFill="1" applyBorder="1" applyAlignment="1">
      <alignment vertical="center"/>
    </xf>
    <xf numFmtId="171" fontId="0" fillId="0" borderId="16" xfId="1" applyNumberFormat="1" applyFont="1" applyBorder="1" applyAlignment="1">
      <alignment vertical="center"/>
    </xf>
    <xf numFmtId="171" fontId="0" fillId="0" borderId="11" xfId="1" applyNumberFormat="1" applyFont="1" applyBorder="1" applyAlignment="1">
      <alignment vertical="center"/>
    </xf>
    <xf numFmtId="171" fontId="0" fillId="4" borderId="16" xfId="1" applyNumberFormat="1" applyFont="1" applyFill="1" applyBorder="1" applyAlignment="1">
      <alignment horizontal="center" vertical="center"/>
    </xf>
    <xf numFmtId="0" fontId="39" fillId="0" borderId="0" xfId="11" applyFont="1"/>
    <xf numFmtId="0" fontId="40" fillId="0" borderId="0" xfId="11" applyFont="1" applyAlignment="1">
      <alignment horizontal="center" vertical="top" wrapText="1"/>
    </xf>
    <xf numFmtId="0" fontId="39" fillId="0" borderId="0" xfId="11" applyFont="1" applyAlignment="1">
      <alignment vertical="center"/>
    </xf>
    <xf numFmtId="0" fontId="41" fillId="0" borderId="0" xfId="11" applyFont="1" applyAlignment="1">
      <alignment horizontal="center" vertical="center" wrapText="1"/>
    </xf>
    <xf numFmtId="0" fontId="42" fillId="0" borderId="0" xfId="11" applyFont="1" applyAlignment="1">
      <alignment horizontal="center" vertical="center" wrapText="1"/>
    </xf>
    <xf numFmtId="171" fontId="39" fillId="0" borderId="0" xfId="1" applyNumberFormat="1" applyFont="1"/>
    <xf numFmtId="0" fontId="10" fillId="0" borderId="0" xfId="11" applyFont="1" applyAlignment="1">
      <alignment vertical="center" wrapText="1" readingOrder="1"/>
    </xf>
    <xf numFmtId="0" fontId="26" fillId="0" borderId="0" xfId="11" applyFont="1" applyAlignment="1">
      <alignment vertical="center" wrapText="1" readingOrder="1"/>
    </xf>
    <xf numFmtId="0" fontId="43" fillId="0" borderId="0" xfId="11" applyFont="1" applyAlignment="1">
      <alignment horizontal="center" vertical="center" wrapText="1"/>
    </xf>
    <xf numFmtId="0" fontId="44" fillId="0" borderId="0" xfId="11" applyFont="1" applyAlignment="1">
      <alignment horizontal="center" vertical="center" wrapText="1"/>
    </xf>
    <xf numFmtId="0" fontId="17" fillId="0" borderId="8" xfId="21" applyFont="1" applyFill="1" applyBorder="1">
      <alignment horizontal="left" vertical="center" wrapText="1" indent="1"/>
    </xf>
    <xf numFmtId="0" fontId="17" fillId="4" borderId="12" xfId="21" applyFont="1" applyFill="1" applyBorder="1">
      <alignment horizontal="left" vertical="center" wrapText="1" indent="1"/>
    </xf>
    <xf numFmtId="171" fontId="21" fillId="0" borderId="13" xfId="1" applyNumberFormat="1" applyFont="1" applyFill="1" applyBorder="1" applyAlignment="1">
      <alignment horizontal="right" vertical="center" indent="1"/>
    </xf>
    <xf numFmtId="168" fontId="9" fillId="3" borderId="0" xfId="1" applyNumberFormat="1" applyFont="1" applyFill="1" applyAlignment="1">
      <alignment vertical="center"/>
    </xf>
    <xf numFmtId="0" fontId="21" fillId="3" borderId="17" xfId="19" applyFont="1" applyFill="1" applyBorder="1">
      <alignment horizontal="right" vertical="center" wrapText="1" indent="1" readingOrder="2"/>
    </xf>
    <xf numFmtId="171" fontId="0" fillId="0" borderId="31" xfId="1" applyNumberFormat="1" applyFont="1" applyBorder="1" applyAlignment="1">
      <alignment vertical="center"/>
    </xf>
    <xf numFmtId="171" fontId="0" fillId="4" borderId="11" xfId="1" applyNumberFormat="1" applyFont="1" applyFill="1" applyBorder="1" applyAlignment="1">
      <alignment vertical="center"/>
    </xf>
    <xf numFmtId="171" fontId="45" fillId="0" borderId="31" xfId="29" applyNumberFormat="1" applyFont="1" applyBorder="1" applyAlignment="1">
      <alignment vertical="center"/>
    </xf>
    <xf numFmtId="171" fontId="45" fillId="4" borderId="16" xfId="29" applyNumberFormat="1" applyFont="1" applyFill="1" applyBorder="1" applyAlignment="1">
      <alignment vertical="center"/>
    </xf>
    <xf numFmtId="171" fontId="45" fillId="0" borderId="16" xfId="29" applyNumberFormat="1" applyFont="1" applyBorder="1" applyAlignment="1">
      <alignment vertical="center"/>
    </xf>
    <xf numFmtId="171" fontId="45" fillId="4" borderId="11" xfId="29" applyNumberFormat="1" applyFont="1" applyFill="1" applyBorder="1" applyAlignment="1">
      <alignment vertical="center"/>
    </xf>
    <xf numFmtId="168" fontId="45" fillId="0" borderId="31" xfId="29" applyNumberFormat="1" applyFont="1" applyBorder="1" applyAlignment="1">
      <alignment vertical="center"/>
    </xf>
    <xf numFmtId="168" fontId="45" fillId="4" borderId="16" xfId="29" applyNumberFormat="1" applyFont="1" applyFill="1" applyBorder="1" applyAlignment="1">
      <alignment vertical="center"/>
    </xf>
    <xf numFmtId="168" fontId="45" fillId="0" borderId="16" xfId="29" applyNumberFormat="1" applyFont="1" applyBorder="1" applyAlignment="1">
      <alignment vertical="center"/>
    </xf>
    <xf numFmtId="168" fontId="45" fillId="4" borderId="11" xfId="29" applyNumberFormat="1" applyFont="1" applyFill="1" applyBorder="1" applyAlignment="1">
      <alignment vertical="center"/>
    </xf>
    <xf numFmtId="171" fontId="46" fillId="0" borderId="31" xfId="29" applyNumberFormat="1" applyFont="1" applyBorder="1" applyAlignment="1">
      <alignment vertical="center"/>
    </xf>
    <xf numFmtId="168" fontId="5" fillId="4" borderId="16" xfId="1" applyNumberFormat="1" applyFont="1" applyFill="1" applyBorder="1" applyAlignment="1">
      <alignment vertical="center"/>
    </xf>
    <xf numFmtId="171" fontId="5" fillId="4" borderId="16" xfId="1" applyNumberFormat="1" applyFont="1" applyFill="1" applyBorder="1" applyAlignment="1">
      <alignment vertical="center"/>
    </xf>
    <xf numFmtId="168" fontId="5" fillId="0" borderId="16" xfId="1" applyNumberFormat="1" applyFont="1" applyBorder="1" applyAlignment="1">
      <alignment vertical="center"/>
    </xf>
    <xf numFmtId="171" fontId="5" fillId="0" borderId="16" xfId="1" applyNumberFormat="1" applyFont="1" applyBorder="1" applyAlignment="1">
      <alignment vertical="center"/>
    </xf>
    <xf numFmtId="168" fontId="46" fillId="0" borderId="16" xfId="1" applyNumberFormat="1" applyFont="1" applyBorder="1" applyAlignment="1">
      <alignment vertical="center"/>
    </xf>
    <xf numFmtId="168" fontId="21" fillId="4" borderId="16" xfId="1" applyNumberFormat="1" applyFont="1" applyFill="1" applyBorder="1" applyAlignment="1">
      <alignment vertical="center"/>
    </xf>
    <xf numFmtId="171" fontId="21" fillId="4" borderId="16" xfId="1" applyNumberFormat="1" applyFont="1" applyFill="1" applyBorder="1" applyAlignment="1">
      <alignment vertical="center"/>
    </xf>
    <xf numFmtId="171" fontId="46" fillId="0" borderId="16" xfId="29" applyNumberFormat="1" applyFont="1" applyBorder="1" applyAlignment="1">
      <alignment vertical="center"/>
    </xf>
    <xf numFmtId="171" fontId="46" fillId="0" borderId="16" xfId="1" applyNumberFormat="1" applyFont="1" applyBorder="1" applyAlignment="1">
      <alignment vertical="center"/>
    </xf>
    <xf numFmtId="165" fontId="46" fillId="0" borderId="16" xfId="1" applyFont="1" applyBorder="1" applyAlignment="1">
      <alignment vertical="center"/>
    </xf>
    <xf numFmtId="165" fontId="5" fillId="4" borderId="16" xfId="1" applyFont="1" applyFill="1" applyBorder="1" applyAlignment="1">
      <alignment vertical="center"/>
    </xf>
    <xf numFmtId="165" fontId="5" fillId="0" borderId="16" xfId="1" applyFont="1" applyBorder="1" applyAlignment="1">
      <alignment vertical="center"/>
    </xf>
    <xf numFmtId="171" fontId="46" fillId="0" borderId="11" xfId="29" applyNumberFormat="1" applyFont="1" applyBorder="1" applyAlignment="1">
      <alignment vertical="center"/>
    </xf>
    <xf numFmtId="0" fontId="21" fillId="3" borderId="33" xfId="19" applyFont="1" applyFill="1" applyBorder="1" applyAlignment="1">
      <alignment horizontal="center" vertical="center" wrapText="1" readingOrder="2"/>
    </xf>
    <xf numFmtId="0" fontId="21" fillId="3" borderId="33" xfId="19" applyFont="1" applyFill="1" applyBorder="1" applyAlignment="1">
      <alignment horizontal="right" vertical="center" wrapText="1" readingOrder="2"/>
    </xf>
    <xf numFmtId="168" fontId="5" fillId="0" borderId="32" xfId="1" applyNumberFormat="1" applyFont="1" applyBorder="1" applyAlignment="1">
      <alignment vertical="center"/>
    </xf>
    <xf numFmtId="171" fontId="5" fillId="0" borderId="32" xfId="1" applyNumberFormat="1" applyFont="1" applyBorder="1" applyAlignment="1">
      <alignment vertical="center"/>
    </xf>
    <xf numFmtId="0" fontId="17" fillId="3" borderId="33" xfId="21" applyFont="1" applyFill="1" applyBorder="1" applyAlignment="1">
      <alignment horizontal="left" vertical="center" wrapText="1"/>
    </xf>
    <xf numFmtId="0" fontId="17" fillId="3" borderId="33" xfId="21" applyFont="1" applyFill="1" applyBorder="1" applyAlignment="1">
      <alignment horizontal="center" vertical="center" wrapText="1"/>
    </xf>
    <xf numFmtId="0" fontId="21" fillId="4" borderId="33" xfId="19" applyFont="1" applyFill="1" applyBorder="1" applyAlignment="1">
      <alignment horizontal="center" vertical="center" wrapText="1" readingOrder="2"/>
    </xf>
    <xf numFmtId="0" fontId="21" fillId="4" borderId="33" xfId="19" applyFont="1" applyFill="1" applyBorder="1" applyAlignment="1">
      <alignment horizontal="right" vertical="center" wrapText="1" readingOrder="2"/>
    </xf>
    <xf numFmtId="168" fontId="5" fillId="4" borderId="32" xfId="1" applyNumberFormat="1" applyFont="1" applyFill="1" applyBorder="1" applyAlignment="1">
      <alignment vertical="center"/>
    </xf>
    <xf numFmtId="0" fontId="17" fillId="4" borderId="33" xfId="21" applyFont="1" applyFill="1" applyBorder="1" applyAlignment="1">
      <alignment horizontal="left" vertical="center" wrapText="1"/>
    </xf>
    <xf numFmtId="0" fontId="17" fillId="4" borderId="33" xfId="21" applyFont="1" applyFill="1" applyBorder="1" applyAlignment="1">
      <alignment horizontal="center" vertical="center" wrapText="1"/>
    </xf>
    <xf numFmtId="0" fontId="5" fillId="4" borderId="18" xfId="7" applyFont="1" applyFill="1" applyBorder="1">
      <alignment horizontal="center" vertical="center" wrapText="1"/>
    </xf>
    <xf numFmtId="0" fontId="5" fillId="4" borderId="19" xfId="7" applyFont="1" applyFill="1" applyBorder="1">
      <alignment horizontal="center" vertical="center" wrapText="1"/>
    </xf>
    <xf numFmtId="168" fontId="21" fillId="4" borderId="12" xfId="1" applyNumberFormat="1" applyFont="1" applyFill="1" applyBorder="1" applyAlignment="1">
      <alignment horizontal="right" vertical="center"/>
    </xf>
    <xf numFmtId="171" fontId="0" fillId="0" borderId="0" xfId="0" applyNumberFormat="1"/>
    <xf numFmtId="171" fontId="8" fillId="0" borderId="0" xfId="1" applyNumberFormat="1" applyFont="1" applyAlignment="1">
      <alignment horizontal="center"/>
    </xf>
    <xf numFmtId="171" fontId="5" fillId="0" borderId="4" xfId="1" applyNumberFormat="1" applyFont="1" applyBorder="1" applyAlignment="1">
      <alignment horizontal="right" vertical="center"/>
    </xf>
    <xf numFmtId="171" fontId="9" fillId="0" borderId="0" xfId="1" applyNumberFormat="1" applyFont="1" applyFill="1" applyAlignment="1">
      <alignment vertical="center"/>
    </xf>
    <xf numFmtId="171" fontId="9" fillId="3" borderId="0" xfId="1" applyNumberFormat="1" applyFont="1" applyFill="1" applyAlignment="1">
      <alignment vertical="center"/>
    </xf>
    <xf numFmtId="171" fontId="47" fillId="0" borderId="0" xfId="0" applyNumberFormat="1" applyFont="1" applyAlignment="1">
      <alignment vertical="center"/>
    </xf>
    <xf numFmtId="3" fontId="9" fillId="0" borderId="0" xfId="0" applyNumberFormat="1" applyFont="1" applyAlignment="1">
      <alignment vertical="center"/>
    </xf>
    <xf numFmtId="168" fontId="5" fillId="4" borderId="12" xfId="1" applyNumberFormat="1" applyFont="1" applyFill="1" applyBorder="1" applyAlignment="1">
      <alignment vertical="center"/>
    </xf>
    <xf numFmtId="168" fontId="5" fillId="0" borderId="8" xfId="1" applyNumberFormat="1" applyFont="1" applyFill="1" applyBorder="1" applyAlignment="1">
      <alignment vertical="center"/>
    </xf>
    <xf numFmtId="168" fontId="5" fillId="3" borderId="8" xfId="1" applyNumberFormat="1" applyFont="1" applyFill="1" applyBorder="1" applyAlignment="1">
      <alignment vertical="center"/>
    </xf>
    <xf numFmtId="170" fontId="9" fillId="0" borderId="0" xfId="0" applyNumberFormat="1" applyFont="1" applyAlignment="1">
      <alignment vertical="center"/>
    </xf>
    <xf numFmtId="165" fontId="48" fillId="0" borderId="16" xfId="1" applyFont="1" applyBorder="1" applyAlignment="1">
      <alignment vertical="center"/>
    </xf>
    <xf numFmtId="171" fontId="10" fillId="0" borderId="0" xfId="1" applyNumberFormat="1" applyFont="1" applyAlignment="1">
      <alignment vertical="center"/>
    </xf>
    <xf numFmtId="171" fontId="11" fillId="0" borderId="0" xfId="1" applyNumberFormat="1" applyFont="1" applyAlignment="1">
      <alignment vertical="center"/>
    </xf>
    <xf numFmtId="171" fontId="9" fillId="0" borderId="0" xfId="1" applyNumberFormat="1" applyFont="1" applyAlignment="1">
      <alignment horizontal="center" vertical="center"/>
    </xf>
    <xf numFmtId="164" fontId="21" fillId="0" borderId="0" xfId="0" applyNumberFormat="1" applyFont="1" applyAlignment="1">
      <alignment horizontal="center" vertical="center"/>
    </xf>
    <xf numFmtId="172" fontId="9" fillId="0" borderId="0" xfId="0" applyNumberFormat="1" applyFont="1" applyAlignment="1">
      <alignment vertical="center"/>
    </xf>
    <xf numFmtId="170" fontId="21" fillId="0" borderId="0" xfId="0" applyNumberFormat="1" applyFont="1" applyAlignment="1">
      <alignment vertical="center"/>
    </xf>
    <xf numFmtId="171" fontId="21" fillId="4" borderId="9" xfId="1" applyNumberFormat="1" applyFont="1" applyFill="1" applyBorder="1" applyAlignment="1">
      <alignment horizontal="right" vertical="center"/>
    </xf>
    <xf numFmtId="0" fontId="21" fillId="4" borderId="14" xfId="4" applyFont="1" applyFill="1" applyBorder="1">
      <alignment horizontal="right" vertical="center" wrapText="1"/>
    </xf>
    <xf numFmtId="1" fontId="17" fillId="4" borderId="15" xfId="5" applyFont="1" applyFill="1" applyBorder="1">
      <alignment horizontal="left" vertical="center" wrapText="1"/>
    </xf>
    <xf numFmtId="0" fontId="21" fillId="3" borderId="13" xfId="17" applyFont="1" applyFill="1" applyBorder="1" applyAlignment="1">
      <alignment horizontal="center" vertical="center" readingOrder="2"/>
    </xf>
    <xf numFmtId="0" fontId="17" fillId="3" borderId="13" xfId="17" applyFont="1" applyFill="1" applyBorder="1" applyAlignment="1">
      <alignment horizontal="center" vertical="center"/>
    </xf>
    <xf numFmtId="0" fontId="5" fillId="0" borderId="0" xfId="0" applyFont="1" applyAlignment="1">
      <alignment horizontal="right" vertical="center" readingOrder="2"/>
    </xf>
    <xf numFmtId="0" fontId="30" fillId="0" borderId="0" xfId="2" applyFont="1" applyAlignment="1">
      <alignment horizontal="center" vertical="center" readingOrder="2"/>
    </xf>
    <xf numFmtId="0" fontId="11" fillId="0" borderId="0" xfId="3" applyFont="1" applyAlignment="1">
      <alignment horizontal="center" vertical="center" wrapText="1" readingOrder="1"/>
    </xf>
    <xf numFmtId="0" fontId="11" fillId="0" borderId="0" xfId="3" applyFont="1" applyAlignment="1">
      <alignment horizontal="center" vertical="center" readingOrder="1"/>
    </xf>
    <xf numFmtId="0" fontId="11" fillId="0" borderId="0" xfId="15">
      <alignment horizontal="right" vertical="center"/>
    </xf>
    <xf numFmtId="0" fontId="11" fillId="0" borderId="0" xfId="0" applyFont="1" applyAlignment="1">
      <alignment horizontal="center" vertical="center"/>
    </xf>
    <xf numFmtId="0" fontId="21" fillId="0" borderId="0" xfId="16" applyFont="1">
      <alignment horizontal="left" vertical="center"/>
    </xf>
    <xf numFmtId="0" fontId="5" fillId="4" borderId="18" xfId="7" applyFont="1" applyFill="1" applyBorder="1">
      <alignment horizontal="center" vertical="center" wrapText="1"/>
    </xf>
    <xf numFmtId="0" fontId="5" fillId="4" borderId="19" xfId="7" applyFont="1" applyFill="1" applyBorder="1">
      <alignment horizontal="center" vertical="center" wrapText="1"/>
    </xf>
    <xf numFmtId="1" fontId="17" fillId="4" borderId="22" xfId="5" applyFont="1" applyFill="1" applyBorder="1">
      <alignment horizontal="left" vertical="center" wrapText="1"/>
    </xf>
    <xf numFmtId="1" fontId="17" fillId="4" borderId="24" xfId="5" applyFont="1" applyFill="1" applyBorder="1">
      <alignment horizontal="left" vertical="center" wrapText="1"/>
    </xf>
    <xf numFmtId="0" fontId="33" fillId="0" borderId="18" xfId="17" applyFont="1" applyFill="1" applyBorder="1" applyAlignment="1">
      <alignment horizontal="center" vertical="center" readingOrder="2"/>
    </xf>
    <xf numFmtId="0" fontId="33" fillId="0" borderId="19" xfId="17" applyFont="1" applyFill="1" applyBorder="1" applyAlignment="1">
      <alignment horizontal="center" vertical="center" readingOrder="2"/>
    </xf>
    <xf numFmtId="0" fontId="33" fillId="0" borderId="18" xfId="17" applyFont="1" applyFill="1" applyBorder="1" applyAlignment="1">
      <alignment horizontal="center" vertical="center"/>
    </xf>
    <xf numFmtId="0" fontId="33" fillId="0" borderId="19" xfId="17" applyFont="1" applyFill="1" applyBorder="1" applyAlignment="1">
      <alignment horizontal="center" vertical="center"/>
    </xf>
    <xf numFmtId="0" fontId="21" fillId="4" borderId="21" xfId="4" applyFont="1" applyFill="1" applyBorder="1">
      <alignment horizontal="right" vertical="center" wrapText="1"/>
    </xf>
    <xf numFmtId="0" fontId="21" fillId="4" borderId="23" xfId="4" applyFont="1" applyFill="1" applyBorder="1">
      <alignment horizontal="right" vertical="center" wrapText="1"/>
    </xf>
    <xf numFmtId="0" fontId="11" fillId="0" borderId="0" xfId="3" applyFont="1" applyAlignment="1">
      <alignment horizontal="center" vertical="center" readingOrder="2"/>
    </xf>
    <xf numFmtId="0" fontId="11" fillId="0" borderId="0" xfId="3" applyFont="1" applyAlignment="1">
      <alignment horizontal="center" vertical="center"/>
    </xf>
    <xf numFmtId="0" fontId="30" fillId="0" borderId="0" xfId="2" applyFont="1" applyAlignment="1">
      <alignment horizontal="center" vertical="center"/>
    </xf>
    <xf numFmtId="0" fontId="9" fillId="0" borderId="20" xfId="0" applyFont="1" applyBorder="1" applyAlignment="1">
      <alignment horizontal="right" vertical="center" readingOrder="2"/>
    </xf>
    <xf numFmtId="0" fontId="21" fillId="4" borderId="27" xfId="4" applyFont="1" applyFill="1" applyBorder="1">
      <alignment horizontal="right" vertical="center" wrapText="1"/>
    </xf>
    <xf numFmtId="0" fontId="21" fillId="4" borderId="28" xfId="4" applyFont="1" applyFill="1" applyBorder="1">
      <alignment horizontal="right" vertical="center" wrapText="1"/>
    </xf>
    <xf numFmtId="0" fontId="30" fillId="0" borderId="0" xfId="11" applyFont="1" applyAlignment="1">
      <alignment horizontal="center" vertical="center" wrapText="1" readingOrder="2"/>
    </xf>
    <xf numFmtId="0" fontId="11" fillId="0" borderId="0" xfId="11" applyFont="1" applyAlignment="1">
      <alignment horizontal="center" vertical="center" wrapText="1" readingOrder="1"/>
    </xf>
    <xf numFmtId="0" fontId="21" fillId="0" borderId="0" xfId="0" applyFont="1" applyAlignment="1">
      <alignment horizontal="center"/>
    </xf>
    <xf numFmtId="0" fontId="33" fillId="4" borderId="18" xfId="19" applyFont="1" applyFill="1" applyBorder="1" applyAlignment="1">
      <alignment horizontal="center" vertical="center" wrapText="1" readingOrder="2"/>
    </xf>
    <xf numFmtId="0" fontId="33" fillId="4" borderId="19" xfId="19" applyFont="1" applyFill="1" applyBorder="1" applyAlignment="1">
      <alignment horizontal="center" vertical="center" wrapText="1" readingOrder="2"/>
    </xf>
    <xf numFmtId="0" fontId="21" fillId="4" borderId="18" xfId="21" applyFont="1" applyFill="1" applyBorder="1" applyAlignment="1">
      <alignment horizontal="center" vertical="center" wrapText="1"/>
    </xf>
    <xf numFmtId="0" fontId="21" fillId="4" borderId="19" xfId="21" applyFont="1" applyFill="1" applyBorder="1" applyAlignment="1">
      <alignment horizontal="center" vertical="center" wrapText="1"/>
    </xf>
    <xf numFmtId="0" fontId="11" fillId="0" borderId="7" xfId="0" applyFont="1" applyBorder="1" applyAlignment="1">
      <alignment horizontal="center" vertical="center"/>
    </xf>
    <xf numFmtId="1" fontId="17" fillId="4" borderId="29" xfId="5" applyFont="1" applyFill="1" applyBorder="1">
      <alignment horizontal="left" vertical="center" wrapText="1"/>
    </xf>
    <xf numFmtId="1" fontId="17" fillId="4" borderId="30" xfId="5" applyFont="1" applyFill="1" applyBorder="1">
      <alignment horizontal="left" vertical="center" wrapText="1"/>
    </xf>
    <xf numFmtId="0" fontId="23" fillId="0" borderId="0" xfId="0" applyFont="1" applyAlignment="1">
      <alignment horizontal="left" vertical="center"/>
    </xf>
    <xf numFmtId="0" fontId="10" fillId="0" borderId="0" xfId="3" applyFont="1" applyAlignment="1">
      <alignment horizontal="center" vertical="center" wrapText="1" readingOrder="1"/>
    </xf>
    <xf numFmtId="0" fontId="10" fillId="0" borderId="0" xfId="3" applyFont="1" applyAlignment="1">
      <alignment horizontal="center" vertical="center" readingOrder="1"/>
    </xf>
    <xf numFmtId="0" fontId="21" fillId="0" borderId="0" xfId="15" applyFont="1">
      <alignment horizontal="right" vertical="center"/>
    </xf>
    <xf numFmtId="0" fontId="36" fillId="5" borderId="7" xfId="0" applyFont="1" applyFill="1" applyBorder="1" applyAlignment="1">
      <alignment horizontal="center" vertical="center"/>
    </xf>
    <xf numFmtId="0" fontId="11" fillId="5" borderId="7" xfId="0" applyFont="1" applyFill="1" applyBorder="1" applyAlignment="1">
      <alignment horizontal="center" vertical="center"/>
    </xf>
    <xf numFmtId="0" fontId="21" fillId="0" borderId="7" xfId="15" applyFont="1" applyBorder="1" applyAlignment="1">
      <alignment horizontal="center" vertical="center"/>
    </xf>
    <xf numFmtId="0" fontId="21" fillId="0" borderId="7" xfId="16" applyFont="1" applyBorder="1">
      <alignment horizontal="left" vertical="center"/>
    </xf>
    <xf numFmtId="0" fontId="11" fillId="0" borderId="0" xfId="2" applyFont="1" applyAlignment="1">
      <alignment horizontal="center" vertical="center" readingOrder="1"/>
    </xf>
    <xf numFmtId="0" fontId="10" fillId="0" borderId="0" xfId="2" applyFont="1" applyAlignment="1">
      <alignment horizontal="center" vertical="center" readingOrder="1"/>
    </xf>
    <xf numFmtId="0" fontId="17" fillId="0" borderId="0" xfId="14" applyFont="1">
      <alignment horizontal="left" vertical="center"/>
    </xf>
    <xf numFmtId="0" fontId="16" fillId="0" borderId="0" xfId="13" applyFont="1" applyAlignment="1">
      <alignment horizontal="right" vertical="center" readingOrder="2"/>
    </xf>
    <xf numFmtId="0" fontId="21" fillId="0" borderId="18" xfId="21" applyFont="1" applyFill="1" applyBorder="1" applyAlignment="1">
      <alignment horizontal="center" vertical="center" wrapText="1"/>
    </xf>
    <xf numFmtId="0" fontId="21" fillId="0" borderId="19" xfId="21" applyFont="1" applyFill="1" applyBorder="1" applyAlignment="1">
      <alignment horizontal="center" vertical="center" wrapText="1"/>
    </xf>
    <xf numFmtId="0" fontId="21" fillId="0" borderId="18" xfId="19" applyFont="1" applyFill="1" applyBorder="1" applyAlignment="1">
      <alignment horizontal="center" vertical="center" wrapText="1" readingOrder="2"/>
    </xf>
    <xf numFmtId="0" fontId="21" fillId="0" borderId="19" xfId="19" applyFont="1" applyFill="1" applyBorder="1" applyAlignment="1">
      <alignment horizontal="center" vertical="center" wrapText="1" readingOrder="2"/>
    </xf>
    <xf numFmtId="0" fontId="21" fillId="4" borderId="18" xfId="7" applyFont="1" applyFill="1" applyBorder="1">
      <alignment horizontal="center" vertical="center" wrapText="1"/>
    </xf>
    <xf numFmtId="0" fontId="21" fillId="4" borderId="19" xfId="7" applyFont="1" applyFill="1" applyBorder="1">
      <alignment horizontal="center" vertical="center" wrapText="1"/>
    </xf>
    <xf numFmtId="0" fontId="23" fillId="0" borderId="0" xfId="13" applyFont="1" applyAlignment="1">
      <alignment horizontal="right" vertical="center" readingOrder="2"/>
    </xf>
    <xf numFmtId="0" fontId="13" fillId="0" borderId="0" xfId="14" applyFont="1">
      <alignment horizontal="left" vertical="center"/>
    </xf>
    <xf numFmtId="0" fontId="0" fillId="0" borderId="0" xfId="0" applyAlignment="1">
      <alignment horizontal="center" wrapText="1"/>
    </xf>
    <xf numFmtId="0" fontId="0" fillId="0" borderId="0" xfId="0" applyAlignment="1">
      <alignment horizontal="center"/>
    </xf>
    <xf numFmtId="0" fontId="26" fillId="0" borderId="0" xfId="11" applyFont="1" applyAlignment="1">
      <alignment horizontal="center" vertical="center" wrapText="1" readingOrder="1"/>
    </xf>
    <xf numFmtId="0" fontId="25" fillId="0" borderId="0" xfId="11" applyFont="1" applyAlignment="1">
      <alignment horizontal="center" vertical="center" wrapText="1" readingOrder="1"/>
    </xf>
    <xf numFmtId="0" fontId="9" fillId="0" borderId="0" xfId="13" applyFont="1" applyAlignment="1">
      <alignment horizontal="right" vertical="center" readingOrder="2"/>
    </xf>
    <xf numFmtId="0" fontId="9" fillId="0" borderId="0" xfId="14" applyFont="1">
      <alignment horizontal="left" vertical="center"/>
    </xf>
    <xf numFmtId="0" fontId="21" fillId="4" borderId="13" xfId="17" applyFont="1" applyFill="1" applyBorder="1" applyAlignment="1">
      <alignment horizontal="center" vertical="center" readingOrder="2"/>
    </xf>
    <xf numFmtId="0" fontId="17" fillId="4" borderId="13" xfId="17" applyFont="1" applyFill="1" applyBorder="1" applyAlignment="1">
      <alignment horizontal="center" vertical="center"/>
    </xf>
    <xf numFmtId="0" fontId="5" fillId="0" borderId="20" xfId="0" applyFont="1" applyBorder="1" applyAlignment="1">
      <alignment horizontal="right" vertical="center"/>
    </xf>
    <xf numFmtId="0" fontId="21" fillId="4" borderId="13" xfId="7" applyFont="1" applyFill="1" applyBorder="1">
      <alignment horizontal="center" vertical="center" wrapText="1"/>
    </xf>
    <xf numFmtId="0" fontId="17" fillId="4" borderId="17" xfId="7" applyFont="1" applyFill="1" applyBorder="1">
      <alignment horizontal="center" vertical="center" wrapText="1"/>
    </xf>
    <xf numFmtId="0" fontId="17" fillId="4" borderId="12" xfId="7" applyFont="1" applyFill="1" applyBorder="1">
      <alignment horizontal="center" vertical="center" wrapText="1"/>
    </xf>
    <xf numFmtId="0" fontId="10" fillId="0" borderId="0" xfId="11" applyFont="1" applyAlignment="1">
      <alignment horizontal="center" vertical="center" wrapText="1" readingOrder="1"/>
    </xf>
    <xf numFmtId="0" fontId="33" fillId="0" borderId="0" xfId="11" applyFont="1" applyAlignment="1">
      <alignment horizontal="center" vertical="center" wrapText="1" readingOrder="1"/>
    </xf>
    <xf numFmtId="0" fontId="11" fillId="0" borderId="0" xfId="2" applyFont="1" applyAlignment="1">
      <alignment horizontal="center" vertical="center"/>
    </xf>
    <xf numFmtId="1" fontId="21" fillId="4" borderId="17" xfId="6" applyFont="1" applyFill="1" applyBorder="1">
      <alignment horizontal="center" vertical="center"/>
    </xf>
    <xf numFmtId="1" fontId="21" fillId="4" borderId="12" xfId="6" applyFont="1" applyFill="1" applyBorder="1">
      <alignment horizontal="center" vertical="center"/>
    </xf>
    <xf numFmtId="0" fontId="23" fillId="0" borderId="20" xfId="0" applyFont="1" applyBorder="1" applyAlignment="1">
      <alignment horizontal="center" vertical="center"/>
    </xf>
  </cellXfs>
  <cellStyles count="64">
    <cellStyle name="Comma" xfId="1" builtinId="3"/>
    <cellStyle name="Comma 2" xfId="25" xr:uid="{00000000-0005-0000-0000-000001000000}"/>
    <cellStyle name="Comma 2 2" xfId="39" xr:uid="{00000000-0005-0000-0000-000002000000}"/>
    <cellStyle name="Comma 2 2 2" xfId="59" xr:uid="{00000000-0005-0000-0000-000003000000}"/>
    <cellStyle name="Comma 2 3" xfId="31" xr:uid="{00000000-0005-0000-0000-000004000000}"/>
    <cellStyle name="Comma 2 3 2" xfId="51" xr:uid="{00000000-0005-0000-0000-000005000000}"/>
    <cellStyle name="Comma 2 4" xfId="45" xr:uid="{00000000-0005-0000-0000-000006000000}"/>
    <cellStyle name="Comma 3" xfId="29" xr:uid="{00000000-0005-0000-0000-000007000000}"/>
    <cellStyle name="Comma 3 2" xfId="43" xr:uid="{00000000-0005-0000-0000-000008000000}"/>
    <cellStyle name="Comma 3 2 2" xfId="63" xr:uid="{00000000-0005-0000-0000-000009000000}"/>
    <cellStyle name="Comma 3 3" xfId="35" xr:uid="{00000000-0005-0000-0000-00000A000000}"/>
    <cellStyle name="Comma 3 3 2" xfId="55" xr:uid="{00000000-0005-0000-0000-00000B000000}"/>
    <cellStyle name="Comma 3 4" xfId="49" xr:uid="{00000000-0005-0000-0000-00000C000000}"/>
    <cellStyle name="Comma 4" xfId="37" xr:uid="{00000000-0005-0000-0000-00000D000000}"/>
    <cellStyle name="Comma 4 2" xfId="57" xr:uid="{00000000-0005-0000-0000-00000E000000}"/>
    <cellStyle name="H1" xfId="2" xr:uid="{00000000-0005-0000-0000-00000F000000}"/>
    <cellStyle name="H2" xfId="3" xr:uid="{00000000-0005-0000-0000-000010000000}"/>
    <cellStyle name="had" xfId="4" xr:uid="{00000000-0005-0000-0000-000011000000}"/>
    <cellStyle name="had0" xfId="5" xr:uid="{00000000-0005-0000-0000-000012000000}"/>
    <cellStyle name="Had1" xfId="6" xr:uid="{00000000-0005-0000-0000-000013000000}"/>
    <cellStyle name="Had2" xfId="7" xr:uid="{00000000-0005-0000-0000-000014000000}"/>
    <cellStyle name="Had3" xfId="8" xr:uid="{00000000-0005-0000-0000-000015000000}"/>
    <cellStyle name="inxa" xfId="9" xr:uid="{00000000-0005-0000-0000-000016000000}"/>
    <cellStyle name="inxe" xfId="10" xr:uid="{00000000-0005-0000-0000-000017000000}"/>
    <cellStyle name="Normal" xfId="0" builtinId="0"/>
    <cellStyle name="Normal 2" xfId="11" xr:uid="{00000000-0005-0000-0000-000019000000}"/>
    <cellStyle name="Normal 3" xfId="12" xr:uid="{00000000-0005-0000-0000-00001A000000}"/>
    <cellStyle name="Normal 3 2" xfId="27" xr:uid="{00000000-0005-0000-0000-00001B000000}"/>
    <cellStyle name="Normal 3 2 2" xfId="41" xr:uid="{00000000-0005-0000-0000-00001C000000}"/>
    <cellStyle name="Normal 3 2 2 2" xfId="61" xr:uid="{00000000-0005-0000-0000-00001D000000}"/>
    <cellStyle name="Normal 3 2 3" xfId="33" xr:uid="{00000000-0005-0000-0000-00001E000000}"/>
    <cellStyle name="Normal 3 2 3 2" xfId="53" xr:uid="{00000000-0005-0000-0000-00001F000000}"/>
    <cellStyle name="Normal 3 2 4" xfId="47" xr:uid="{00000000-0005-0000-0000-000020000000}"/>
    <cellStyle name="Normal 4" xfId="24" xr:uid="{00000000-0005-0000-0000-000021000000}"/>
    <cellStyle name="Normal 4 2" xfId="28" xr:uid="{00000000-0005-0000-0000-000022000000}"/>
    <cellStyle name="Normal 4 2 2" xfId="42" xr:uid="{00000000-0005-0000-0000-000023000000}"/>
    <cellStyle name="Normal 4 2 2 2" xfId="62" xr:uid="{00000000-0005-0000-0000-000024000000}"/>
    <cellStyle name="Normal 4 2 3" xfId="34" xr:uid="{00000000-0005-0000-0000-000025000000}"/>
    <cellStyle name="Normal 4 2 3 2" xfId="54" xr:uid="{00000000-0005-0000-0000-000026000000}"/>
    <cellStyle name="Normal 4 2 4" xfId="48" xr:uid="{00000000-0005-0000-0000-000027000000}"/>
    <cellStyle name="Normal 4 3" xfId="38" xr:uid="{00000000-0005-0000-0000-000028000000}"/>
    <cellStyle name="Normal 4 3 2" xfId="58" xr:uid="{00000000-0005-0000-0000-000029000000}"/>
    <cellStyle name="Normal 4 4" xfId="30" xr:uid="{00000000-0005-0000-0000-00002A000000}"/>
    <cellStyle name="Normal 4 4 2" xfId="50" xr:uid="{00000000-0005-0000-0000-00002B000000}"/>
    <cellStyle name="Normal 4 5" xfId="44" xr:uid="{00000000-0005-0000-0000-00002C000000}"/>
    <cellStyle name="Normal 5" xfId="26" xr:uid="{00000000-0005-0000-0000-00002D000000}"/>
    <cellStyle name="Normal 5 2" xfId="40" xr:uid="{00000000-0005-0000-0000-00002E000000}"/>
    <cellStyle name="Normal 5 2 2" xfId="60" xr:uid="{00000000-0005-0000-0000-00002F000000}"/>
    <cellStyle name="Normal 5 3" xfId="32" xr:uid="{00000000-0005-0000-0000-000030000000}"/>
    <cellStyle name="Normal 5 3 2" xfId="52" xr:uid="{00000000-0005-0000-0000-000031000000}"/>
    <cellStyle name="Normal 5 4" xfId="46" xr:uid="{00000000-0005-0000-0000-000032000000}"/>
    <cellStyle name="Normal 6" xfId="36" xr:uid="{00000000-0005-0000-0000-000033000000}"/>
    <cellStyle name="Normal 6 2" xfId="56" xr:uid="{00000000-0005-0000-0000-000034000000}"/>
    <cellStyle name="NotA" xfId="13" xr:uid="{00000000-0005-0000-0000-000035000000}"/>
    <cellStyle name="Note" xfId="14" builtinId="10" customBuiltin="1"/>
    <cellStyle name="T1" xfId="15" xr:uid="{00000000-0005-0000-0000-000037000000}"/>
    <cellStyle name="T2" xfId="16" xr:uid="{00000000-0005-0000-0000-000038000000}"/>
    <cellStyle name="Total" xfId="17" builtinId="25" customBuiltin="1"/>
    <cellStyle name="Total1" xfId="18" xr:uid="{00000000-0005-0000-0000-00003A000000}"/>
    <cellStyle name="TXT1" xfId="19" xr:uid="{00000000-0005-0000-0000-00003B000000}"/>
    <cellStyle name="TXT2" xfId="20" xr:uid="{00000000-0005-0000-0000-00003C000000}"/>
    <cellStyle name="TXT3" xfId="21" xr:uid="{00000000-0005-0000-0000-00003D000000}"/>
    <cellStyle name="TXT4" xfId="22" xr:uid="{00000000-0005-0000-0000-00003E000000}"/>
    <cellStyle name="TXT5" xfId="23" xr:uid="{00000000-0005-0000-0000-00003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32348285010154704"/>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c:ext xmlns:c16="http://schemas.microsoft.com/office/drawing/2014/chart" uri="{C3380CC4-5D6E-409C-BE32-E72D297353CC}">
                <c16:uniqueId val="{00000001-9F37-4AE5-8FF6-B1C6C4A6A0B8}"/>
              </c:ext>
            </c:extLst>
          </c:dPt>
          <c:dLbls>
            <c:dLbl>
              <c:idx val="0"/>
              <c:layout>
                <c:manualLayout>
                  <c:x val="5.7054899387576725E-3"/>
                  <c:y val="6.40686158287264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37-4AE5-8FF6-B1C6C4A6A0B8}"/>
                </c:ext>
              </c:extLst>
            </c:dLbl>
            <c:dLbl>
              <c:idx val="1"/>
              <c:layout>
                <c:manualLayout>
                  <c:x val="8.0894575678040655E-3"/>
                  <c:y val="4.4111126362770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37-4AE5-8FF6-B1C6C4A6A0B8}"/>
                </c:ext>
              </c:extLst>
            </c:dLbl>
            <c:dLbl>
              <c:idx val="2"/>
              <c:layout>
                <c:manualLayout>
                  <c:x val="6.3067585301837484E-3"/>
                  <c:y val="4.084505284699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37-4AE5-8FF6-B1C6C4A6A0B8}"/>
                </c:ext>
              </c:extLst>
            </c:dLbl>
            <c:dLbl>
              <c:idx val="3"/>
              <c:layout>
                <c:manualLayout>
                  <c:x val="4.5239501312335974E-3"/>
                  <c:y val="-5.99922632491854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37-4AE5-8FF6-B1C6C4A6A0B8}"/>
                </c:ext>
              </c:extLst>
            </c:dLbl>
            <c:dLbl>
              <c:idx val="4"/>
              <c:layout>
                <c:manualLayout>
                  <c:x val="6.9079177602799332E-3"/>
                  <c:y val="-2.69654882680080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37-4AE5-8FF6-B1C6C4A6A0B8}"/>
                </c:ext>
              </c:extLst>
            </c:dLbl>
            <c:dLbl>
              <c:idx val="5"/>
              <c:layout>
                <c:manualLayout>
                  <c:x val="5.1251093613298394E-3"/>
                  <c:y val="-1.3129182940881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37-4AE5-8FF6-B1C6C4A6A0B8}"/>
                </c:ext>
              </c:extLst>
            </c:dLbl>
            <c:dLbl>
              <c:idx val="6"/>
              <c:layout>
                <c:manualLayout>
                  <c:x val="5.4257436570429047E-3"/>
                  <c:y val="3.46889285432034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37-4AE5-8FF6-B1C6C4A6A0B8}"/>
                </c:ext>
              </c:extLst>
            </c:dLbl>
            <c:dLbl>
              <c:idx val="7"/>
              <c:layout>
                <c:manualLayout>
                  <c:x val="5.7263779527559708E-3"/>
                  <c:y val="6.429239926625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F37-4AE5-8FF6-B1C6C4A6A0B8}"/>
                </c:ext>
              </c:extLst>
            </c:dLbl>
            <c:dLbl>
              <c:idx val="8"/>
              <c:layout>
                <c:manualLayout>
                  <c:x val="1.1235236220472459E-2"/>
                  <c:y val="3.00635162284585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37-4AE5-8FF6-B1C6C4A6A0B8}"/>
                </c:ext>
              </c:extLst>
            </c:dLbl>
            <c:dLbl>
              <c:idx val="9"/>
              <c:layout>
                <c:manualLayout>
                  <c:x val="8.4108705161854841E-3"/>
                  <c:y val="-2.65578530100539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F37-4AE5-8FF6-B1C6C4A6A0B8}"/>
                </c:ext>
              </c:extLst>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9F37-4AE5-8FF6-B1C6C4A6A0B8}"/>
            </c:ext>
          </c:extLst>
        </c:ser>
        <c:dLbls>
          <c:showLegendKey val="0"/>
          <c:showVal val="0"/>
          <c:showCatName val="0"/>
          <c:showSerName val="0"/>
          <c:showPercent val="0"/>
          <c:showBubbleSize val="0"/>
        </c:dLbls>
        <c:gapWidth val="150"/>
        <c:shape val="box"/>
        <c:axId val="240490368"/>
        <c:axId val="240390144"/>
        <c:axId val="0"/>
      </c:bar3DChart>
      <c:catAx>
        <c:axId val="240490368"/>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0390144"/>
        <c:crosses val="autoZero"/>
        <c:auto val="1"/>
        <c:lblAlgn val="ctr"/>
        <c:lblOffset val="100"/>
        <c:tickLblSkip val="1"/>
        <c:tickMarkSkip val="1"/>
        <c:noMultiLvlLbl val="0"/>
      </c:catAx>
      <c:valAx>
        <c:axId val="24039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40490368"/>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6.4956248592896337E-2"/>
          <c:y val="7.9724409448818881E-2"/>
          <c:w val="0.92528101961631537"/>
          <c:h val="0.58295138020860293"/>
        </c:manualLayout>
      </c:layout>
      <c:barChart>
        <c:barDir val="col"/>
        <c:grouping val="clustered"/>
        <c:varyColors val="0"/>
        <c:ser>
          <c:idx val="0"/>
          <c:order val="0"/>
          <c:invertIfNegative val="0"/>
          <c:dPt>
            <c:idx val="0"/>
            <c:invertIfNegative val="0"/>
            <c:bubble3D val="0"/>
            <c:spPr>
              <a:solidFill>
                <a:srgbClr val="000080"/>
              </a:solidFill>
              <a:ln w="25400">
                <a:noFill/>
              </a:ln>
            </c:spPr>
            <c:extLst>
              <c:ext xmlns:c16="http://schemas.microsoft.com/office/drawing/2014/chart" uri="{C3380CC4-5D6E-409C-BE32-E72D297353CC}">
                <c16:uniqueId val="{00000001-183F-4F39-9113-C7EEE68B731A}"/>
              </c:ext>
            </c:extLst>
          </c:dPt>
          <c:dPt>
            <c:idx val="1"/>
            <c:invertIfNegative val="0"/>
            <c:bubble3D val="0"/>
            <c:spPr>
              <a:solidFill>
                <a:srgbClr val="C0C0FF"/>
              </a:solidFill>
              <a:ln w="25400">
                <a:noFill/>
              </a:ln>
            </c:spPr>
            <c:extLst>
              <c:ext xmlns:c16="http://schemas.microsoft.com/office/drawing/2014/chart" uri="{C3380CC4-5D6E-409C-BE32-E72D297353CC}">
                <c16:uniqueId val="{00000003-183F-4F39-9113-C7EEE68B731A}"/>
              </c:ext>
            </c:extLst>
          </c:dPt>
          <c:dPt>
            <c:idx val="2"/>
            <c:invertIfNegative val="0"/>
            <c:bubble3D val="0"/>
            <c:spPr>
              <a:solidFill>
                <a:srgbClr val="0080C0"/>
              </a:solidFill>
              <a:ln w="25400">
                <a:noFill/>
              </a:ln>
            </c:spPr>
            <c:extLst>
              <c:ext xmlns:c16="http://schemas.microsoft.com/office/drawing/2014/chart" uri="{C3380CC4-5D6E-409C-BE32-E72D297353CC}">
                <c16:uniqueId val="{00000005-183F-4F39-9113-C7EEE68B731A}"/>
              </c:ext>
            </c:extLst>
          </c:dPt>
          <c:dPt>
            <c:idx val="3"/>
            <c:invertIfNegative val="0"/>
            <c:bubble3D val="0"/>
            <c:spPr>
              <a:solidFill>
                <a:srgbClr val="FF8080"/>
              </a:solidFill>
              <a:ln w="25400">
                <a:noFill/>
              </a:ln>
            </c:spPr>
            <c:extLst>
              <c:ext xmlns:c16="http://schemas.microsoft.com/office/drawing/2014/chart" uri="{C3380CC4-5D6E-409C-BE32-E72D297353CC}">
                <c16:uniqueId val="{00000007-183F-4F39-9113-C7EEE68B731A}"/>
              </c:ext>
            </c:extLst>
          </c:dPt>
          <c:dPt>
            <c:idx val="5"/>
            <c:invertIfNegative val="0"/>
            <c:bubble3D val="0"/>
            <c:spPr>
              <a:solidFill>
                <a:srgbClr val="600080"/>
              </a:solidFill>
              <a:ln w="25400">
                <a:noFill/>
              </a:ln>
            </c:spPr>
            <c:extLst>
              <c:ext xmlns:c16="http://schemas.microsoft.com/office/drawing/2014/chart" uri="{C3380CC4-5D6E-409C-BE32-E72D297353CC}">
                <c16:uniqueId val="{00000009-183F-4F39-9113-C7EEE68B731A}"/>
              </c:ext>
            </c:extLst>
          </c:dPt>
          <c:dPt>
            <c:idx val="6"/>
            <c:invertIfNegative val="0"/>
            <c:bubble3D val="0"/>
            <c:spPr>
              <a:solidFill>
                <a:srgbClr val="A0E0E0"/>
              </a:solidFill>
              <a:ln w="25400">
                <a:noFill/>
              </a:ln>
            </c:spPr>
            <c:extLst>
              <c:ext xmlns:c16="http://schemas.microsoft.com/office/drawing/2014/chart" uri="{C3380CC4-5D6E-409C-BE32-E72D297353CC}">
                <c16:uniqueId val="{0000000B-183F-4F39-9113-C7EEE68B731A}"/>
              </c:ext>
            </c:extLst>
          </c:dPt>
          <c:dPt>
            <c:idx val="7"/>
            <c:invertIfNegative val="0"/>
            <c:bubble3D val="0"/>
            <c:spPr>
              <a:solidFill>
                <a:srgbClr val="FFFFC0"/>
              </a:solidFill>
              <a:ln w="25400">
                <a:noFill/>
              </a:ln>
            </c:spPr>
            <c:extLst>
              <c:ext xmlns:c16="http://schemas.microsoft.com/office/drawing/2014/chart" uri="{C3380CC4-5D6E-409C-BE32-E72D297353CC}">
                <c16:uniqueId val="{0000000D-183F-4F39-9113-C7EEE68B731A}"/>
              </c:ext>
            </c:extLst>
          </c:dPt>
          <c:dPt>
            <c:idx val="8"/>
            <c:invertIfNegative val="0"/>
            <c:bubble3D val="0"/>
            <c:spPr>
              <a:solidFill>
                <a:srgbClr val="802060"/>
              </a:solidFill>
              <a:ln w="25400">
                <a:noFill/>
              </a:ln>
            </c:spPr>
            <c:extLst>
              <c:ext xmlns:c16="http://schemas.microsoft.com/office/drawing/2014/chart" uri="{C3380CC4-5D6E-409C-BE32-E72D297353CC}">
                <c16:uniqueId val="{0000000F-183F-4F39-9113-C7EEE68B731A}"/>
              </c:ext>
            </c:extLst>
          </c:dPt>
          <c:dPt>
            <c:idx val="9"/>
            <c:invertIfNegative val="0"/>
            <c:bubble3D val="0"/>
            <c:spPr>
              <a:solidFill>
                <a:srgbClr val="8080FF"/>
              </a:solidFill>
              <a:ln w="25400">
                <a:noFill/>
              </a:ln>
            </c:spPr>
            <c:extLst>
              <c:ext xmlns:c16="http://schemas.microsoft.com/office/drawing/2014/chart" uri="{C3380CC4-5D6E-409C-BE32-E72D297353CC}">
                <c16:uniqueId val="{00000011-183F-4F39-9113-C7EEE68B731A}"/>
              </c:ext>
            </c:extLst>
          </c:dPt>
          <c:dLbls>
            <c:spPr>
              <a:noFill/>
              <a:ln w="25400">
                <a:noFill/>
              </a:ln>
            </c:spPr>
            <c:txPr>
              <a:bodyPr rot="-5400000" vert="horz"/>
              <a:lstStyle/>
              <a:p>
                <a:pPr algn="ct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Gr_30!$A$32:$A$41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Gr_30!$B$32:$B$41</c:f>
              <c:numCache>
                <c:formatCode>_-* #,##0_-;_-* #,##0\-;_-* "-"??_-;_-@_-</c:formatCode>
                <c:ptCount val="10"/>
                <c:pt idx="0">
                  <c:v>13811.847876062006</c:v>
                </c:pt>
                <c:pt idx="1">
                  <c:v>642.65069882500006</c:v>
                </c:pt>
                <c:pt idx="2">
                  <c:v>4411.3209730590006</c:v>
                </c:pt>
                <c:pt idx="3">
                  <c:v>2115.1012202659999</c:v>
                </c:pt>
                <c:pt idx="4">
                  <c:v>601.87076670499982</c:v>
                </c:pt>
                <c:pt idx="5">
                  <c:v>11904.000313878003</c:v>
                </c:pt>
                <c:pt idx="6">
                  <c:v>17032.498953890998</c:v>
                </c:pt>
                <c:pt idx="7">
                  <c:v>42933.922879038008</c:v>
                </c:pt>
                <c:pt idx="8">
                  <c:v>26899.173427493999</c:v>
                </c:pt>
                <c:pt idx="9">
                  <c:v>1511.2195800570003</c:v>
                </c:pt>
              </c:numCache>
            </c:numRef>
          </c:val>
          <c:extLst>
            <c:ext xmlns:c16="http://schemas.microsoft.com/office/drawing/2014/chart" uri="{C3380CC4-5D6E-409C-BE32-E72D297353CC}">
              <c16:uniqueId val="{00000012-183F-4F39-9113-C7EEE68B731A}"/>
            </c:ext>
          </c:extLst>
        </c:ser>
        <c:dLbls>
          <c:showLegendKey val="0"/>
          <c:showVal val="0"/>
          <c:showCatName val="0"/>
          <c:showSerName val="0"/>
          <c:showPercent val="0"/>
          <c:showBubbleSize val="0"/>
        </c:dLbls>
        <c:gapWidth val="52"/>
        <c:axId val="240442752"/>
        <c:axId val="240448640"/>
      </c:barChart>
      <c:catAx>
        <c:axId val="240442752"/>
        <c:scaling>
          <c:orientation val="minMax"/>
        </c:scaling>
        <c:delete val="0"/>
        <c:axPos val="b"/>
        <c:numFmt formatCode="General" sourceLinked="1"/>
        <c:majorTickMark val="out"/>
        <c:minorTickMark val="none"/>
        <c:tickLblPos val="nextTo"/>
        <c:txPr>
          <a:bodyPr rot="-5400000" vert="horz"/>
          <a:lstStyle/>
          <a:p>
            <a:pPr>
              <a:defRPr sz="900" b="1" i="0" u="none" strike="noStrike" baseline="0">
                <a:solidFill>
                  <a:srgbClr val="000000"/>
                </a:solidFill>
                <a:latin typeface="Arial"/>
                <a:ea typeface="Arial"/>
                <a:cs typeface="Arial"/>
              </a:defRPr>
            </a:pPr>
            <a:endParaRPr lang="en-US"/>
          </a:p>
        </c:txPr>
        <c:crossAx val="240448640"/>
        <c:crosses val="autoZero"/>
        <c:auto val="1"/>
        <c:lblAlgn val="ctr"/>
        <c:lblOffset val="100"/>
        <c:noMultiLvlLbl val="0"/>
      </c:catAx>
      <c:valAx>
        <c:axId val="240448640"/>
        <c:scaling>
          <c:orientation val="minMax"/>
        </c:scaling>
        <c:delete val="0"/>
        <c:axPos val="l"/>
        <c:title>
          <c:tx>
            <c:rich>
              <a:bodyPr rot="0" vert="horz"/>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1.2309442522772467E-3"/>
              <c:y val="1.5302779055680223E-3"/>
            </c:manualLayout>
          </c:layout>
          <c:overlay val="0"/>
          <c:spPr>
            <a:noFill/>
            <a:ln w="25400">
              <a:noFill/>
            </a:ln>
          </c:spPr>
        </c:title>
        <c:numFmt formatCode="_-* #,##0_-;_-* #,##0\-;_-* &quot;-&quot;??_-;_-@_-" sourceLinked="1"/>
        <c:majorTickMark val="out"/>
        <c:minorTickMark val="none"/>
        <c:tickLblPos val="nextTo"/>
        <c:txPr>
          <a:bodyPr rot="0" vert="horz"/>
          <a:lstStyle/>
          <a:p>
            <a:pPr>
              <a:defRPr sz="800" b="1" i="0" u="none" strike="noStrike" baseline="0">
                <a:solidFill>
                  <a:srgbClr val="000000"/>
                </a:solidFill>
                <a:latin typeface="Arial"/>
                <a:ea typeface="Arial"/>
                <a:cs typeface="Arial"/>
              </a:defRPr>
            </a:pPr>
            <a:endParaRPr lang="en-US"/>
          </a:p>
        </c:txPr>
        <c:crossAx val="240442752"/>
        <c:crosses val="autoZero"/>
        <c:crossBetween val="between"/>
      </c:valAx>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lang="en-US"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22099341711549975"/>
          <c:y val="8.6106789842758991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9"/>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extLst>
              <c:ext xmlns:c16="http://schemas.microsoft.com/office/drawing/2014/chart" uri="{C3380CC4-5D6E-409C-BE32-E72D297353CC}">
                <c16:uniqueId val="{00000001-6629-450F-BDB1-7EB14ACE1305}"/>
              </c:ext>
            </c:extLst>
          </c:dPt>
          <c:dLbls>
            <c:dLbl>
              <c:idx val="0"/>
              <c:layout>
                <c:manualLayout>
                  <c:x val="5.7054899387576734E-3"/>
                  <c:y val="6.40686158287264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29-450F-BDB1-7EB14ACE1305}"/>
                </c:ext>
              </c:extLst>
            </c:dLbl>
            <c:dLbl>
              <c:idx val="1"/>
              <c:layout>
                <c:manualLayout>
                  <c:x val="8.0894575678040689E-3"/>
                  <c:y val="4.4111126362770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29-450F-BDB1-7EB14ACE1305}"/>
                </c:ext>
              </c:extLst>
            </c:dLbl>
            <c:dLbl>
              <c:idx val="2"/>
              <c:layout>
                <c:manualLayout>
                  <c:x val="6.3067585301837493E-3"/>
                  <c:y val="4.0845052846999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29-450F-BDB1-7EB14ACE1305}"/>
                </c:ext>
              </c:extLst>
            </c:dLbl>
            <c:dLbl>
              <c:idx val="3"/>
              <c:layout>
                <c:manualLayout>
                  <c:x val="4.5239501312335974E-3"/>
                  <c:y val="-5.99922632491854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29-450F-BDB1-7EB14ACE1305}"/>
                </c:ext>
              </c:extLst>
            </c:dLbl>
            <c:dLbl>
              <c:idx val="4"/>
              <c:layout>
                <c:manualLayout>
                  <c:x val="6.9079177602799332E-3"/>
                  <c:y val="-2.69654882680080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29-450F-BDB1-7EB14ACE1305}"/>
                </c:ext>
              </c:extLst>
            </c:dLbl>
            <c:dLbl>
              <c:idx val="5"/>
              <c:layout>
                <c:manualLayout>
                  <c:x val="5.1251093613298394E-3"/>
                  <c:y val="-1.31291829408810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29-450F-BDB1-7EB14ACE1305}"/>
                </c:ext>
              </c:extLst>
            </c:dLbl>
            <c:dLbl>
              <c:idx val="6"/>
              <c:layout>
                <c:manualLayout>
                  <c:x val="5.4257436570429064E-3"/>
                  <c:y val="3.468892854320345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29-450F-BDB1-7EB14ACE1305}"/>
                </c:ext>
              </c:extLst>
            </c:dLbl>
            <c:dLbl>
              <c:idx val="7"/>
              <c:layout>
                <c:manualLayout>
                  <c:x val="5.7263779527559717E-3"/>
                  <c:y val="6.429239926625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29-450F-BDB1-7EB14ACE1305}"/>
                </c:ext>
              </c:extLst>
            </c:dLbl>
            <c:dLbl>
              <c:idx val="8"/>
              <c:layout>
                <c:manualLayout>
                  <c:x val="1.1235236220472459E-2"/>
                  <c:y val="3.00635162284585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29-450F-BDB1-7EB14ACE1305}"/>
                </c:ext>
              </c:extLst>
            </c:dLbl>
            <c:dLbl>
              <c:idx val="9"/>
              <c:layout>
                <c:manualLayout>
                  <c:x val="8.4108705161854858E-3"/>
                  <c:y val="-2.65578530100539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29-450F-BDB1-7EB14ACE1305}"/>
                </c:ext>
              </c:extLst>
            </c:dLbl>
            <c:spPr>
              <a:noFill/>
              <a:ln w="25400">
                <a:noFill/>
              </a:ln>
            </c:spPr>
            <c:txPr>
              <a:bodyPr rot="-5400000" vert="horz"/>
              <a:lstStyle/>
              <a:p>
                <a:pPr algn="ctr">
                  <a:defRPr lang="en-US" sz="100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B-6629-450F-BDB1-7EB14ACE1305}"/>
            </c:ext>
          </c:extLst>
        </c:ser>
        <c:dLbls>
          <c:showLegendKey val="0"/>
          <c:showVal val="0"/>
          <c:showCatName val="0"/>
          <c:showSerName val="0"/>
          <c:showPercent val="0"/>
          <c:showBubbleSize val="0"/>
        </c:dLbls>
        <c:gapWidth val="150"/>
        <c:shape val="box"/>
        <c:axId val="242386816"/>
        <c:axId val="242393088"/>
        <c:axId val="0"/>
      </c:bar3DChart>
      <c:catAx>
        <c:axId val="242386816"/>
        <c:scaling>
          <c:orientation val="minMax"/>
        </c:scaling>
        <c:delete val="0"/>
        <c:axPos val="b"/>
        <c:title>
          <c:tx>
            <c:rich>
              <a:bodyPr/>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78E-2"/>
              <c:y val="0.7036450230955175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lang="en-US" sz="800" b="0" i="0" u="none" strike="noStrike" baseline="0">
                <a:solidFill>
                  <a:srgbClr val="000000"/>
                </a:solidFill>
                <a:latin typeface="Arial"/>
                <a:ea typeface="Arial"/>
                <a:cs typeface="Arial"/>
              </a:defRPr>
            </a:pPr>
            <a:endParaRPr lang="en-US"/>
          </a:p>
        </c:txPr>
        <c:crossAx val="242393088"/>
        <c:crosses val="autoZero"/>
        <c:auto val="1"/>
        <c:lblAlgn val="ctr"/>
        <c:lblOffset val="100"/>
        <c:tickLblSkip val="1"/>
        <c:tickMarkSkip val="1"/>
        <c:noMultiLvlLbl val="0"/>
      </c:catAx>
      <c:valAx>
        <c:axId val="242393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US" sz="900" b="0" i="0" u="none" strike="noStrike" baseline="0">
                <a:solidFill>
                  <a:srgbClr val="000000"/>
                </a:solidFill>
                <a:latin typeface="Arial"/>
                <a:ea typeface="Arial"/>
                <a:cs typeface="Arial"/>
              </a:defRPr>
            </a:pPr>
            <a:endParaRPr lang="en-US"/>
          </a:p>
        </c:txPr>
        <c:crossAx val="242386816"/>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75000000000000011" l="0.70000000000000007" r="0.70000000000000007" t="0.75000000000000011" header="0.30000000000000004" footer="0.30000000000000004"/>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20"/>
      <c:depthPercent val="150"/>
      <c:rAngAx val="1"/>
    </c:view3D>
    <c:floor>
      <c:thickness val="0"/>
    </c:floor>
    <c:sideWall>
      <c:thickness val="0"/>
      <c:spPr>
        <a:noFill/>
      </c:spPr>
    </c:sideWall>
    <c:backWall>
      <c:thickness val="0"/>
      <c:spPr>
        <a:noFill/>
      </c:spPr>
    </c:backWall>
    <c:plotArea>
      <c:layout>
        <c:manualLayout>
          <c:layoutTarget val="inner"/>
          <c:xMode val="edge"/>
          <c:yMode val="edge"/>
          <c:x val="5.9397209919262679E-2"/>
          <c:y val="1.4957296168236192E-2"/>
          <c:w val="0.93560878397853553"/>
          <c:h val="0.67828355730774526"/>
        </c:manualLayout>
      </c:layout>
      <c:bar3DChart>
        <c:barDir val="col"/>
        <c:grouping val="standard"/>
        <c:varyColors val="0"/>
        <c:ser>
          <c:idx val="0"/>
          <c:order val="0"/>
          <c:invertIfNegative val="0"/>
          <c:dPt>
            <c:idx val="0"/>
            <c:invertIfNegative val="0"/>
            <c:bubble3D val="0"/>
            <c:spPr>
              <a:solidFill>
                <a:srgbClr val="8080FF"/>
              </a:solidFill>
              <a:ln w="25400">
                <a:noFill/>
              </a:ln>
            </c:spPr>
            <c:extLst>
              <c:ext xmlns:c16="http://schemas.microsoft.com/office/drawing/2014/chart" uri="{C3380CC4-5D6E-409C-BE32-E72D297353CC}">
                <c16:uniqueId val="{00000001-DB7D-447D-9B7D-B45FE5925B35}"/>
              </c:ext>
            </c:extLst>
          </c:dPt>
          <c:dPt>
            <c:idx val="1"/>
            <c:invertIfNegative val="0"/>
            <c:bubble3D val="0"/>
            <c:spPr>
              <a:solidFill>
                <a:srgbClr val="802060"/>
              </a:solidFill>
              <a:ln w="25400">
                <a:noFill/>
              </a:ln>
            </c:spPr>
            <c:extLst>
              <c:ext xmlns:c16="http://schemas.microsoft.com/office/drawing/2014/chart" uri="{C3380CC4-5D6E-409C-BE32-E72D297353CC}">
                <c16:uniqueId val="{00000003-DB7D-447D-9B7D-B45FE5925B35}"/>
              </c:ext>
            </c:extLst>
          </c:dPt>
          <c:dPt>
            <c:idx val="2"/>
            <c:invertIfNegative val="0"/>
            <c:bubble3D val="0"/>
            <c:spPr>
              <a:solidFill>
                <a:srgbClr val="FFFFC0"/>
              </a:solidFill>
              <a:ln w="25400">
                <a:noFill/>
              </a:ln>
            </c:spPr>
            <c:extLst>
              <c:ext xmlns:c16="http://schemas.microsoft.com/office/drawing/2014/chart" uri="{C3380CC4-5D6E-409C-BE32-E72D297353CC}">
                <c16:uniqueId val="{00000005-DB7D-447D-9B7D-B45FE5925B35}"/>
              </c:ext>
            </c:extLst>
          </c:dPt>
          <c:dPt>
            <c:idx val="3"/>
            <c:invertIfNegative val="0"/>
            <c:bubble3D val="0"/>
            <c:spPr>
              <a:solidFill>
                <a:srgbClr val="A0E0E0"/>
              </a:solidFill>
              <a:ln w="25400">
                <a:noFill/>
              </a:ln>
            </c:spPr>
            <c:extLst>
              <c:ext xmlns:c16="http://schemas.microsoft.com/office/drawing/2014/chart" uri="{C3380CC4-5D6E-409C-BE32-E72D297353CC}">
                <c16:uniqueId val="{00000007-DB7D-447D-9B7D-B45FE5925B35}"/>
              </c:ext>
            </c:extLst>
          </c:dPt>
          <c:dPt>
            <c:idx val="4"/>
            <c:invertIfNegative val="0"/>
            <c:bubble3D val="0"/>
            <c:spPr>
              <a:solidFill>
                <a:srgbClr val="600080"/>
              </a:solidFill>
              <a:ln w="25400">
                <a:noFill/>
              </a:ln>
            </c:spPr>
            <c:extLst>
              <c:ext xmlns:c16="http://schemas.microsoft.com/office/drawing/2014/chart" uri="{C3380CC4-5D6E-409C-BE32-E72D297353CC}">
                <c16:uniqueId val="{00000009-DB7D-447D-9B7D-B45FE5925B35}"/>
              </c:ext>
            </c:extLst>
          </c:dPt>
          <c:dPt>
            <c:idx val="5"/>
            <c:invertIfNegative val="0"/>
            <c:bubble3D val="0"/>
            <c:spPr>
              <a:solidFill>
                <a:srgbClr val="FF8080"/>
              </a:solidFill>
              <a:ln w="25400">
                <a:noFill/>
              </a:ln>
            </c:spPr>
            <c:extLst>
              <c:ext xmlns:c16="http://schemas.microsoft.com/office/drawing/2014/chart" uri="{C3380CC4-5D6E-409C-BE32-E72D297353CC}">
                <c16:uniqueId val="{0000000B-DB7D-447D-9B7D-B45FE5925B35}"/>
              </c:ext>
            </c:extLst>
          </c:dPt>
          <c:dPt>
            <c:idx val="6"/>
            <c:invertIfNegative val="0"/>
            <c:bubble3D val="0"/>
            <c:spPr>
              <a:solidFill>
                <a:srgbClr val="0080C0"/>
              </a:solidFill>
              <a:ln w="25400">
                <a:noFill/>
              </a:ln>
            </c:spPr>
            <c:extLst>
              <c:ext xmlns:c16="http://schemas.microsoft.com/office/drawing/2014/chart" uri="{C3380CC4-5D6E-409C-BE32-E72D297353CC}">
                <c16:uniqueId val="{0000000D-DB7D-447D-9B7D-B45FE5925B35}"/>
              </c:ext>
            </c:extLst>
          </c:dPt>
          <c:dPt>
            <c:idx val="7"/>
            <c:invertIfNegative val="0"/>
            <c:bubble3D val="0"/>
            <c:spPr>
              <a:solidFill>
                <a:srgbClr val="C0C0FF"/>
              </a:solidFill>
              <a:ln w="25400">
                <a:noFill/>
              </a:ln>
            </c:spPr>
            <c:extLst>
              <c:ext xmlns:c16="http://schemas.microsoft.com/office/drawing/2014/chart" uri="{C3380CC4-5D6E-409C-BE32-E72D297353CC}">
                <c16:uniqueId val="{0000000F-DB7D-447D-9B7D-B45FE5925B35}"/>
              </c:ext>
            </c:extLst>
          </c:dPt>
          <c:dPt>
            <c:idx val="9"/>
            <c:invertIfNegative val="0"/>
            <c:bubble3D val="0"/>
            <c:spPr>
              <a:solidFill>
                <a:srgbClr val="000080"/>
              </a:solidFill>
              <a:ln w="25400">
                <a:noFill/>
              </a:ln>
            </c:spPr>
            <c:extLst>
              <c:ext xmlns:c16="http://schemas.microsoft.com/office/drawing/2014/chart" uri="{C3380CC4-5D6E-409C-BE32-E72D297353CC}">
                <c16:uniqueId val="{00000011-DB7D-447D-9B7D-B45FE5925B35}"/>
              </c:ext>
            </c:extLst>
          </c:dPt>
          <c:dLbls>
            <c:dLbl>
              <c:idx val="0"/>
              <c:layout>
                <c:manualLayout>
                  <c:x val="1.9922319123483228E-2"/>
                  <c:y val="-2.83877466387432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7D-447D-9B7D-B45FE5925B35}"/>
                </c:ext>
              </c:extLst>
            </c:dLbl>
            <c:dLbl>
              <c:idx val="1"/>
              <c:layout>
                <c:manualLayout>
                  <c:x val="1.7022450618799308E-2"/>
                  <c:y val="-3.3653949078000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7D-447D-9B7D-B45FE5925B35}"/>
                </c:ext>
              </c:extLst>
            </c:dLbl>
            <c:dLbl>
              <c:idx val="2"/>
              <c:layout>
                <c:manualLayout>
                  <c:x val="5.9054227541037608E-3"/>
                  <c:y val="-3.4791233398418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7D-447D-9B7D-B45FE5925B35}"/>
                </c:ext>
              </c:extLst>
            </c:dLbl>
            <c:dLbl>
              <c:idx val="3"/>
              <c:layout>
                <c:manualLayout>
                  <c:x val="7.7310996429436193E-3"/>
                  <c:y val="2.5442892609730232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7D-447D-9B7D-B45FE5925B35}"/>
                </c:ext>
              </c:extLst>
            </c:dLbl>
            <c:dLbl>
              <c:idx val="4"/>
              <c:layout>
                <c:manualLayout>
                  <c:x val="8.7510268822507536E-3"/>
                  <c:y val="-2.9075899658549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7D-447D-9B7D-B45FE5925B35}"/>
                </c:ext>
              </c:extLst>
            </c:dLbl>
            <c:dLbl>
              <c:idx val="5"/>
              <c:layout>
                <c:manualLayout>
                  <c:x val="4.2814469478574969E-3"/>
                  <c:y val="-1.8917807647768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7D-447D-9B7D-B45FE5925B35}"/>
                </c:ext>
              </c:extLst>
            </c:dLbl>
            <c:dLbl>
              <c:idx val="6"/>
              <c:layout>
                <c:manualLayout>
                  <c:x val="1.0830625676914106E-2"/>
                  <c:y val="-1.750155430328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7D-447D-9B7D-B45FE5925B35}"/>
                </c:ext>
              </c:extLst>
            </c:dLbl>
            <c:dLbl>
              <c:idx val="7"/>
              <c:layout>
                <c:manualLayout>
                  <c:x val="1.3819492703480905E-2"/>
                  <c:y val="-3.5089845019906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7D-447D-9B7D-B45FE5925B35}"/>
                </c:ext>
              </c:extLst>
            </c:dLbl>
            <c:dLbl>
              <c:idx val="8"/>
              <c:layout>
                <c:manualLayout>
                  <c:x val="1.2895020557422464E-2"/>
                  <c:y val="-2.8426811130246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7D-447D-9B7D-B45FE5925B35}"/>
                </c:ext>
              </c:extLst>
            </c:dLbl>
            <c:dLbl>
              <c:idx val="9"/>
              <c:layout>
                <c:manualLayout>
                  <c:x val="1.7468802927853595E-2"/>
                  <c:y val="-3.0706455947944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7D-447D-9B7D-B45FE5925B35}"/>
                </c:ext>
              </c:extLst>
            </c:dLbl>
            <c:spPr>
              <a:noFill/>
              <a:ln w="25400">
                <a:noFill/>
              </a:ln>
            </c:spPr>
            <c:txPr>
              <a:bodyPr rot="-5400000" vert="horz"/>
              <a:lstStyle/>
              <a:p>
                <a:pPr algn="ctr">
                  <a:defRPr lang="en-US"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Gr_31!$A$32:$A$41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Gr_31!$B$32:$B$41</c:f>
              <c:numCache>
                <c:formatCode>_-* #,##0_-;_-* #,##0\-;_-* "-"??_-;_-@_-</c:formatCode>
                <c:ptCount val="10"/>
                <c:pt idx="0">
                  <c:v>65.986053842999993</c:v>
                </c:pt>
                <c:pt idx="1">
                  <c:v>0.32147351600000001</c:v>
                </c:pt>
                <c:pt idx="2">
                  <c:v>3399.9604665050006</c:v>
                </c:pt>
                <c:pt idx="3">
                  <c:v>416119.06142258097</c:v>
                </c:pt>
                <c:pt idx="4">
                  <c:v>0.22655712000000003</c:v>
                </c:pt>
                <c:pt idx="5">
                  <c:v>36354.215777908001</c:v>
                </c:pt>
                <c:pt idx="6">
                  <c:v>10128.505819015998</c:v>
                </c:pt>
                <c:pt idx="7">
                  <c:v>312.20416764600003</c:v>
                </c:pt>
                <c:pt idx="8">
                  <c:v>52.429431866000002</c:v>
                </c:pt>
                <c:pt idx="9">
                  <c:v>0.17699874000000002</c:v>
                </c:pt>
              </c:numCache>
            </c:numRef>
          </c:val>
          <c:extLst>
            <c:ext xmlns:c16="http://schemas.microsoft.com/office/drawing/2014/chart" uri="{C3380CC4-5D6E-409C-BE32-E72D297353CC}">
              <c16:uniqueId val="{00000013-DB7D-447D-9B7D-B45FE5925B35}"/>
            </c:ext>
          </c:extLst>
        </c:ser>
        <c:dLbls>
          <c:showLegendKey val="0"/>
          <c:showVal val="0"/>
          <c:showCatName val="0"/>
          <c:showSerName val="0"/>
          <c:showPercent val="0"/>
          <c:showBubbleSize val="0"/>
        </c:dLbls>
        <c:gapWidth val="45"/>
        <c:shape val="box"/>
        <c:axId val="242929664"/>
        <c:axId val="242931200"/>
        <c:axId val="239601408"/>
      </c:bar3DChart>
      <c:catAx>
        <c:axId val="242929664"/>
        <c:scaling>
          <c:orientation val="minMax"/>
        </c:scaling>
        <c:delete val="0"/>
        <c:axPos val="b"/>
        <c:numFmt formatCode="General" sourceLinked="1"/>
        <c:majorTickMark val="out"/>
        <c:minorTickMark val="none"/>
        <c:tickLblPos val="nextTo"/>
        <c:txPr>
          <a:bodyPr rot="-5400000" vert="horz"/>
          <a:lstStyle/>
          <a:p>
            <a:pPr>
              <a:defRPr lang="en-US" sz="800" b="1" i="0" u="none" strike="noStrike" baseline="0">
                <a:solidFill>
                  <a:srgbClr val="000000"/>
                </a:solidFill>
                <a:latin typeface="Arial"/>
                <a:ea typeface="Arial"/>
                <a:cs typeface="Arial"/>
              </a:defRPr>
            </a:pPr>
            <a:endParaRPr lang="en-US"/>
          </a:p>
        </c:txPr>
        <c:crossAx val="242931200"/>
        <c:crosses val="autoZero"/>
        <c:auto val="1"/>
        <c:lblAlgn val="ctr"/>
        <c:lblOffset val="100"/>
        <c:noMultiLvlLbl val="0"/>
      </c:catAx>
      <c:valAx>
        <c:axId val="242931200"/>
        <c:scaling>
          <c:orientation val="minMax"/>
        </c:scaling>
        <c:delete val="0"/>
        <c:axPos val="l"/>
        <c:title>
          <c:tx>
            <c:rich>
              <a:bodyPr rot="0" vert="horz"/>
              <a:lstStyle/>
              <a:p>
                <a:pPr>
                  <a:defRPr lang="en-US"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lang="en-US" sz="1100" b="0" i="0" u="none" strike="noStrike" baseline="0">
                    <a:solidFill>
                      <a:srgbClr val="000000"/>
                    </a:solidFill>
                    <a:latin typeface="Calibri"/>
                    <a:ea typeface="Calibri"/>
                    <a:cs typeface="Calibri"/>
                  </a:defRPr>
                </a:pPr>
                <a:r>
                  <a:rPr lang="en-US" sz="800" b="1" i="0" u="none" strike="noStrike" baseline="0">
                    <a:solidFill>
                      <a:srgbClr val="000000"/>
                    </a:solidFill>
                    <a:latin typeface="Arial"/>
                    <a:cs typeface="Arial"/>
                  </a:rPr>
                  <a:t>Value (Million) QR</a:t>
                </a:r>
                <a:endParaRPr lang="en-US" sz="1000"/>
              </a:p>
            </c:rich>
          </c:tx>
          <c:layout>
            <c:manualLayout>
              <c:xMode val="edge"/>
              <c:yMode val="edge"/>
              <c:x val="7.8698874356650395E-3"/>
              <c:y val="2.2650877579414269E-3"/>
            </c:manualLayout>
          </c:layout>
          <c:overlay val="0"/>
          <c:spPr>
            <a:noFill/>
            <a:ln w="25400">
              <a:noFill/>
            </a:ln>
          </c:spPr>
        </c:title>
        <c:numFmt formatCode="_-* #,##0_-;_-* #,##0\-;_-* &quot;-&quot;??_-;_-@_-" sourceLinked="1"/>
        <c:majorTickMark val="out"/>
        <c:minorTickMark val="none"/>
        <c:tickLblPos val="nextTo"/>
        <c:txPr>
          <a:bodyPr rot="0" vert="horz"/>
          <a:lstStyle/>
          <a:p>
            <a:pPr>
              <a:defRPr lang="en-US" sz="800" b="0" i="0" u="none" strike="noStrike" baseline="0">
                <a:solidFill>
                  <a:srgbClr val="000000"/>
                </a:solidFill>
                <a:latin typeface="Arial"/>
                <a:ea typeface="Arial"/>
                <a:cs typeface="Arial"/>
              </a:defRPr>
            </a:pPr>
            <a:endParaRPr lang="en-US"/>
          </a:p>
        </c:txPr>
        <c:crossAx val="242929664"/>
        <c:crosses val="autoZero"/>
        <c:crossBetween val="between"/>
        <c:majorUnit val="20000"/>
        <c:minorUnit val="10000"/>
      </c:valAx>
      <c:serAx>
        <c:axId val="239601408"/>
        <c:scaling>
          <c:orientation val="minMax"/>
        </c:scaling>
        <c:delete val="1"/>
        <c:axPos val="b"/>
        <c:majorTickMark val="out"/>
        <c:minorTickMark val="none"/>
        <c:tickLblPos val="nextTo"/>
        <c:crossAx val="242931200"/>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000000000000011" l="0.70000000000000007" r="0.70000000000000007" t="0.75000000000000011" header="0.30000000000000004" footer="0.30000000000000004"/>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3" Type="http://schemas.openxmlformats.org/officeDocument/2006/relationships/image" Target="cid:image002.png@01D8DFC2.E2B2FCA0" TargetMode="External"/><Relationship Id="rId2" Type="http://schemas.openxmlformats.org/officeDocument/2006/relationships/image" Target="../media/image5.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cid:image002.png@01D8DFC2.E2B2FCA0" TargetMode="External"/><Relationship Id="rId2" Type="http://schemas.openxmlformats.org/officeDocument/2006/relationships/image" Target="../media/image6.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cid:image002.png@01D8DFC2.E2B2FCA0" TargetMode="External"/><Relationship Id="rId4"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cid:image002.png@01D8DFC2.E2B2FCA0" TargetMode="Externa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cid:image002.png@01D8DFC2.E2B2FCA0" TargetMode="External"/><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cid:image002.png@01D8DFC2.E2B2FCA0" TargetMode="External"/><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cid:image002.png@01D8DFC2.E2B2FCA0"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cid:image002.png@01D8DFC2.E2B2FCA0" TargetMode="External"/><Relationship Id="rId2" Type="http://schemas.openxmlformats.org/officeDocument/2006/relationships/image" Target="../media/image5.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144780</xdr:rowOff>
    </xdr:from>
    <xdr:to>
      <xdr:col>0</xdr:col>
      <xdr:colOff>4953000</xdr:colOff>
      <xdr:row>5</xdr:row>
      <xdr:rowOff>0</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10521086400" y="312420"/>
          <a:ext cx="4895850" cy="249936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إحصاءات التجارة الخارجية</a:t>
          </a:r>
          <a:endParaRPr lang="en-US" sz="2800" b="1">
            <a:solidFill>
              <a:sysClr val="windowText" lastClr="000000"/>
            </a:solidFill>
            <a:effectLst/>
            <a:latin typeface="+mn-lt"/>
            <a:ea typeface="Calibri"/>
            <a:cs typeface="Sultan bold" pitchFamily="2" charset="-78"/>
          </a:endParaRPr>
        </a:p>
        <a:p>
          <a:pPr algn="ctr">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ysClr val="windowText" lastClr="000000"/>
              </a:solidFill>
              <a:effectLst/>
              <a:latin typeface="Bernard MT Condensed" panose="02050806060905020404" pitchFamily="18" charset="0"/>
              <a:ea typeface="+mn-ea"/>
              <a:cs typeface="+mn-cs"/>
            </a:rPr>
            <a:t>CHAPTER IX</a:t>
          </a:r>
        </a:p>
        <a:p>
          <a:pPr algn="ctr">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FOREIGN TRADE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0</xdr:colOff>
      <xdr:row>0</xdr:row>
      <xdr:rowOff>0</xdr:rowOff>
    </xdr:from>
    <xdr:to>
      <xdr:col>1</xdr:col>
      <xdr:colOff>20953</xdr:colOff>
      <xdr:row>4</xdr:row>
      <xdr:rowOff>883919</xdr:rowOff>
    </xdr:to>
    <xdr:pic>
      <xdr:nvPicPr>
        <xdr:cNvPr id="5" name="Picture 5" descr="ORNA430.WMF">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4382889" y="-1092517"/>
          <a:ext cx="2779394" cy="4964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6</xdr:row>
      <xdr:rowOff>57150</xdr:rowOff>
    </xdr:from>
    <xdr:to>
      <xdr:col>1</xdr:col>
      <xdr:colOff>0</xdr:colOff>
      <xdr:row>6</xdr:row>
      <xdr:rowOff>257175</xdr:rowOff>
    </xdr:to>
    <xdr:sp macro="" textlink="">
      <xdr:nvSpPr>
        <xdr:cNvPr id="2" name="Text 1">
          <a:extLst>
            <a:ext uri="{FF2B5EF4-FFF2-40B4-BE49-F238E27FC236}">
              <a16:creationId xmlns:a16="http://schemas.microsoft.com/office/drawing/2014/main" id="{00000000-0008-0000-0800-000002000000}"/>
            </a:ext>
          </a:extLst>
        </xdr:cNvPr>
        <xdr:cNvSpPr txBox="1">
          <a:spLocks noChangeArrowheads="1"/>
        </xdr:cNvSpPr>
      </xdr:nvSpPr>
      <xdr:spPr bwMode="auto">
        <a:xfrm>
          <a:off x="9987076800" y="1028700"/>
          <a:ext cx="0" cy="104775"/>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السنة</a:t>
          </a:r>
        </a:p>
      </xdr:txBody>
    </xdr:sp>
    <xdr:clientData/>
  </xdr:twoCellAnchor>
  <xdr:oneCellAnchor>
    <xdr:from>
      <xdr:col>10</xdr:col>
      <xdr:colOff>1276350</xdr:colOff>
      <xdr:row>0</xdr:row>
      <xdr:rowOff>9525</xdr:rowOff>
    </xdr:from>
    <xdr:ext cx="9525" cy="171450"/>
    <xdr:pic>
      <xdr:nvPicPr>
        <xdr:cNvPr id="3" name="Picture 8" descr="logo">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5</xdr:col>
      <xdr:colOff>342900</xdr:colOff>
      <xdr:row>0</xdr:row>
      <xdr:rowOff>47625</xdr:rowOff>
    </xdr:from>
    <xdr:to>
      <xdr:col>6</xdr:col>
      <xdr:colOff>1757629</xdr:colOff>
      <xdr:row>1</xdr:row>
      <xdr:rowOff>200026</xdr:rowOff>
    </xdr:to>
    <xdr:pic>
      <xdr:nvPicPr>
        <xdr:cNvPr id="6" name="Picture 5" descr="cid:image002.png@01D8DFC2.E2B2FCA0">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10289309546" y="47625"/>
          <a:ext cx="2195779" cy="495301"/>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9</xdr:col>
      <xdr:colOff>0</xdr:colOff>
      <xdr:row>0</xdr:row>
      <xdr:rowOff>9525</xdr:rowOff>
    </xdr:from>
    <xdr:ext cx="9954" cy="171450"/>
    <xdr:pic>
      <xdr:nvPicPr>
        <xdr:cNvPr id="2" name="Picture 8" descr="logo">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567218</xdr:colOff>
      <xdr:row>0</xdr:row>
      <xdr:rowOff>42813</xdr:rowOff>
    </xdr:from>
    <xdr:to>
      <xdr:col>8</xdr:col>
      <xdr:colOff>269370</xdr:colOff>
      <xdr:row>2</xdr:row>
      <xdr:rowOff>56513</xdr:rowOff>
    </xdr:to>
    <xdr:pic>
      <xdr:nvPicPr>
        <xdr:cNvPr id="5" name="Picture 4" descr="cid:image002.png@01D8DFC2.E2B2FCA0">
          <a:extLst>
            <a:ext uri="{FF2B5EF4-FFF2-40B4-BE49-F238E27FC236}">
              <a16:creationId xmlns:a16="http://schemas.microsoft.com/office/drawing/2014/main" id="{00000000-0008-0000-0900-000005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989240265" y="42813"/>
          <a:ext cx="2067348" cy="495301"/>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352424</xdr:colOff>
      <xdr:row>0</xdr:row>
      <xdr:rowOff>38100</xdr:rowOff>
    </xdr:from>
    <xdr:to>
      <xdr:col>13</xdr:col>
      <xdr:colOff>205053</xdr:colOff>
      <xdr:row>1</xdr:row>
      <xdr:rowOff>238126</xdr:rowOff>
    </xdr:to>
    <xdr:pic>
      <xdr:nvPicPr>
        <xdr:cNvPr id="4" name="Picture 3" descr="cid:image002.png@01D8DFC2.E2B2FCA0">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01387847" y="38100"/>
          <a:ext cx="2033854" cy="495301"/>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914400</xdr:colOff>
      <xdr:row>6</xdr:row>
      <xdr:rowOff>0</xdr:rowOff>
    </xdr:from>
    <xdr:to>
      <xdr:col>1</xdr:col>
      <xdr:colOff>1924050</xdr:colOff>
      <xdr:row>6</xdr:row>
      <xdr:rowOff>0</xdr:rowOff>
    </xdr:to>
    <xdr:sp macro="" textlink="">
      <xdr:nvSpPr>
        <xdr:cNvPr id="2" name="Text 1">
          <a:extLst>
            <a:ext uri="{FF2B5EF4-FFF2-40B4-BE49-F238E27FC236}">
              <a16:creationId xmlns:a16="http://schemas.microsoft.com/office/drawing/2014/main" id="{00000000-0008-0000-0B00-000002000000}"/>
            </a:ext>
          </a:extLst>
        </xdr:cNvPr>
        <xdr:cNvSpPr txBox="1">
          <a:spLocks noChangeArrowheads="1"/>
        </xdr:cNvSpPr>
      </xdr:nvSpPr>
      <xdr:spPr bwMode="auto">
        <a:xfrm>
          <a:off x="10100900550" y="36195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3" name="Text 3">
          <a:extLst>
            <a:ext uri="{FF2B5EF4-FFF2-40B4-BE49-F238E27FC236}">
              <a16:creationId xmlns:a16="http://schemas.microsoft.com/office/drawing/2014/main" id="{00000000-0008-0000-0B00-000003000000}"/>
            </a:ext>
          </a:extLst>
        </xdr:cNvPr>
        <xdr:cNvSpPr txBox="1">
          <a:spLocks noChangeArrowheads="1"/>
        </xdr:cNvSpPr>
      </xdr:nvSpPr>
      <xdr:spPr bwMode="auto">
        <a:xfrm>
          <a:off x="10102862700" y="36195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4" name="Text 7">
          <a:extLst>
            <a:ext uri="{FF2B5EF4-FFF2-40B4-BE49-F238E27FC236}">
              <a16:creationId xmlns:a16="http://schemas.microsoft.com/office/drawing/2014/main" id="{00000000-0008-0000-0B00-000004000000}"/>
            </a:ext>
          </a:extLst>
        </xdr:cNvPr>
        <xdr:cNvSpPr txBox="1">
          <a:spLocks noChangeArrowheads="1"/>
        </xdr:cNvSpPr>
      </xdr:nvSpPr>
      <xdr:spPr bwMode="auto">
        <a:xfrm>
          <a:off x="10090680225" y="36195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5" name="Text 3">
          <a:extLst>
            <a:ext uri="{FF2B5EF4-FFF2-40B4-BE49-F238E27FC236}">
              <a16:creationId xmlns:a16="http://schemas.microsoft.com/office/drawing/2014/main" id="{00000000-0008-0000-0B00-000005000000}"/>
            </a:ext>
          </a:extLst>
        </xdr:cNvPr>
        <xdr:cNvSpPr txBox="1">
          <a:spLocks noChangeArrowheads="1"/>
        </xdr:cNvSpPr>
      </xdr:nvSpPr>
      <xdr:spPr bwMode="auto">
        <a:xfrm>
          <a:off x="10102824600" y="12382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914400</xdr:colOff>
      <xdr:row>6</xdr:row>
      <xdr:rowOff>0</xdr:rowOff>
    </xdr:from>
    <xdr:to>
      <xdr:col>1</xdr:col>
      <xdr:colOff>1924050</xdr:colOff>
      <xdr:row>6</xdr:row>
      <xdr:rowOff>0</xdr:rowOff>
    </xdr:to>
    <xdr:sp macro="" textlink="">
      <xdr:nvSpPr>
        <xdr:cNvPr id="7" name="Text 1">
          <a:extLst>
            <a:ext uri="{FF2B5EF4-FFF2-40B4-BE49-F238E27FC236}">
              <a16:creationId xmlns:a16="http://schemas.microsoft.com/office/drawing/2014/main" id="{00000000-0008-0000-0B00-000007000000}"/>
            </a:ext>
          </a:extLst>
        </xdr:cNvPr>
        <xdr:cNvSpPr txBox="1">
          <a:spLocks noChangeArrowheads="1"/>
        </xdr:cNvSpPr>
      </xdr:nvSpPr>
      <xdr:spPr bwMode="auto">
        <a:xfrm>
          <a:off x="10354250310" y="362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9" name="Text 3">
          <a:extLst>
            <a:ext uri="{FF2B5EF4-FFF2-40B4-BE49-F238E27FC236}">
              <a16:creationId xmlns:a16="http://schemas.microsoft.com/office/drawing/2014/main" id="{00000000-0008-0000-0B00-000009000000}"/>
            </a:ext>
          </a:extLst>
        </xdr:cNvPr>
        <xdr:cNvSpPr txBox="1">
          <a:spLocks noChangeArrowheads="1"/>
        </xdr:cNvSpPr>
      </xdr:nvSpPr>
      <xdr:spPr bwMode="auto">
        <a:xfrm>
          <a:off x="10356221985" y="362712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10" name="Text 7">
          <a:extLst>
            <a:ext uri="{FF2B5EF4-FFF2-40B4-BE49-F238E27FC236}">
              <a16:creationId xmlns:a16="http://schemas.microsoft.com/office/drawing/2014/main" id="{00000000-0008-0000-0B00-00000A000000}"/>
            </a:ext>
          </a:extLst>
        </xdr:cNvPr>
        <xdr:cNvSpPr txBox="1">
          <a:spLocks noChangeArrowheads="1"/>
        </xdr:cNvSpPr>
      </xdr:nvSpPr>
      <xdr:spPr bwMode="auto">
        <a:xfrm>
          <a:off x="10343883300" y="362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11" name="Text 3">
          <a:extLst>
            <a:ext uri="{FF2B5EF4-FFF2-40B4-BE49-F238E27FC236}">
              <a16:creationId xmlns:a16="http://schemas.microsoft.com/office/drawing/2014/main" id="{00000000-0008-0000-0B00-00000B000000}"/>
            </a:ext>
          </a:extLst>
        </xdr:cNvPr>
        <xdr:cNvSpPr txBox="1">
          <a:spLocks noChangeArrowheads="1"/>
        </xdr:cNvSpPr>
      </xdr:nvSpPr>
      <xdr:spPr bwMode="auto">
        <a:xfrm>
          <a:off x="10356174360" y="125158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178594</xdr:colOff>
      <xdr:row>0</xdr:row>
      <xdr:rowOff>59532</xdr:rowOff>
    </xdr:from>
    <xdr:to>
      <xdr:col>13</xdr:col>
      <xdr:colOff>183622</xdr:colOff>
      <xdr:row>2</xdr:row>
      <xdr:rowOff>30958</xdr:rowOff>
    </xdr:to>
    <xdr:pic>
      <xdr:nvPicPr>
        <xdr:cNvPr id="13" name="Picture 12" descr="cid:image002.png@01D8DFC2.E2B2FCA0">
          <a:extLst>
            <a:ext uri="{FF2B5EF4-FFF2-40B4-BE49-F238E27FC236}">
              <a16:creationId xmlns:a16="http://schemas.microsoft.com/office/drawing/2014/main" id="{00000000-0008-0000-0B00-00000D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56132784" y="59532"/>
          <a:ext cx="2029091" cy="495301"/>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-22555200</xdr:colOff>
      <xdr:row>42</xdr:row>
      <xdr:rowOff>114300</xdr:rowOff>
    </xdr:from>
    <xdr:to>
      <xdr:col>0</xdr:col>
      <xdr:colOff>-17249775</xdr:colOff>
      <xdr:row>62</xdr:row>
      <xdr:rowOff>9525</xdr:rowOff>
    </xdr:to>
    <xdr:graphicFrame macro="">
      <xdr:nvGraphicFramePr>
        <xdr:cNvPr id="39783" name="Chart 1">
          <a:extLst>
            <a:ext uri="{FF2B5EF4-FFF2-40B4-BE49-F238E27FC236}">
              <a16:creationId xmlns:a16="http://schemas.microsoft.com/office/drawing/2014/main" id="{00000000-0008-0000-0C00-000067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xdr:row>
      <xdr:rowOff>0</xdr:rowOff>
    </xdr:from>
    <xdr:to>
      <xdr:col>5</xdr:col>
      <xdr:colOff>2696309</xdr:colOff>
      <xdr:row>28</xdr:row>
      <xdr:rowOff>1172308</xdr:rowOff>
    </xdr:to>
    <xdr:graphicFrame macro="">
      <xdr:nvGraphicFramePr>
        <xdr:cNvPr id="39784" name="Chart 2">
          <a:extLst>
            <a:ext uri="{FF2B5EF4-FFF2-40B4-BE49-F238E27FC236}">
              <a16:creationId xmlns:a16="http://schemas.microsoft.com/office/drawing/2014/main" id="{00000000-0008-0000-0C00-0000689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1276350</xdr:colOff>
      <xdr:row>0</xdr:row>
      <xdr:rowOff>9525</xdr:rowOff>
    </xdr:from>
    <xdr:to>
      <xdr:col>11</xdr:col>
      <xdr:colOff>15387</xdr:colOff>
      <xdr:row>0</xdr:row>
      <xdr:rowOff>180975</xdr:rowOff>
    </xdr:to>
    <xdr:pic>
      <xdr:nvPicPr>
        <xdr:cNvPr id="39786" name="Picture 8" descr="logo">
          <a:extLst>
            <a:ext uri="{FF2B5EF4-FFF2-40B4-BE49-F238E27FC236}">
              <a16:creationId xmlns:a16="http://schemas.microsoft.com/office/drawing/2014/main" id="{00000000-0008-0000-0C00-00006A9B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732693</xdr:colOff>
      <xdr:row>0</xdr:row>
      <xdr:rowOff>45793</xdr:rowOff>
    </xdr:from>
    <xdr:to>
      <xdr:col>5</xdr:col>
      <xdr:colOff>2653711</xdr:colOff>
      <xdr:row>1</xdr:row>
      <xdr:rowOff>320553</xdr:rowOff>
    </xdr:to>
    <xdr:pic>
      <xdr:nvPicPr>
        <xdr:cNvPr id="6" name="Picture 5" descr="cid:image002.png@01D8DFC2.E2B2FCA0">
          <a:extLst>
            <a:ext uri="{FF2B5EF4-FFF2-40B4-BE49-F238E27FC236}">
              <a16:creationId xmlns:a16="http://schemas.microsoft.com/office/drawing/2014/main" id="{00000000-0008-0000-0C00-000006000000}"/>
            </a:ext>
          </a:extLst>
        </xdr:cNvPr>
        <xdr:cNvPicPr/>
      </xdr:nvPicPr>
      <xdr:blipFill>
        <a:blip xmlns:r="http://schemas.openxmlformats.org/officeDocument/2006/relationships" r:embed="rId4" r:link="rId5" cstate="print">
          <a:extLst>
            <a:ext uri="{28A0092B-C50C-407E-A947-70E740481C1C}">
              <a14:useLocalDpi xmlns:a14="http://schemas.microsoft.com/office/drawing/2010/main" val="0"/>
            </a:ext>
          </a:extLst>
        </a:blip>
        <a:srcRect/>
        <a:stretch>
          <a:fillRect/>
        </a:stretch>
      </xdr:blipFill>
      <xdr:spPr bwMode="auto">
        <a:xfrm>
          <a:off x="10049280280" y="45793"/>
          <a:ext cx="1921018" cy="494568"/>
        </a:xfrm>
        <a:prstGeom prst="rect">
          <a:avLst/>
        </a:prstGeom>
        <a:noFill/>
        <a:ln>
          <a:noFill/>
        </a:ln>
      </xdr:spPr>
    </xdr:pic>
    <xdr:clientData/>
  </xdr:twoCellAnchor>
</xdr:wsDr>
</file>

<file path=xl/drawings/drawing15.xml><?xml version="1.0" encoding="utf-8"?>
<c:userShapes xmlns:c="http://schemas.openxmlformats.org/drawingml/2006/chart">
  <cdr:relSizeAnchor xmlns:cdr="http://schemas.openxmlformats.org/drawingml/2006/chartDrawing">
    <cdr:from>
      <cdr:x>0.91193</cdr:x>
      <cdr:y>0.01296</cdr:y>
    </cdr:from>
    <cdr:to>
      <cdr:x>0.95378</cdr:x>
      <cdr:y>0.10669</cdr:y>
    </cdr:to>
    <cdr:pic>
      <cdr:nvPicPr>
        <cdr:cNvPr id="2" name="Picture 1" descr="logo">
          <a:extLst xmlns:a="http://schemas.openxmlformats.org/drawingml/2006/main">
            <a:ext uri="{FF2B5EF4-FFF2-40B4-BE49-F238E27FC236}">
              <a16:creationId xmlns:a16="http://schemas.microsoft.com/office/drawing/2014/main" id="{8D01365B-7F1B-46C3-8235-CC9EFFAE273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0.91193</cdr:x>
      <cdr:y>0.01296</cdr:y>
    </cdr:from>
    <cdr:to>
      <cdr:x>0.95378</cdr:x>
      <cdr:y>0.10669</cdr:y>
    </cdr:to>
    <cdr:pic>
      <cdr:nvPicPr>
        <cdr:cNvPr id="3" name="Picture 1" descr="logo">
          <a:extLst xmlns:a="http://schemas.openxmlformats.org/drawingml/2006/main">
            <a:ext uri="{FF2B5EF4-FFF2-40B4-BE49-F238E27FC236}">
              <a16:creationId xmlns:a16="http://schemas.microsoft.com/office/drawing/2014/main" id="{74B96634-29C7-44D2-A435-A20D981534FB}"/>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12</xdr:col>
      <xdr:colOff>10702</xdr:colOff>
      <xdr:row>0</xdr:row>
      <xdr:rowOff>42811</xdr:rowOff>
    </xdr:from>
    <xdr:to>
      <xdr:col>13</xdr:col>
      <xdr:colOff>183757</xdr:colOff>
      <xdr:row>2</xdr:row>
      <xdr:rowOff>24404</xdr:rowOff>
    </xdr:to>
    <xdr:pic>
      <xdr:nvPicPr>
        <xdr:cNvPr id="3" name="Picture 2" descr="cid:image002.png@01D8DFC2.E2B2FCA0">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106312142" y="42811"/>
          <a:ext cx="2195779" cy="495301"/>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904875</xdr:colOff>
      <xdr:row>5</xdr:row>
      <xdr:rowOff>0</xdr:rowOff>
    </xdr:from>
    <xdr:to>
      <xdr:col>1</xdr:col>
      <xdr:colOff>1914525</xdr:colOff>
      <xdr:row>5</xdr:row>
      <xdr:rowOff>0</xdr:rowOff>
    </xdr:to>
    <xdr:sp macro="" textlink="">
      <xdr:nvSpPr>
        <xdr:cNvPr id="2" name="Text 1">
          <a:extLst>
            <a:ext uri="{FF2B5EF4-FFF2-40B4-BE49-F238E27FC236}">
              <a16:creationId xmlns:a16="http://schemas.microsoft.com/office/drawing/2014/main" id="{00000000-0008-0000-0E00-000002000000}"/>
            </a:ext>
          </a:extLst>
        </xdr:cNvPr>
        <xdr:cNvSpPr txBox="1">
          <a:spLocks noChangeArrowheads="1"/>
        </xdr:cNvSpPr>
      </xdr:nvSpPr>
      <xdr:spPr bwMode="auto">
        <a:xfrm>
          <a:off x="9987772125" y="34194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3" name="Text 7">
          <a:extLst>
            <a:ext uri="{FF2B5EF4-FFF2-40B4-BE49-F238E27FC236}">
              <a16:creationId xmlns:a16="http://schemas.microsoft.com/office/drawing/2014/main" id="{00000000-0008-0000-0E00-000003000000}"/>
            </a:ext>
          </a:extLst>
        </xdr:cNvPr>
        <xdr:cNvSpPr txBox="1">
          <a:spLocks noChangeArrowheads="1"/>
        </xdr:cNvSpPr>
      </xdr:nvSpPr>
      <xdr:spPr bwMode="auto">
        <a:xfrm>
          <a:off x="9979666350" y="34194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5" name="Text 1">
          <a:extLst>
            <a:ext uri="{FF2B5EF4-FFF2-40B4-BE49-F238E27FC236}">
              <a16:creationId xmlns:a16="http://schemas.microsoft.com/office/drawing/2014/main" id="{00000000-0008-0000-0E00-000005000000}"/>
            </a:ext>
          </a:extLst>
        </xdr:cNvPr>
        <xdr:cNvSpPr txBox="1">
          <a:spLocks noChangeArrowheads="1"/>
        </xdr:cNvSpPr>
      </xdr:nvSpPr>
      <xdr:spPr bwMode="auto">
        <a:xfrm>
          <a:off x="9987772125" y="253174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6" name="Text 7">
          <a:extLst>
            <a:ext uri="{FF2B5EF4-FFF2-40B4-BE49-F238E27FC236}">
              <a16:creationId xmlns:a16="http://schemas.microsoft.com/office/drawing/2014/main" id="{00000000-0008-0000-0E00-000006000000}"/>
            </a:ext>
          </a:extLst>
        </xdr:cNvPr>
        <xdr:cNvSpPr txBox="1">
          <a:spLocks noChangeArrowheads="1"/>
        </xdr:cNvSpPr>
      </xdr:nvSpPr>
      <xdr:spPr bwMode="auto">
        <a:xfrm>
          <a:off x="9979666350" y="253174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8" name="Text 1">
          <a:extLst>
            <a:ext uri="{FF2B5EF4-FFF2-40B4-BE49-F238E27FC236}">
              <a16:creationId xmlns:a16="http://schemas.microsoft.com/office/drawing/2014/main" id="{00000000-0008-0000-0E00-000008000000}"/>
            </a:ext>
          </a:extLst>
        </xdr:cNvPr>
        <xdr:cNvSpPr txBox="1">
          <a:spLocks noChangeArrowheads="1"/>
        </xdr:cNvSpPr>
      </xdr:nvSpPr>
      <xdr:spPr bwMode="auto">
        <a:xfrm>
          <a:off x="9987772125" y="202977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9" name="Text 7">
          <a:extLst>
            <a:ext uri="{FF2B5EF4-FFF2-40B4-BE49-F238E27FC236}">
              <a16:creationId xmlns:a16="http://schemas.microsoft.com/office/drawing/2014/main" id="{00000000-0008-0000-0E00-000009000000}"/>
            </a:ext>
          </a:extLst>
        </xdr:cNvPr>
        <xdr:cNvSpPr txBox="1">
          <a:spLocks noChangeArrowheads="1"/>
        </xdr:cNvSpPr>
      </xdr:nvSpPr>
      <xdr:spPr bwMode="auto">
        <a:xfrm>
          <a:off x="9979666350" y="202977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11" name="Text 1">
          <a:extLst>
            <a:ext uri="{FF2B5EF4-FFF2-40B4-BE49-F238E27FC236}">
              <a16:creationId xmlns:a16="http://schemas.microsoft.com/office/drawing/2014/main" id="{00000000-0008-0000-0E00-00000B000000}"/>
            </a:ext>
          </a:extLst>
        </xdr:cNvPr>
        <xdr:cNvSpPr txBox="1">
          <a:spLocks noChangeArrowheads="1"/>
        </xdr:cNvSpPr>
      </xdr:nvSpPr>
      <xdr:spPr bwMode="auto">
        <a:xfrm>
          <a:off x="9987772125" y="15763875"/>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12" name="Text 7">
          <a:extLst>
            <a:ext uri="{FF2B5EF4-FFF2-40B4-BE49-F238E27FC236}">
              <a16:creationId xmlns:a16="http://schemas.microsoft.com/office/drawing/2014/main" id="{00000000-0008-0000-0E00-00000C000000}"/>
            </a:ext>
          </a:extLst>
        </xdr:cNvPr>
        <xdr:cNvSpPr txBox="1">
          <a:spLocks noChangeArrowheads="1"/>
        </xdr:cNvSpPr>
      </xdr:nvSpPr>
      <xdr:spPr bwMode="auto">
        <a:xfrm>
          <a:off x="9979666350" y="15763875"/>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904875</xdr:colOff>
      <xdr:row>5</xdr:row>
      <xdr:rowOff>0</xdr:rowOff>
    </xdr:from>
    <xdr:to>
      <xdr:col>1</xdr:col>
      <xdr:colOff>1914525</xdr:colOff>
      <xdr:row>5</xdr:row>
      <xdr:rowOff>0</xdr:rowOff>
    </xdr:to>
    <xdr:sp macro="" textlink="">
      <xdr:nvSpPr>
        <xdr:cNvPr id="13" name="Text 1">
          <a:extLst>
            <a:ext uri="{FF2B5EF4-FFF2-40B4-BE49-F238E27FC236}">
              <a16:creationId xmlns:a16="http://schemas.microsoft.com/office/drawing/2014/main" id="{00000000-0008-0000-0E00-00000D000000}"/>
            </a:ext>
          </a:extLst>
        </xdr:cNvPr>
        <xdr:cNvSpPr txBox="1">
          <a:spLocks noChangeArrowheads="1"/>
        </xdr:cNvSpPr>
      </xdr:nvSpPr>
      <xdr:spPr bwMode="auto">
        <a:xfrm>
          <a:off x="10239220695" y="34290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15" name="Text 7">
          <a:extLst>
            <a:ext uri="{FF2B5EF4-FFF2-40B4-BE49-F238E27FC236}">
              <a16:creationId xmlns:a16="http://schemas.microsoft.com/office/drawing/2014/main" id="{00000000-0008-0000-0E00-00000F000000}"/>
            </a:ext>
          </a:extLst>
        </xdr:cNvPr>
        <xdr:cNvSpPr txBox="1">
          <a:spLocks noChangeArrowheads="1"/>
        </xdr:cNvSpPr>
      </xdr:nvSpPr>
      <xdr:spPr bwMode="auto">
        <a:xfrm>
          <a:off x="10229507100" y="34290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6" name="Text 3">
          <a:extLst>
            <a:ext uri="{FF2B5EF4-FFF2-40B4-BE49-F238E27FC236}">
              <a16:creationId xmlns:a16="http://schemas.microsoft.com/office/drawing/2014/main" id="{00000000-0008-0000-0E00-000010000000}"/>
            </a:ext>
          </a:extLst>
        </xdr:cNvPr>
        <xdr:cNvSpPr txBox="1">
          <a:spLocks noChangeArrowheads="1"/>
        </xdr:cNvSpPr>
      </xdr:nvSpPr>
      <xdr:spPr bwMode="auto">
        <a:xfrm>
          <a:off x="10241144745" y="105346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17" name="Text 1">
          <a:extLst>
            <a:ext uri="{FF2B5EF4-FFF2-40B4-BE49-F238E27FC236}">
              <a16:creationId xmlns:a16="http://schemas.microsoft.com/office/drawing/2014/main" id="{00000000-0008-0000-0E00-000011000000}"/>
            </a:ext>
          </a:extLst>
        </xdr:cNvPr>
        <xdr:cNvSpPr txBox="1">
          <a:spLocks noChangeArrowheads="1"/>
        </xdr:cNvSpPr>
      </xdr:nvSpPr>
      <xdr:spPr bwMode="auto">
        <a:xfrm>
          <a:off x="10239220695" y="2330958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18" name="Text 7">
          <a:extLst>
            <a:ext uri="{FF2B5EF4-FFF2-40B4-BE49-F238E27FC236}">
              <a16:creationId xmlns:a16="http://schemas.microsoft.com/office/drawing/2014/main" id="{00000000-0008-0000-0E00-000012000000}"/>
            </a:ext>
          </a:extLst>
        </xdr:cNvPr>
        <xdr:cNvSpPr txBox="1">
          <a:spLocks noChangeArrowheads="1"/>
        </xdr:cNvSpPr>
      </xdr:nvSpPr>
      <xdr:spPr bwMode="auto">
        <a:xfrm>
          <a:off x="10229507100" y="2330958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74</xdr:row>
      <xdr:rowOff>47625</xdr:rowOff>
    </xdr:from>
    <xdr:to>
      <xdr:col>0</xdr:col>
      <xdr:colOff>257175</xdr:colOff>
      <xdr:row>74</xdr:row>
      <xdr:rowOff>342900</xdr:rowOff>
    </xdr:to>
    <xdr:sp macro="" textlink="">
      <xdr:nvSpPr>
        <xdr:cNvPr id="19" name="Text 3">
          <a:extLst>
            <a:ext uri="{FF2B5EF4-FFF2-40B4-BE49-F238E27FC236}">
              <a16:creationId xmlns:a16="http://schemas.microsoft.com/office/drawing/2014/main" id="{00000000-0008-0000-0E00-000013000000}"/>
            </a:ext>
          </a:extLst>
        </xdr:cNvPr>
        <xdr:cNvSpPr txBox="1">
          <a:spLocks noChangeArrowheads="1"/>
        </xdr:cNvSpPr>
      </xdr:nvSpPr>
      <xdr:spPr bwMode="auto">
        <a:xfrm>
          <a:off x="10241144745" y="22953345"/>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20" name="Text 1">
          <a:extLst>
            <a:ext uri="{FF2B5EF4-FFF2-40B4-BE49-F238E27FC236}">
              <a16:creationId xmlns:a16="http://schemas.microsoft.com/office/drawing/2014/main" id="{00000000-0008-0000-0E00-000014000000}"/>
            </a:ext>
          </a:extLst>
        </xdr:cNvPr>
        <xdr:cNvSpPr txBox="1">
          <a:spLocks noChangeArrowheads="1"/>
        </xdr:cNvSpPr>
      </xdr:nvSpPr>
      <xdr:spPr bwMode="auto">
        <a:xfrm>
          <a:off x="10239220695" y="188671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21" name="Text 7">
          <a:extLst>
            <a:ext uri="{FF2B5EF4-FFF2-40B4-BE49-F238E27FC236}">
              <a16:creationId xmlns:a16="http://schemas.microsoft.com/office/drawing/2014/main" id="{00000000-0008-0000-0E00-000015000000}"/>
            </a:ext>
          </a:extLst>
        </xdr:cNvPr>
        <xdr:cNvSpPr txBox="1">
          <a:spLocks noChangeArrowheads="1"/>
        </xdr:cNvSpPr>
      </xdr:nvSpPr>
      <xdr:spPr bwMode="auto">
        <a:xfrm>
          <a:off x="10229507100" y="188671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58</xdr:row>
      <xdr:rowOff>47625</xdr:rowOff>
    </xdr:from>
    <xdr:to>
      <xdr:col>0</xdr:col>
      <xdr:colOff>257175</xdr:colOff>
      <xdr:row>58</xdr:row>
      <xdr:rowOff>342900</xdr:rowOff>
    </xdr:to>
    <xdr:sp macro="" textlink="">
      <xdr:nvSpPr>
        <xdr:cNvPr id="22" name="Text 3">
          <a:extLst>
            <a:ext uri="{FF2B5EF4-FFF2-40B4-BE49-F238E27FC236}">
              <a16:creationId xmlns:a16="http://schemas.microsoft.com/office/drawing/2014/main" id="{00000000-0008-0000-0E00-000016000000}"/>
            </a:ext>
          </a:extLst>
        </xdr:cNvPr>
        <xdr:cNvSpPr txBox="1">
          <a:spLocks noChangeArrowheads="1"/>
        </xdr:cNvSpPr>
      </xdr:nvSpPr>
      <xdr:spPr bwMode="auto">
        <a:xfrm>
          <a:off x="10241144745" y="186404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23" name="Text 1">
          <a:extLst>
            <a:ext uri="{FF2B5EF4-FFF2-40B4-BE49-F238E27FC236}">
              <a16:creationId xmlns:a16="http://schemas.microsoft.com/office/drawing/2014/main" id="{00000000-0008-0000-0E00-000017000000}"/>
            </a:ext>
          </a:extLst>
        </xdr:cNvPr>
        <xdr:cNvSpPr txBox="1">
          <a:spLocks noChangeArrowheads="1"/>
        </xdr:cNvSpPr>
      </xdr:nvSpPr>
      <xdr:spPr bwMode="auto">
        <a:xfrm>
          <a:off x="10239220695" y="1501902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24" name="Text 7">
          <a:extLst>
            <a:ext uri="{FF2B5EF4-FFF2-40B4-BE49-F238E27FC236}">
              <a16:creationId xmlns:a16="http://schemas.microsoft.com/office/drawing/2014/main" id="{00000000-0008-0000-0E00-000018000000}"/>
            </a:ext>
          </a:extLst>
        </xdr:cNvPr>
        <xdr:cNvSpPr txBox="1">
          <a:spLocks noChangeArrowheads="1"/>
        </xdr:cNvSpPr>
      </xdr:nvSpPr>
      <xdr:spPr bwMode="auto">
        <a:xfrm>
          <a:off x="10229507100" y="1501902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42</xdr:row>
      <xdr:rowOff>47625</xdr:rowOff>
    </xdr:from>
    <xdr:to>
      <xdr:col>0</xdr:col>
      <xdr:colOff>257175</xdr:colOff>
      <xdr:row>42</xdr:row>
      <xdr:rowOff>342900</xdr:rowOff>
    </xdr:to>
    <xdr:sp macro="" textlink="">
      <xdr:nvSpPr>
        <xdr:cNvPr id="25" name="Text 3">
          <a:extLst>
            <a:ext uri="{FF2B5EF4-FFF2-40B4-BE49-F238E27FC236}">
              <a16:creationId xmlns:a16="http://schemas.microsoft.com/office/drawing/2014/main" id="{00000000-0008-0000-0E00-000019000000}"/>
            </a:ext>
          </a:extLst>
        </xdr:cNvPr>
        <xdr:cNvSpPr txBox="1">
          <a:spLocks noChangeArrowheads="1"/>
        </xdr:cNvSpPr>
      </xdr:nvSpPr>
      <xdr:spPr bwMode="auto">
        <a:xfrm>
          <a:off x="10241144745" y="14792325"/>
          <a:ext cx="0" cy="22669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12</xdr:col>
      <xdr:colOff>74080</xdr:colOff>
      <xdr:row>0</xdr:row>
      <xdr:rowOff>42335</xdr:rowOff>
    </xdr:from>
    <xdr:to>
      <xdr:col>13</xdr:col>
      <xdr:colOff>216692</xdr:colOff>
      <xdr:row>1</xdr:row>
      <xdr:rowOff>220136</xdr:rowOff>
    </xdr:to>
    <xdr:pic>
      <xdr:nvPicPr>
        <xdr:cNvPr id="27" name="Picture 26" descr="cid:image002.png@01D8DFC2.E2B2FCA0">
          <a:extLst>
            <a:ext uri="{FF2B5EF4-FFF2-40B4-BE49-F238E27FC236}">
              <a16:creationId xmlns:a16="http://schemas.microsoft.com/office/drawing/2014/main" id="{00000000-0008-0000-0E00-00001B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48711225" y="42335"/>
          <a:ext cx="2195779" cy="495301"/>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28574</xdr:colOff>
      <xdr:row>0</xdr:row>
      <xdr:rowOff>47625</xdr:rowOff>
    </xdr:from>
    <xdr:to>
      <xdr:col>11</xdr:col>
      <xdr:colOff>1500453</xdr:colOff>
      <xdr:row>2</xdr:row>
      <xdr:rowOff>1</xdr:rowOff>
    </xdr:to>
    <xdr:pic>
      <xdr:nvPicPr>
        <xdr:cNvPr id="4" name="Picture 3" descr="cid:image002.png@01D8DFC2.E2B2FCA0">
          <a:extLst>
            <a:ext uri="{FF2B5EF4-FFF2-40B4-BE49-F238E27FC236}">
              <a16:creationId xmlns:a16="http://schemas.microsoft.com/office/drawing/2014/main" id="{00000000-0008-0000-0F00-000004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78816572" y="47625"/>
          <a:ext cx="2091004" cy="495301"/>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28574</xdr:colOff>
      <xdr:row>0</xdr:row>
      <xdr:rowOff>57150</xdr:rowOff>
    </xdr:from>
    <xdr:to>
      <xdr:col>11</xdr:col>
      <xdr:colOff>1490928</xdr:colOff>
      <xdr:row>2</xdr:row>
      <xdr:rowOff>9526</xdr:rowOff>
    </xdr:to>
    <xdr:pic>
      <xdr:nvPicPr>
        <xdr:cNvPr id="4" name="Picture 3" descr="cid:image002.png@01D8DFC2.E2B2FCA0">
          <a:extLst>
            <a:ext uri="{FF2B5EF4-FFF2-40B4-BE49-F238E27FC236}">
              <a16:creationId xmlns:a16="http://schemas.microsoft.com/office/drawing/2014/main" id="{00000000-0008-0000-1000-000004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78826097" y="57150"/>
          <a:ext cx="2091004" cy="4953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1175" name="Picture 8" descr="logo">
          <a:extLst>
            <a:ext uri="{FF2B5EF4-FFF2-40B4-BE49-F238E27FC236}">
              <a16:creationId xmlns:a16="http://schemas.microsoft.com/office/drawing/2014/main" id="{00000000-0008-0000-0100-0000C77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1981199</xdr:colOff>
      <xdr:row>0</xdr:row>
      <xdr:rowOff>123825</xdr:rowOff>
    </xdr:from>
    <xdr:to>
      <xdr:col>2</xdr:col>
      <xdr:colOff>1209674</xdr:colOff>
      <xdr:row>0</xdr:row>
      <xdr:rowOff>752475</xdr:rowOff>
    </xdr:to>
    <xdr:pic>
      <xdr:nvPicPr>
        <xdr:cNvPr id="4" name="Picture 3" descr="cid:image002.png@01D8DFC2.E2B2FCA0">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988057876" y="123825"/>
          <a:ext cx="2609850" cy="6286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9</xdr:col>
      <xdr:colOff>0</xdr:colOff>
      <xdr:row>0</xdr:row>
      <xdr:rowOff>9525</xdr:rowOff>
    </xdr:from>
    <xdr:ext cx="9954" cy="171450"/>
    <xdr:pic>
      <xdr:nvPicPr>
        <xdr:cNvPr id="2" name="Picture 8"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139127</xdr:colOff>
      <xdr:row>0</xdr:row>
      <xdr:rowOff>42808</xdr:rowOff>
    </xdr:from>
    <xdr:to>
      <xdr:col>8</xdr:col>
      <xdr:colOff>265092</xdr:colOff>
      <xdr:row>2</xdr:row>
      <xdr:rowOff>192641</xdr:rowOff>
    </xdr:to>
    <xdr:pic>
      <xdr:nvPicPr>
        <xdr:cNvPr id="5" name="Picture 4" descr="cid:image002.png@01D8DFC2.E2B2FCA0">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990057913" y="42808"/>
          <a:ext cx="2491162" cy="6314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114300</xdr:colOff>
      <xdr:row>0</xdr:row>
      <xdr:rowOff>66675</xdr:rowOff>
    </xdr:from>
    <xdr:to>
      <xdr:col>13</xdr:col>
      <xdr:colOff>186004</xdr:colOff>
      <xdr:row>2</xdr:row>
      <xdr:rowOff>126609</xdr:rowOff>
    </xdr:to>
    <xdr:pic>
      <xdr:nvPicPr>
        <xdr:cNvPr id="4" name="Picture 3" descr="cid:image002.png@01D8DFC2.E2B2FCA0">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90789496" y="66675"/>
          <a:ext cx="2519629" cy="63143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47625</xdr:rowOff>
    </xdr:from>
    <xdr:to>
      <xdr:col>13</xdr:col>
      <xdr:colOff>157429</xdr:colOff>
      <xdr:row>2</xdr:row>
      <xdr:rowOff>95250</xdr:rowOff>
    </xdr:to>
    <xdr:pic>
      <xdr:nvPicPr>
        <xdr:cNvPr id="3" name="Picture 2" descr="cid:image002.png@01D8DFC2.E2B2FCA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9980299496" y="47625"/>
          <a:ext cx="2443429" cy="6000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161925</xdr:rowOff>
    </xdr:from>
    <xdr:to>
      <xdr:col>0</xdr:col>
      <xdr:colOff>0</xdr:colOff>
      <xdr:row>55</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28574</xdr:rowOff>
    </xdr:from>
    <xdr:to>
      <xdr:col>1</xdr:col>
      <xdr:colOff>5274067</xdr:colOff>
      <xdr:row>29</xdr:row>
      <xdr:rowOff>231169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1276350</xdr:colOff>
      <xdr:row>0</xdr:row>
      <xdr:rowOff>9525</xdr:rowOff>
    </xdr:from>
    <xdr:ext cx="9954" cy="171450"/>
    <xdr:pic>
      <xdr:nvPicPr>
        <xdr:cNvPr id="4" name="Picture 8" descr="logo">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980970846" y="9525"/>
          <a:ext cx="9954"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2675561</xdr:colOff>
      <xdr:row>0</xdr:row>
      <xdr:rowOff>53513</xdr:rowOff>
    </xdr:from>
    <xdr:to>
      <xdr:col>1</xdr:col>
      <xdr:colOff>5198829</xdr:colOff>
      <xdr:row>1</xdr:row>
      <xdr:rowOff>214048</xdr:rowOff>
    </xdr:to>
    <xdr:pic>
      <xdr:nvPicPr>
        <xdr:cNvPr id="7" name="Picture 6" descr="cid:image002.png@01D8DFC2.E2B2FCA0">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4" r:link="rId5" cstate="print">
          <a:extLst>
            <a:ext uri="{28A0092B-C50C-407E-A947-70E740481C1C}">
              <a14:useLocalDpi xmlns:a14="http://schemas.microsoft.com/office/drawing/2010/main" val="0"/>
            </a:ext>
          </a:extLst>
        </a:blip>
        <a:srcRect/>
        <a:stretch>
          <a:fillRect/>
        </a:stretch>
      </xdr:blipFill>
      <xdr:spPr bwMode="auto">
        <a:xfrm>
          <a:off x="9993643166" y="53513"/>
          <a:ext cx="2523268" cy="631434"/>
        </a:xfrm>
        <a:prstGeom prst="rect">
          <a:avLst/>
        </a:prstGeom>
        <a:noFill/>
        <a:ln>
          <a:noFill/>
        </a:ln>
      </xdr:spPr>
    </xdr:pic>
    <xdr:clientData/>
  </xdr:twoCellAnchor>
</xdr:wsDr>
</file>

<file path=xl/drawings/drawing7.xml><?xml version="1.0" encoding="utf-8"?>
<c:userShapes xmlns:c="http://schemas.openxmlformats.org/drawingml/2006/chart">
  <cdr:relSizeAnchor xmlns:cdr="http://schemas.openxmlformats.org/drawingml/2006/chartDrawing">
    <cdr:from>
      <cdr:x>0.91364</cdr:x>
      <cdr:y>0.01296</cdr:y>
    </cdr:from>
    <cdr:to>
      <cdr:x>0.95549</cdr:x>
      <cdr:y>0.10668</cdr:y>
    </cdr:to>
    <cdr:pic>
      <cdr:nvPicPr>
        <cdr:cNvPr id="2" name="Picture 1" descr="logo">
          <a:extLst xmlns:a="http://schemas.openxmlformats.org/drawingml/2006/main">
            <a:ext uri="{FF2B5EF4-FFF2-40B4-BE49-F238E27FC236}">
              <a16:creationId xmlns:a16="http://schemas.microsoft.com/office/drawing/2014/main" id="{5F3DCA46-D61F-4A83-8D8A-1EE26EB83CC7}"/>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0.91364</cdr:x>
      <cdr:y>0.01296</cdr:y>
    </cdr:from>
    <cdr:to>
      <cdr:x>0.95549</cdr:x>
      <cdr:y>0.10668</cdr:y>
    </cdr:to>
    <cdr:pic>
      <cdr:nvPicPr>
        <cdr:cNvPr id="3" name="Picture 1" descr="logo">
          <a:extLst xmlns:a="http://schemas.openxmlformats.org/drawingml/2006/main">
            <a:ext uri="{FF2B5EF4-FFF2-40B4-BE49-F238E27FC236}">
              <a16:creationId xmlns:a16="http://schemas.microsoft.com/office/drawing/2014/main" id="{5B23C38F-1602-45FA-B95D-7DB265D7EDEE}"/>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xdr:wsDr xmlns:xdr="http://schemas.openxmlformats.org/drawingml/2006/spreadsheetDrawing" xmlns:a="http://schemas.openxmlformats.org/drawingml/2006/main">
  <xdr:twoCellAnchor>
    <xdr:from>
      <xdr:col>1</xdr:col>
      <xdr:colOff>914400</xdr:colOff>
      <xdr:row>5</xdr:row>
      <xdr:rowOff>0</xdr:rowOff>
    </xdr:from>
    <xdr:to>
      <xdr:col>1</xdr:col>
      <xdr:colOff>1924050</xdr:colOff>
      <xdr:row>5</xdr:row>
      <xdr:rowOff>0</xdr:rowOff>
    </xdr:to>
    <xdr:sp macro="" textlink="">
      <xdr:nvSpPr>
        <xdr:cNvPr id="2" name="Text 1">
          <a:extLst>
            <a:ext uri="{FF2B5EF4-FFF2-40B4-BE49-F238E27FC236}">
              <a16:creationId xmlns:a16="http://schemas.microsoft.com/office/drawing/2014/main" id="{00000000-0008-0000-0600-000002000000}"/>
            </a:ext>
          </a:extLst>
        </xdr:cNvPr>
        <xdr:cNvSpPr txBox="1">
          <a:spLocks noChangeArrowheads="1"/>
        </xdr:cNvSpPr>
      </xdr:nvSpPr>
      <xdr:spPr bwMode="auto">
        <a:xfrm>
          <a:off x="9986467200" y="809625"/>
          <a:ext cx="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5</xdr:row>
      <xdr:rowOff>0</xdr:rowOff>
    </xdr:from>
    <xdr:to>
      <xdr:col>0</xdr:col>
      <xdr:colOff>257175</xdr:colOff>
      <xdr:row>5</xdr:row>
      <xdr:rowOff>0</xdr:rowOff>
    </xdr:to>
    <xdr:sp macro="" textlink="">
      <xdr:nvSpPr>
        <xdr:cNvPr id="3" name="Text 3">
          <a:extLst>
            <a:ext uri="{FF2B5EF4-FFF2-40B4-BE49-F238E27FC236}">
              <a16:creationId xmlns:a16="http://schemas.microsoft.com/office/drawing/2014/main" id="{00000000-0008-0000-0600-000003000000}"/>
            </a:ext>
          </a:extLst>
        </xdr:cNvPr>
        <xdr:cNvSpPr txBox="1">
          <a:spLocks noChangeArrowheads="1"/>
        </xdr:cNvSpPr>
      </xdr:nvSpPr>
      <xdr:spPr bwMode="auto">
        <a:xfrm>
          <a:off x="9987429225" y="809625"/>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4" name="Text 7">
          <a:extLst>
            <a:ext uri="{FF2B5EF4-FFF2-40B4-BE49-F238E27FC236}">
              <a16:creationId xmlns:a16="http://schemas.microsoft.com/office/drawing/2014/main" id="{00000000-0008-0000-0600-000004000000}"/>
            </a:ext>
          </a:extLst>
        </xdr:cNvPr>
        <xdr:cNvSpPr txBox="1">
          <a:spLocks noChangeArrowheads="1"/>
        </xdr:cNvSpPr>
      </xdr:nvSpPr>
      <xdr:spPr bwMode="auto">
        <a:xfrm>
          <a:off x="9979761600" y="809625"/>
          <a:ext cx="5715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editAs="oneCell">
    <xdr:from>
      <xdr:col>12</xdr:col>
      <xdr:colOff>63501</xdr:colOff>
      <xdr:row>0</xdr:row>
      <xdr:rowOff>52921</xdr:rowOff>
    </xdr:from>
    <xdr:to>
      <xdr:col>13</xdr:col>
      <xdr:colOff>184944</xdr:colOff>
      <xdr:row>2</xdr:row>
      <xdr:rowOff>59938</xdr:rowOff>
    </xdr:to>
    <xdr:pic>
      <xdr:nvPicPr>
        <xdr:cNvPr id="6" name="Picture 5" descr="cid:image002.png@01D8DFC2.E2B2FCA0">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0048478390" y="52921"/>
          <a:ext cx="2502693" cy="631434"/>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oneCellAnchor>
    <xdr:from>
      <xdr:col>10</xdr:col>
      <xdr:colOff>1276350</xdr:colOff>
      <xdr:row>0</xdr:row>
      <xdr:rowOff>9525</xdr:rowOff>
    </xdr:from>
    <xdr:ext cx="9525" cy="171450"/>
    <xdr:pic>
      <xdr:nvPicPr>
        <xdr:cNvPr id="2" name="Picture 8" descr="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9712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5</xdr:col>
      <xdr:colOff>352425</xdr:colOff>
      <xdr:row>0</xdr:row>
      <xdr:rowOff>38099</xdr:rowOff>
    </xdr:from>
    <xdr:to>
      <xdr:col>6</xdr:col>
      <xdr:colOff>1767154</xdr:colOff>
      <xdr:row>2</xdr:row>
      <xdr:rowOff>9525</xdr:rowOff>
    </xdr:to>
    <xdr:pic>
      <xdr:nvPicPr>
        <xdr:cNvPr id="5" name="Picture 4" descr="cid:image002.png@01D8DFC2.E2B2FCA0">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10289300021" y="38099"/>
          <a:ext cx="2195779" cy="49530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showGridLines="0" rightToLeft="1" tabSelected="1" view="pageBreakPreview" zoomScaleSheetLayoutView="100" workbookViewId="0">
      <selection activeCell="H5" sqref="H5"/>
    </sheetView>
  </sheetViews>
  <sheetFormatPr defaultRowHeight="12.5"/>
  <cols>
    <col min="1" max="1" width="74.1796875" style="18" customWidth="1"/>
    <col min="2" max="2" width="9.1796875" style="18"/>
    <col min="3" max="3" width="9.26953125" style="18" bestFit="1" customWidth="1"/>
    <col min="4" max="4" width="9.1796875" style="18"/>
    <col min="5" max="5" width="6.7265625" style="18" bestFit="1" customWidth="1"/>
    <col min="6" max="6" width="9.1796875" style="18"/>
    <col min="7" max="7" width="4" style="18" bestFit="1" customWidth="1"/>
    <col min="8" max="10" width="9.1796875" style="18"/>
    <col min="11" max="11" width="4" style="18" bestFit="1" customWidth="1"/>
    <col min="12" max="12" width="6.7265625" style="18" bestFit="1" customWidth="1"/>
    <col min="13" max="256" width="9.1796875" style="18"/>
    <col min="257" max="257" width="75.1796875" style="18" customWidth="1"/>
    <col min="258" max="512" width="9.1796875" style="18"/>
    <col min="513" max="513" width="75.1796875" style="18" customWidth="1"/>
    <col min="514" max="768" width="9.1796875" style="18"/>
    <col min="769" max="769" width="75.1796875" style="18" customWidth="1"/>
    <col min="770" max="1024" width="9.1796875" style="18"/>
    <col min="1025" max="1025" width="75.1796875" style="18" customWidth="1"/>
    <col min="1026" max="1280" width="9.1796875" style="18"/>
    <col min="1281" max="1281" width="75.1796875" style="18" customWidth="1"/>
    <col min="1282" max="1536" width="9.1796875" style="18"/>
    <col min="1537" max="1537" width="75.1796875" style="18" customWidth="1"/>
    <col min="1538" max="1792" width="9.1796875" style="18"/>
    <col min="1793" max="1793" width="75.1796875" style="18" customWidth="1"/>
    <col min="1794" max="2048" width="9.1796875" style="18"/>
    <col min="2049" max="2049" width="75.1796875" style="18" customWidth="1"/>
    <col min="2050" max="2304" width="9.1796875" style="18"/>
    <col min="2305" max="2305" width="75.1796875" style="18" customWidth="1"/>
    <col min="2306" max="2560" width="9.1796875" style="18"/>
    <col min="2561" max="2561" width="75.1796875" style="18" customWidth="1"/>
    <col min="2562" max="2816" width="9.1796875" style="18"/>
    <col min="2817" max="2817" width="75.1796875" style="18" customWidth="1"/>
    <col min="2818" max="3072" width="9.1796875" style="18"/>
    <col min="3073" max="3073" width="75.1796875" style="18" customWidth="1"/>
    <col min="3074" max="3328" width="9.1796875" style="18"/>
    <col min="3329" max="3329" width="75.1796875" style="18" customWidth="1"/>
    <col min="3330" max="3584" width="9.1796875" style="18"/>
    <col min="3585" max="3585" width="75.1796875" style="18" customWidth="1"/>
    <col min="3586" max="3840" width="9.1796875" style="18"/>
    <col min="3841" max="3841" width="75.1796875" style="18" customWidth="1"/>
    <col min="3842" max="4096" width="9.1796875" style="18"/>
    <col min="4097" max="4097" width="75.1796875" style="18" customWidth="1"/>
    <col min="4098" max="4352" width="9.1796875" style="18"/>
    <col min="4353" max="4353" width="75.1796875" style="18" customWidth="1"/>
    <col min="4354" max="4608" width="9.1796875" style="18"/>
    <col min="4609" max="4609" width="75.1796875" style="18" customWidth="1"/>
    <col min="4610" max="4864" width="9.1796875" style="18"/>
    <col min="4865" max="4865" width="75.1796875" style="18" customWidth="1"/>
    <col min="4866" max="5120" width="9.1796875" style="18"/>
    <col min="5121" max="5121" width="75.1796875" style="18" customWidth="1"/>
    <col min="5122" max="5376" width="9.1796875" style="18"/>
    <col min="5377" max="5377" width="75.1796875" style="18" customWidth="1"/>
    <col min="5378" max="5632" width="9.1796875" style="18"/>
    <col min="5633" max="5633" width="75.1796875" style="18" customWidth="1"/>
    <col min="5634" max="5888" width="9.1796875" style="18"/>
    <col min="5889" max="5889" width="75.1796875" style="18" customWidth="1"/>
    <col min="5890" max="6144" width="9.1796875" style="18"/>
    <col min="6145" max="6145" width="75.1796875" style="18" customWidth="1"/>
    <col min="6146" max="6400" width="9.1796875" style="18"/>
    <col min="6401" max="6401" width="75.1796875" style="18" customWidth="1"/>
    <col min="6402" max="6656" width="9.1796875" style="18"/>
    <col min="6657" max="6657" width="75.1796875" style="18" customWidth="1"/>
    <col min="6658" max="6912" width="9.1796875" style="18"/>
    <col min="6913" max="6913" width="75.1796875" style="18" customWidth="1"/>
    <col min="6914" max="7168" width="9.1796875" style="18"/>
    <col min="7169" max="7169" width="75.1796875" style="18" customWidth="1"/>
    <col min="7170" max="7424" width="9.1796875" style="18"/>
    <col min="7425" max="7425" width="75.1796875" style="18" customWidth="1"/>
    <col min="7426" max="7680" width="9.1796875" style="18"/>
    <col min="7681" max="7681" width="75.1796875" style="18" customWidth="1"/>
    <col min="7682" max="7936" width="9.1796875" style="18"/>
    <col min="7937" max="7937" width="75.1796875" style="18" customWidth="1"/>
    <col min="7938" max="8192" width="9.1796875" style="18"/>
    <col min="8193" max="8193" width="75.1796875" style="18" customWidth="1"/>
    <col min="8194" max="8448" width="9.1796875" style="18"/>
    <col min="8449" max="8449" width="75.1796875" style="18" customWidth="1"/>
    <col min="8450" max="8704" width="9.1796875" style="18"/>
    <col min="8705" max="8705" width="75.1796875" style="18" customWidth="1"/>
    <col min="8706" max="8960" width="9.1796875" style="18"/>
    <col min="8961" max="8961" width="75.1796875" style="18" customWidth="1"/>
    <col min="8962" max="9216" width="9.1796875" style="18"/>
    <col min="9217" max="9217" width="75.1796875" style="18" customWidth="1"/>
    <col min="9218" max="9472" width="9.1796875" style="18"/>
    <col min="9473" max="9473" width="75.1796875" style="18" customWidth="1"/>
    <col min="9474" max="9728" width="9.1796875" style="18"/>
    <col min="9729" max="9729" width="75.1796875" style="18" customWidth="1"/>
    <col min="9730" max="9984" width="9.1796875" style="18"/>
    <col min="9985" max="9985" width="75.1796875" style="18" customWidth="1"/>
    <col min="9986" max="10240" width="9.1796875" style="18"/>
    <col min="10241" max="10241" width="75.1796875" style="18" customWidth="1"/>
    <col min="10242" max="10496" width="9.1796875" style="18"/>
    <col min="10497" max="10497" width="75.1796875" style="18" customWidth="1"/>
    <col min="10498" max="10752" width="9.1796875" style="18"/>
    <col min="10753" max="10753" width="75.1796875" style="18" customWidth="1"/>
    <col min="10754" max="11008" width="9.1796875" style="18"/>
    <col min="11009" max="11009" width="75.1796875" style="18" customWidth="1"/>
    <col min="11010" max="11264" width="9.1796875" style="18"/>
    <col min="11265" max="11265" width="75.1796875" style="18" customWidth="1"/>
    <col min="11266" max="11520" width="9.1796875" style="18"/>
    <col min="11521" max="11521" width="75.1796875" style="18" customWidth="1"/>
    <col min="11522" max="11776" width="9.1796875" style="18"/>
    <col min="11777" max="11777" width="75.1796875" style="18" customWidth="1"/>
    <col min="11778" max="12032" width="9.1796875" style="18"/>
    <col min="12033" max="12033" width="75.1796875" style="18" customWidth="1"/>
    <col min="12034" max="12288" width="9.1796875" style="18"/>
    <col min="12289" max="12289" width="75.1796875" style="18" customWidth="1"/>
    <col min="12290" max="12544" width="9.1796875" style="18"/>
    <col min="12545" max="12545" width="75.1796875" style="18" customWidth="1"/>
    <col min="12546" max="12800" width="9.1796875" style="18"/>
    <col min="12801" max="12801" width="75.1796875" style="18" customWidth="1"/>
    <col min="12802" max="13056" width="9.1796875" style="18"/>
    <col min="13057" max="13057" width="75.1796875" style="18" customWidth="1"/>
    <col min="13058" max="13312" width="9.1796875" style="18"/>
    <col min="13313" max="13313" width="75.1796875" style="18" customWidth="1"/>
    <col min="13314" max="13568" width="9.1796875" style="18"/>
    <col min="13569" max="13569" width="75.1796875" style="18" customWidth="1"/>
    <col min="13570" max="13824" width="9.1796875" style="18"/>
    <col min="13825" max="13825" width="75.1796875" style="18" customWidth="1"/>
    <col min="13826" max="14080" width="9.1796875" style="18"/>
    <col min="14081" max="14081" width="75.1796875" style="18" customWidth="1"/>
    <col min="14082" max="14336" width="9.1796875" style="18"/>
    <col min="14337" max="14337" width="75.1796875" style="18" customWidth="1"/>
    <col min="14338" max="14592" width="9.1796875" style="18"/>
    <col min="14593" max="14593" width="75.1796875" style="18" customWidth="1"/>
    <col min="14594" max="14848" width="9.1796875" style="18"/>
    <col min="14849" max="14849" width="75.1796875" style="18" customWidth="1"/>
    <col min="14850" max="15104" width="9.1796875" style="18"/>
    <col min="15105" max="15105" width="75.1796875" style="18" customWidth="1"/>
    <col min="15106" max="15360" width="9.1796875" style="18"/>
    <col min="15361" max="15361" width="75.1796875" style="18" customWidth="1"/>
    <col min="15362" max="15616" width="9.1796875" style="18"/>
    <col min="15617" max="15617" width="75.1796875" style="18" customWidth="1"/>
    <col min="15618" max="15872" width="9.1796875" style="18"/>
    <col min="15873" max="15873" width="75.1796875" style="18" customWidth="1"/>
    <col min="15874" max="16128" width="9.1796875" style="18"/>
    <col min="16129" max="16129" width="75.1796875" style="18" customWidth="1"/>
    <col min="16130" max="16384" width="9.1796875" style="18"/>
  </cols>
  <sheetData>
    <row r="1" spans="1:12" s="285" customFormat="1"/>
    <row r="2" spans="1:12" s="285" customFormat="1" ht="33.65" customHeight="1"/>
    <row r="3" spans="1:12" s="287" customFormat="1" ht="69" customHeight="1">
      <c r="A3" s="286"/>
    </row>
    <row r="4" spans="1:12" s="287" customFormat="1" ht="34.5" customHeight="1">
      <c r="A4" s="288"/>
    </row>
    <row r="5" spans="1:12" s="287" customFormat="1" ht="71.5" customHeight="1">
      <c r="A5" s="289" t="s">
        <v>271</v>
      </c>
    </row>
    <row r="6" spans="1:12" s="285" customFormat="1">
      <c r="C6" s="290"/>
      <c r="D6" s="290"/>
      <c r="E6" s="290"/>
      <c r="L6" s="290"/>
    </row>
    <row r="7" spans="1:12">
      <c r="C7" s="174"/>
      <c r="D7" s="174"/>
      <c r="E7" s="174"/>
      <c r="L7" s="174"/>
    </row>
    <row r="8" spans="1:12">
      <c r="C8" s="174"/>
      <c r="D8" s="174"/>
      <c r="E8" s="174"/>
      <c r="L8" s="174"/>
    </row>
    <row r="9" spans="1:12">
      <c r="C9" s="174"/>
      <c r="D9" s="174"/>
      <c r="E9" s="174"/>
      <c r="L9" s="174"/>
    </row>
    <row r="10" spans="1:12">
      <c r="C10" s="174"/>
      <c r="D10" s="174"/>
      <c r="E10" s="174"/>
      <c r="L10" s="174"/>
    </row>
    <row r="11" spans="1:12">
      <c r="C11" s="174"/>
      <c r="D11" s="174"/>
      <c r="E11" s="174"/>
      <c r="L11" s="174"/>
    </row>
    <row r="12" spans="1:12">
      <c r="C12" s="174"/>
      <c r="D12" s="174"/>
      <c r="E12" s="174"/>
      <c r="L12" s="174"/>
    </row>
    <row r="13" spans="1:12">
      <c r="C13" s="174"/>
      <c r="D13" s="174"/>
      <c r="E13" s="174"/>
      <c r="L13" s="174"/>
    </row>
    <row r="14" spans="1:12">
      <c r="C14" s="174"/>
      <c r="D14" s="174"/>
      <c r="E14" s="174"/>
      <c r="L14" s="174"/>
    </row>
    <row r="15" spans="1:12">
      <c r="C15" s="174"/>
      <c r="D15" s="174"/>
      <c r="E15" s="174"/>
      <c r="L15" s="174"/>
    </row>
    <row r="16" spans="1:12">
      <c r="C16" s="174"/>
      <c r="D16" s="196"/>
      <c r="E16" s="174"/>
      <c r="G16" s="174"/>
      <c r="L16" s="174"/>
    </row>
  </sheetData>
  <phoneticPr fontId="29"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2"/>
  <sheetViews>
    <sheetView rightToLeft="1" view="pageBreakPreview" zoomScale="89" zoomScaleSheetLayoutView="89" workbookViewId="0">
      <selection activeCell="A4" sqref="A4:I4"/>
    </sheetView>
  </sheetViews>
  <sheetFormatPr defaultColWidth="9.1796875" defaultRowHeight="14"/>
  <cols>
    <col min="1" max="1" width="4.453125" style="9" customWidth="1"/>
    <col min="2" max="2" width="37.7265625" style="7" customWidth="1"/>
    <col min="3" max="3" width="14.26953125" style="10" bestFit="1" customWidth="1"/>
    <col min="4" max="4" width="14.1796875" style="10" bestFit="1" customWidth="1"/>
    <col min="5" max="5" width="14.26953125" style="10" bestFit="1" customWidth="1"/>
    <col min="6" max="6" width="14.1796875" style="10" bestFit="1" customWidth="1"/>
    <col min="7" max="7" width="14.26953125" style="10" bestFit="1" customWidth="1"/>
    <col min="8" max="8" width="35.453125" style="4" customWidth="1"/>
    <col min="9" max="9" width="4.453125" style="111" customWidth="1"/>
    <col min="10" max="16384" width="9.1796875" style="4"/>
  </cols>
  <sheetData>
    <row r="1" spans="1:14" s="59" customFormat="1" ht="19.5" customHeight="1">
      <c r="A1" s="291"/>
      <c r="B1" s="61"/>
      <c r="C1" s="61"/>
      <c r="D1" s="61"/>
      <c r="E1" s="61"/>
      <c r="F1" s="61"/>
      <c r="G1" s="61"/>
      <c r="H1" s="61"/>
      <c r="I1" s="61"/>
    </row>
    <row r="2" spans="1:14" s="1" customFormat="1" ht="18.75" customHeight="1">
      <c r="A2" s="362" t="s">
        <v>521</v>
      </c>
      <c r="B2" s="362"/>
      <c r="C2" s="362"/>
      <c r="D2" s="362"/>
      <c r="E2" s="362"/>
      <c r="F2" s="362"/>
      <c r="G2" s="362"/>
      <c r="H2" s="362"/>
      <c r="I2" s="362"/>
    </row>
    <row r="3" spans="1:14" s="1" customFormat="1" ht="18.75" customHeight="1">
      <c r="A3" s="362" t="s">
        <v>579</v>
      </c>
      <c r="B3" s="362"/>
      <c r="C3" s="362"/>
      <c r="D3" s="362"/>
      <c r="E3" s="362"/>
      <c r="F3" s="362"/>
      <c r="G3" s="362"/>
      <c r="H3" s="362"/>
      <c r="I3" s="362"/>
    </row>
    <row r="4" spans="1:14" s="6" customFormat="1" ht="42" customHeight="1">
      <c r="A4" s="395" t="s">
        <v>584</v>
      </c>
      <c r="B4" s="396"/>
      <c r="C4" s="396"/>
      <c r="D4" s="396"/>
      <c r="E4" s="396"/>
      <c r="F4" s="396"/>
      <c r="G4" s="396"/>
      <c r="H4" s="396"/>
      <c r="I4" s="396"/>
    </row>
    <row r="5" spans="1:14" ht="20.25" customHeight="1">
      <c r="A5" s="397" t="s">
        <v>538</v>
      </c>
      <c r="B5" s="397"/>
      <c r="C5" s="398"/>
      <c r="D5" s="399"/>
      <c r="E5" s="399"/>
      <c r="F5" s="399"/>
      <c r="G5" s="399"/>
      <c r="H5" s="367" t="s">
        <v>568</v>
      </c>
      <c r="I5" s="367"/>
    </row>
    <row r="6" spans="1:14" ht="54" customHeight="1">
      <c r="A6" s="357" t="s">
        <v>294</v>
      </c>
      <c r="B6" s="357"/>
      <c r="C6" s="100">
        <v>2018</v>
      </c>
      <c r="D6" s="100">
        <v>2019</v>
      </c>
      <c r="E6" s="100">
        <v>2020</v>
      </c>
      <c r="F6" s="100">
        <v>2021</v>
      </c>
      <c r="G6" s="100">
        <v>2022</v>
      </c>
      <c r="H6" s="392" t="s">
        <v>499</v>
      </c>
      <c r="I6" s="393"/>
    </row>
    <row r="7" spans="1:14" ht="30" customHeight="1" thickBot="1">
      <c r="A7" s="53" t="s">
        <v>0</v>
      </c>
      <c r="B7" s="299" t="s">
        <v>1</v>
      </c>
      <c r="C7" s="300">
        <v>19.216850740000002</v>
      </c>
      <c r="D7" s="300">
        <v>12.659091321000002</v>
      </c>
      <c r="E7" s="300">
        <v>17.529081279999993</v>
      </c>
      <c r="F7" s="300">
        <v>62.141006216000008</v>
      </c>
      <c r="G7" s="300">
        <v>65.986053843000022</v>
      </c>
      <c r="H7" s="65" t="s">
        <v>2</v>
      </c>
      <c r="I7" s="101">
        <v>0</v>
      </c>
    </row>
    <row r="8" spans="1:14" ht="30" customHeight="1" thickTop="1" thickBot="1">
      <c r="A8" s="75" t="s">
        <v>3</v>
      </c>
      <c r="B8" s="25" t="s">
        <v>4</v>
      </c>
      <c r="C8" s="281">
        <v>0.76008591000000014</v>
      </c>
      <c r="D8" s="281">
        <v>0.83056144999999992</v>
      </c>
      <c r="E8" s="281">
        <v>0.498009547</v>
      </c>
      <c r="F8" s="281">
        <v>0.51273002400000001</v>
      </c>
      <c r="G8" s="281">
        <v>0.32147351600000001</v>
      </c>
      <c r="H8" s="82" t="s">
        <v>5</v>
      </c>
      <c r="I8" s="102">
        <v>1</v>
      </c>
    </row>
    <row r="9" spans="1:14" ht="30" customHeight="1" thickTop="1" thickBot="1">
      <c r="A9" s="74" t="s">
        <v>6</v>
      </c>
      <c r="B9" s="103" t="s">
        <v>504</v>
      </c>
      <c r="C9" s="282">
        <v>1396.5082845099998</v>
      </c>
      <c r="D9" s="282">
        <v>890.37970913000015</v>
      </c>
      <c r="E9" s="282">
        <v>711.83896187999994</v>
      </c>
      <c r="F9" s="282">
        <v>2169.0069538490002</v>
      </c>
      <c r="G9" s="282">
        <v>3399.960466505001</v>
      </c>
      <c r="H9" s="79" t="s">
        <v>8</v>
      </c>
      <c r="I9" s="105">
        <v>2</v>
      </c>
    </row>
    <row r="10" spans="1:14" ht="30" customHeight="1" thickTop="1" thickBot="1">
      <c r="A10" s="75" t="s">
        <v>9</v>
      </c>
      <c r="B10" s="25" t="s">
        <v>505</v>
      </c>
      <c r="C10" s="281">
        <v>263933.47263456299</v>
      </c>
      <c r="D10" s="281">
        <v>227860.05773026898</v>
      </c>
      <c r="E10" s="281">
        <v>153377.62934283898</v>
      </c>
      <c r="F10" s="281">
        <v>267896.79015642498</v>
      </c>
      <c r="G10" s="281">
        <v>416119.06142258097</v>
      </c>
      <c r="H10" s="82" t="s">
        <v>10</v>
      </c>
      <c r="I10" s="102">
        <v>3</v>
      </c>
    </row>
    <row r="11" spans="1:14" ht="30" customHeight="1" thickTop="1" thickBot="1">
      <c r="A11" s="74" t="s">
        <v>11</v>
      </c>
      <c r="B11" s="103" t="s">
        <v>506</v>
      </c>
      <c r="C11" s="282">
        <v>0.43922435999999998</v>
      </c>
      <c r="D11" s="282">
        <v>0.85403735000000003</v>
      </c>
      <c r="E11" s="282">
        <v>4.1355006059999999</v>
      </c>
      <c r="F11" s="282">
        <v>0.85568277000000004</v>
      </c>
      <c r="G11" s="282">
        <v>0.22655712000000003</v>
      </c>
      <c r="H11" s="79" t="s">
        <v>13</v>
      </c>
      <c r="I11" s="105">
        <v>4</v>
      </c>
    </row>
    <row r="12" spans="1:14" ht="30" customHeight="1" thickTop="1" thickBot="1">
      <c r="A12" s="75" t="s">
        <v>14</v>
      </c>
      <c r="B12" s="25" t="s">
        <v>522</v>
      </c>
      <c r="C12" s="281">
        <v>23682.212822359008</v>
      </c>
      <c r="D12" s="281">
        <v>19970.259285846001</v>
      </c>
      <c r="E12" s="281">
        <v>17440.449992007998</v>
      </c>
      <c r="F12" s="281">
        <v>28901.986423717</v>
      </c>
      <c r="G12" s="281">
        <v>36354.215777908001</v>
      </c>
      <c r="H12" s="82" t="s">
        <v>16</v>
      </c>
      <c r="I12" s="102">
        <v>5</v>
      </c>
    </row>
    <row r="13" spans="1:14" ht="30" customHeight="1" thickTop="1" thickBot="1">
      <c r="A13" s="74" t="s">
        <v>17</v>
      </c>
      <c r="B13" s="103" t="s">
        <v>523</v>
      </c>
      <c r="C13" s="282">
        <v>7728.6758381310028</v>
      </c>
      <c r="D13" s="282">
        <v>7617.8136664339991</v>
      </c>
      <c r="E13" s="282">
        <v>5310.9102718080003</v>
      </c>
      <c r="F13" s="282">
        <v>7904.0452526119998</v>
      </c>
      <c r="G13" s="282">
        <v>10128.505819016003</v>
      </c>
      <c r="H13" s="79" t="s">
        <v>19</v>
      </c>
      <c r="I13" s="105">
        <v>6</v>
      </c>
    </row>
    <row r="14" spans="1:14" ht="30" customHeight="1" thickTop="1" thickBot="1">
      <c r="A14" s="75" t="s">
        <v>20</v>
      </c>
      <c r="B14" s="25" t="s">
        <v>524</v>
      </c>
      <c r="C14" s="281">
        <v>136.25417416000002</v>
      </c>
      <c r="D14" s="281">
        <v>159.10083272400004</v>
      </c>
      <c r="E14" s="281">
        <v>155.77325987899999</v>
      </c>
      <c r="F14" s="281">
        <v>170.03649024700002</v>
      </c>
      <c r="G14" s="281">
        <v>312.20416764600009</v>
      </c>
      <c r="H14" s="82" t="s">
        <v>21</v>
      </c>
      <c r="I14" s="102">
        <v>7</v>
      </c>
    </row>
    <row r="15" spans="1:14" ht="30" customHeight="1" thickTop="1" thickBot="1">
      <c r="A15" s="74" t="s">
        <v>22</v>
      </c>
      <c r="B15" s="103" t="s">
        <v>23</v>
      </c>
      <c r="C15" s="282">
        <v>40.912038390000014</v>
      </c>
      <c r="D15" s="282">
        <v>56.172734481999996</v>
      </c>
      <c r="E15" s="282">
        <v>36.282816595</v>
      </c>
      <c r="F15" s="282">
        <v>70.658086414999985</v>
      </c>
      <c r="G15" s="282">
        <v>52.429431865999987</v>
      </c>
      <c r="H15" s="79" t="s">
        <v>24</v>
      </c>
      <c r="I15" s="105">
        <v>8</v>
      </c>
    </row>
    <row r="16" spans="1:14" ht="30" customHeight="1" thickTop="1">
      <c r="A16" s="37" t="s">
        <v>25</v>
      </c>
      <c r="B16" s="119" t="s">
        <v>525</v>
      </c>
      <c r="C16" s="301">
        <v>0.28044775999999999</v>
      </c>
      <c r="D16" s="301">
        <v>9.050132000000001E-2</v>
      </c>
      <c r="E16" s="301">
        <v>6.3066319999999995E-2</v>
      </c>
      <c r="F16" s="301">
        <v>3.2947580000000004E-2</v>
      </c>
      <c r="G16" s="301">
        <v>0.17699873999999999</v>
      </c>
      <c r="H16" s="39" t="s">
        <v>27</v>
      </c>
      <c r="I16" s="108" t="s">
        <v>25</v>
      </c>
      <c r="J16" s="213"/>
      <c r="K16" s="213"/>
      <c r="L16" s="213"/>
      <c r="M16" s="213"/>
      <c r="N16" s="213"/>
    </row>
    <row r="17" spans="1:19" ht="31.5" customHeight="1">
      <c r="A17" s="359" t="s">
        <v>253</v>
      </c>
      <c r="B17" s="359"/>
      <c r="C17" s="168">
        <v>296938.73240088258</v>
      </c>
      <c r="D17" s="168">
        <v>256568.21815032582</v>
      </c>
      <c r="E17" s="168">
        <v>177055.11030276236</v>
      </c>
      <c r="F17" s="297">
        <v>307176.06572985515</v>
      </c>
      <c r="G17" s="168">
        <v>466433.08816874109</v>
      </c>
      <c r="H17" s="360" t="s">
        <v>28</v>
      </c>
      <c r="I17" s="360"/>
      <c r="K17" s="213"/>
      <c r="L17" s="213"/>
      <c r="M17" s="213"/>
      <c r="N17" s="213"/>
      <c r="O17" s="213"/>
      <c r="P17" s="213"/>
      <c r="Q17" s="213"/>
      <c r="R17" s="213"/>
      <c r="S17" s="213"/>
    </row>
    <row r="18" spans="1:19" ht="14.5">
      <c r="A18" s="109" t="s">
        <v>283</v>
      </c>
      <c r="C18" s="248"/>
      <c r="D18" s="248"/>
      <c r="E18" s="248"/>
      <c r="F18" s="248"/>
      <c r="G18" s="248"/>
      <c r="I18" s="110" t="s">
        <v>485</v>
      </c>
    </row>
    <row r="19" spans="1:19">
      <c r="A19" s="361" t="s">
        <v>487</v>
      </c>
      <c r="B19" s="361"/>
      <c r="C19" s="170"/>
      <c r="D19" s="170"/>
      <c r="E19" s="170"/>
      <c r="F19" s="170"/>
      <c r="H19" s="394" t="s">
        <v>486</v>
      </c>
      <c r="I19" s="394"/>
    </row>
    <row r="20" spans="1:19">
      <c r="C20" s="197"/>
      <c r="D20" s="197"/>
      <c r="E20" s="197"/>
      <c r="F20" s="197"/>
      <c r="G20" s="197"/>
    </row>
    <row r="22" spans="1:19">
      <c r="C22" s="197"/>
      <c r="D22" s="197"/>
      <c r="E22" s="197"/>
      <c r="F22" s="197"/>
      <c r="G22" s="197"/>
    </row>
  </sheetData>
  <mergeCells count="12">
    <mergeCell ref="A2:I2"/>
    <mergeCell ref="A3:I3"/>
    <mergeCell ref="A4:I4"/>
    <mergeCell ref="A5:B5"/>
    <mergeCell ref="H5:I5"/>
    <mergeCell ref="C5:G5"/>
    <mergeCell ref="A6:B6"/>
    <mergeCell ref="H6:I6"/>
    <mergeCell ref="A17:B17"/>
    <mergeCell ref="H17:I17"/>
    <mergeCell ref="A19:B19"/>
    <mergeCell ref="H19:I19"/>
  </mergeCells>
  <printOptions horizontalCentered="1" verticalCentered="1"/>
  <pageMargins left="0" right="0" top="0.51181102362204722" bottom="0.51181102362204722" header="0.51181102362204722" footer="0.51181102362204722"/>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U73"/>
  <sheetViews>
    <sheetView rightToLeft="1" view="pageBreakPreview" zoomScaleSheetLayoutView="100" workbookViewId="0">
      <selection activeCell="A4" sqref="A4:N4"/>
    </sheetView>
  </sheetViews>
  <sheetFormatPr defaultRowHeight="14"/>
  <cols>
    <col min="1" max="1" width="2.54296875" style="9" bestFit="1" customWidth="1"/>
    <col min="2" max="2" width="24" style="7" bestFit="1" customWidth="1"/>
    <col min="3" max="3" width="12.7265625" style="4" bestFit="1" customWidth="1"/>
    <col min="4" max="4" width="12.7265625" style="126" bestFit="1" customWidth="1"/>
    <col min="5" max="5" width="9.7265625" style="126" customWidth="1"/>
    <col min="6" max="6" width="12.54296875" style="126" bestFit="1" customWidth="1"/>
    <col min="7" max="7" width="10.26953125" style="126" customWidth="1"/>
    <col min="8" max="8" width="7.81640625" style="126" bestFit="1" customWidth="1"/>
    <col min="9" max="9" width="11.54296875" style="4" bestFit="1" customWidth="1"/>
    <col min="10" max="10" width="7.81640625" style="126" bestFit="1" customWidth="1"/>
    <col min="11" max="11" width="10.26953125" style="126" customWidth="1"/>
    <col min="12" max="12" width="7.81640625" style="126" bestFit="1" customWidth="1"/>
    <col min="13" max="13" width="24.81640625" style="4" customWidth="1"/>
    <col min="14" max="14" width="3.54296875" style="111" bestFit="1" customWidth="1"/>
    <col min="15" max="20" width="9.1796875" style="184"/>
    <col min="21" max="244" width="9.1796875" style="4"/>
    <col min="245" max="245" width="3.1796875" style="4" customWidth="1"/>
    <col min="246" max="246" width="23.7265625" style="4" customWidth="1"/>
    <col min="247" max="247" width="9.7265625" style="4" customWidth="1"/>
    <col min="248" max="248" width="6.1796875" style="4" bestFit="1" customWidth="1"/>
    <col min="249" max="249" width="9.7265625" style="4" customWidth="1"/>
    <col min="250" max="250" width="5.7265625" style="4" customWidth="1"/>
    <col min="251" max="251" width="9.7265625" style="4" customWidth="1"/>
    <col min="252" max="252" width="5.7265625" style="4" customWidth="1"/>
    <col min="253" max="253" width="9.7265625" style="4" customWidth="1"/>
    <col min="254" max="254" width="5.7265625" style="4" customWidth="1"/>
    <col min="255" max="255" width="9.7265625" style="4" customWidth="1"/>
    <col min="256" max="256" width="5.54296875" style="4" bestFit="1" customWidth="1"/>
    <col min="257" max="257" width="23.7265625" style="4" customWidth="1"/>
    <col min="258" max="258" width="3.1796875" style="4" customWidth="1"/>
    <col min="259" max="259" width="11.26953125" style="4" bestFit="1" customWidth="1"/>
    <col min="260" max="500" width="9.1796875" style="4"/>
    <col min="501" max="501" width="3.1796875" style="4" customWidth="1"/>
    <col min="502" max="502" width="23.7265625" style="4" customWidth="1"/>
    <col min="503" max="503" width="9.7265625" style="4" customWidth="1"/>
    <col min="504" max="504" width="6.1796875" style="4" bestFit="1" customWidth="1"/>
    <col min="505" max="505" width="9.7265625" style="4" customWidth="1"/>
    <col min="506" max="506" width="5.7265625" style="4" customWidth="1"/>
    <col min="507" max="507" width="9.7265625" style="4" customWidth="1"/>
    <col min="508" max="508" width="5.7265625" style="4" customWidth="1"/>
    <col min="509" max="509" width="9.7265625" style="4" customWidth="1"/>
    <col min="510" max="510" width="5.7265625" style="4" customWidth="1"/>
    <col min="511" max="511" width="9.7265625" style="4" customWidth="1"/>
    <col min="512" max="512" width="5.54296875" style="4" bestFit="1" customWidth="1"/>
    <col min="513" max="513" width="23.7265625" style="4" customWidth="1"/>
    <col min="514" max="514" width="3.1796875" style="4" customWidth="1"/>
    <col min="515" max="515" width="11.26953125" style="4" bestFit="1" customWidth="1"/>
    <col min="516" max="756" width="9.1796875" style="4"/>
    <col min="757" max="757" width="3.1796875" style="4" customWidth="1"/>
    <col min="758" max="758" width="23.7265625" style="4" customWidth="1"/>
    <col min="759" max="759" width="9.7265625" style="4" customWidth="1"/>
    <col min="760" max="760" width="6.1796875" style="4" bestFit="1" customWidth="1"/>
    <col min="761" max="761" width="9.7265625" style="4" customWidth="1"/>
    <col min="762" max="762" width="5.7265625" style="4" customWidth="1"/>
    <col min="763" max="763" width="9.7265625" style="4" customWidth="1"/>
    <col min="764" max="764" width="5.7265625" style="4" customWidth="1"/>
    <col min="765" max="765" width="9.7265625" style="4" customWidth="1"/>
    <col min="766" max="766" width="5.7265625" style="4" customWidth="1"/>
    <col min="767" max="767" width="9.7265625" style="4" customWidth="1"/>
    <col min="768" max="768" width="5.54296875" style="4" bestFit="1" customWidth="1"/>
    <col min="769" max="769" width="23.7265625" style="4" customWidth="1"/>
    <col min="770" max="770" width="3.1796875" style="4" customWidth="1"/>
    <col min="771" max="771" width="11.26953125" style="4" bestFit="1" customWidth="1"/>
    <col min="772" max="1012" width="9.1796875" style="4"/>
    <col min="1013" max="1013" width="3.1796875" style="4" customWidth="1"/>
    <col min="1014" max="1014" width="23.7265625" style="4" customWidth="1"/>
    <col min="1015" max="1015" width="9.7265625" style="4" customWidth="1"/>
    <col min="1016" max="1016" width="6.1796875" style="4" bestFit="1" customWidth="1"/>
    <col min="1017" max="1017" width="9.7265625" style="4" customWidth="1"/>
    <col min="1018" max="1018" width="5.7265625" style="4" customWidth="1"/>
    <col min="1019" max="1019" width="9.7265625" style="4" customWidth="1"/>
    <col min="1020" max="1020" width="5.7265625" style="4" customWidth="1"/>
    <col min="1021" max="1021" width="9.7265625" style="4" customWidth="1"/>
    <col min="1022" max="1022" width="5.7265625" style="4" customWidth="1"/>
    <col min="1023" max="1023" width="9.7265625" style="4" customWidth="1"/>
    <col min="1024" max="1024" width="5.54296875" style="4" bestFit="1" customWidth="1"/>
    <col min="1025" max="1025" width="23.7265625" style="4" customWidth="1"/>
    <col min="1026" max="1026" width="3.1796875" style="4" customWidth="1"/>
    <col min="1027" max="1027" width="11.26953125" style="4" bestFit="1" customWidth="1"/>
    <col min="1028" max="1268" width="9.1796875" style="4"/>
    <col min="1269" max="1269" width="3.1796875" style="4" customWidth="1"/>
    <col min="1270" max="1270" width="23.7265625" style="4" customWidth="1"/>
    <col min="1271" max="1271" width="9.7265625" style="4" customWidth="1"/>
    <col min="1272" max="1272" width="6.1796875" style="4" bestFit="1" customWidth="1"/>
    <col min="1273" max="1273" width="9.7265625" style="4" customWidth="1"/>
    <col min="1274" max="1274" width="5.7265625" style="4" customWidth="1"/>
    <col min="1275" max="1275" width="9.7265625" style="4" customWidth="1"/>
    <col min="1276" max="1276" width="5.7265625" style="4" customWidth="1"/>
    <col min="1277" max="1277" width="9.7265625" style="4" customWidth="1"/>
    <col min="1278" max="1278" width="5.7265625" style="4" customWidth="1"/>
    <col min="1279" max="1279" width="9.7265625" style="4" customWidth="1"/>
    <col min="1280" max="1280" width="5.54296875" style="4" bestFit="1" customWidth="1"/>
    <col min="1281" max="1281" width="23.7265625" style="4" customWidth="1"/>
    <col min="1282" max="1282" width="3.1796875" style="4" customWidth="1"/>
    <col min="1283" max="1283" width="11.26953125" style="4" bestFit="1" customWidth="1"/>
    <col min="1284" max="1524" width="9.1796875" style="4"/>
    <col min="1525" max="1525" width="3.1796875" style="4" customWidth="1"/>
    <col min="1526" max="1526" width="23.7265625" style="4" customWidth="1"/>
    <col min="1527" max="1527" width="9.7265625" style="4" customWidth="1"/>
    <col min="1528" max="1528" width="6.1796875" style="4" bestFit="1" customWidth="1"/>
    <col min="1529" max="1529" width="9.7265625" style="4" customWidth="1"/>
    <col min="1530" max="1530" width="5.7265625" style="4" customWidth="1"/>
    <col min="1531" max="1531" width="9.7265625" style="4" customWidth="1"/>
    <col min="1532" max="1532" width="5.7265625" style="4" customWidth="1"/>
    <col min="1533" max="1533" width="9.7265625" style="4" customWidth="1"/>
    <col min="1534" max="1534" width="5.7265625" style="4" customWidth="1"/>
    <col min="1535" max="1535" width="9.7265625" style="4" customWidth="1"/>
    <col min="1536" max="1536" width="5.54296875" style="4" bestFit="1" customWidth="1"/>
    <col min="1537" max="1537" width="23.7265625" style="4" customWidth="1"/>
    <col min="1538" max="1538" width="3.1796875" style="4" customWidth="1"/>
    <col min="1539" max="1539" width="11.26953125" style="4" bestFit="1" customWidth="1"/>
    <col min="1540" max="1780" width="9.1796875" style="4"/>
    <col min="1781" max="1781" width="3.1796875" style="4" customWidth="1"/>
    <col min="1782" max="1782" width="23.7265625" style="4" customWidth="1"/>
    <col min="1783" max="1783" width="9.7265625" style="4" customWidth="1"/>
    <col min="1784" max="1784" width="6.1796875" style="4" bestFit="1" customWidth="1"/>
    <col min="1785" max="1785" width="9.7265625" style="4" customWidth="1"/>
    <col min="1786" max="1786" width="5.7265625" style="4" customWidth="1"/>
    <col min="1787" max="1787" width="9.7265625" style="4" customWidth="1"/>
    <col min="1788" max="1788" width="5.7265625" style="4" customWidth="1"/>
    <col min="1789" max="1789" width="9.7265625" style="4" customWidth="1"/>
    <col min="1790" max="1790" width="5.7265625" style="4" customWidth="1"/>
    <col min="1791" max="1791" width="9.7265625" style="4" customWidth="1"/>
    <col min="1792" max="1792" width="5.54296875" style="4" bestFit="1" customWidth="1"/>
    <col min="1793" max="1793" width="23.7265625" style="4" customWidth="1"/>
    <col min="1794" max="1794" width="3.1796875" style="4" customWidth="1"/>
    <col min="1795" max="1795" width="11.26953125" style="4" bestFit="1" customWidth="1"/>
    <col min="1796" max="2036" width="9.1796875" style="4"/>
    <col min="2037" max="2037" width="3.1796875" style="4" customWidth="1"/>
    <col min="2038" max="2038" width="23.7265625" style="4" customWidth="1"/>
    <col min="2039" max="2039" width="9.7265625" style="4" customWidth="1"/>
    <col min="2040" max="2040" width="6.1796875" style="4" bestFit="1" customWidth="1"/>
    <col min="2041" max="2041" width="9.7265625" style="4" customWidth="1"/>
    <col min="2042" max="2042" width="5.7265625" style="4" customWidth="1"/>
    <col min="2043" max="2043" width="9.7265625" style="4" customWidth="1"/>
    <col min="2044" max="2044" width="5.7265625" style="4" customWidth="1"/>
    <col min="2045" max="2045" width="9.7265625" style="4" customWidth="1"/>
    <col min="2046" max="2046" width="5.7265625" style="4" customWidth="1"/>
    <col min="2047" max="2047" width="9.7265625" style="4" customWidth="1"/>
    <col min="2048" max="2048" width="5.54296875" style="4" bestFit="1" customWidth="1"/>
    <col min="2049" max="2049" width="23.7265625" style="4" customWidth="1"/>
    <col min="2050" max="2050" width="3.1796875" style="4" customWidth="1"/>
    <col min="2051" max="2051" width="11.26953125" style="4" bestFit="1" customWidth="1"/>
    <col min="2052" max="2292" width="9.1796875" style="4"/>
    <col min="2293" max="2293" width="3.1796875" style="4" customWidth="1"/>
    <col min="2294" max="2294" width="23.7265625" style="4" customWidth="1"/>
    <col min="2295" max="2295" width="9.7265625" style="4" customWidth="1"/>
    <col min="2296" max="2296" width="6.1796875" style="4" bestFit="1" customWidth="1"/>
    <col min="2297" max="2297" width="9.7265625" style="4" customWidth="1"/>
    <col min="2298" max="2298" width="5.7265625" style="4" customWidth="1"/>
    <col min="2299" max="2299" width="9.7265625" style="4" customWidth="1"/>
    <col min="2300" max="2300" width="5.7265625" style="4" customWidth="1"/>
    <col min="2301" max="2301" width="9.7265625" style="4" customWidth="1"/>
    <col min="2302" max="2302" width="5.7265625" style="4" customWidth="1"/>
    <col min="2303" max="2303" width="9.7265625" style="4" customWidth="1"/>
    <col min="2304" max="2304" width="5.54296875" style="4" bestFit="1" customWidth="1"/>
    <col min="2305" max="2305" width="23.7265625" style="4" customWidth="1"/>
    <col min="2306" max="2306" width="3.1796875" style="4" customWidth="1"/>
    <col min="2307" max="2307" width="11.26953125" style="4" bestFit="1" customWidth="1"/>
    <col min="2308" max="2548" width="9.1796875" style="4"/>
    <col min="2549" max="2549" width="3.1796875" style="4" customWidth="1"/>
    <col min="2550" max="2550" width="23.7265625" style="4" customWidth="1"/>
    <col min="2551" max="2551" width="9.7265625" style="4" customWidth="1"/>
    <col min="2552" max="2552" width="6.1796875" style="4" bestFit="1" customWidth="1"/>
    <col min="2553" max="2553" width="9.7265625" style="4" customWidth="1"/>
    <col min="2554" max="2554" width="5.7265625" style="4" customWidth="1"/>
    <col min="2555" max="2555" width="9.7265625" style="4" customWidth="1"/>
    <col min="2556" max="2556" width="5.7265625" style="4" customWidth="1"/>
    <col min="2557" max="2557" width="9.7265625" style="4" customWidth="1"/>
    <col min="2558" max="2558" width="5.7265625" style="4" customWidth="1"/>
    <col min="2559" max="2559" width="9.7265625" style="4" customWidth="1"/>
    <col min="2560" max="2560" width="5.54296875" style="4" bestFit="1" customWidth="1"/>
    <col min="2561" max="2561" width="23.7265625" style="4" customWidth="1"/>
    <col min="2562" max="2562" width="3.1796875" style="4" customWidth="1"/>
    <col min="2563" max="2563" width="11.26953125" style="4" bestFit="1" customWidth="1"/>
    <col min="2564" max="2804" width="9.1796875" style="4"/>
    <col min="2805" max="2805" width="3.1796875" style="4" customWidth="1"/>
    <col min="2806" max="2806" width="23.7265625" style="4" customWidth="1"/>
    <col min="2807" max="2807" width="9.7265625" style="4" customWidth="1"/>
    <col min="2808" max="2808" width="6.1796875" style="4" bestFit="1" customWidth="1"/>
    <col min="2809" max="2809" width="9.7265625" style="4" customWidth="1"/>
    <col min="2810" max="2810" width="5.7265625" style="4" customWidth="1"/>
    <col min="2811" max="2811" width="9.7265625" style="4" customWidth="1"/>
    <col min="2812" max="2812" width="5.7265625" style="4" customWidth="1"/>
    <col min="2813" max="2813" width="9.7265625" style="4" customWidth="1"/>
    <col min="2814" max="2814" width="5.7265625" style="4" customWidth="1"/>
    <col min="2815" max="2815" width="9.7265625" style="4" customWidth="1"/>
    <col min="2816" max="2816" width="5.54296875" style="4" bestFit="1" customWidth="1"/>
    <col min="2817" max="2817" width="23.7265625" style="4" customWidth="1"/>
    <col min="2818" max="2818" width="3.1796875" style="4" customWidth="1"/>
    <col min="2819" max="2819" width="11.26953125" style="4" bestFit="1" customWidth="1"/>
    <col min="2820" max="3060" width="9.1796875" style="4"/>
    <col min="3061" max="3061" width="3.1796875" style="4" customWidth="1"/>
    <col min="3062" max="3062" width="23.7265625" style="4" customWidth="1"/>
    <col min="3063" max="3063" width="9.7265625" style="4" customWidth="1"/>
    <col min="3064" max="3064" width="6.1796875" style="4" bestFit="1" customWidth="1"/>
    <col min="3065" max="3065" width="9.7265625" style="4" customWidth="1"/>
    <col min="3066" max="3066" width="5.7265625" style="4" customWidth="1"/>
    <col min="3067" max="3067" width="9.7265625" style="4" customWidth="1"/>
    <col min="3068" max="3068" width="5.7265625" style="4" customWidth="1"/>
    <col min="3069" max="3069" width="9.7265625" style="4" customWidth="1"/>
    <col min="3070" max="3070" width="5.7265625" style="4" customWidth="1"/>
    <col min="3071" max="3071" width="9.7265625" style="4" customWidth="1"/>
    <col min="3072" max="3072" width="5.54296875" style="4" bestFit="1" customWidth="1"/>
    <col min="3073" max="3073" width="23.7265625" style="4" customWidth="1"/>
    <col min="3074" max="3074" width="3.1796875" style="4" customWidth="1"/>
    <col min="3075" max="3075" width="11.26953125" style="4" bestFit="1" customWidth="1"/>
    <col min="3076" max="3316" width="9.1796875" style="4"/>
    <col min="3317" max="3317" width="3.1796875" style="4" customWidth="1"/>
    <col min="3318" max="3318" width="23.7265625" style="4" customWidth="1"/>
    <col min="3319" max="3319" width="9.7265625" style="4" customWidth="1"/>
    <col min="3320" max="3320" width="6.1796875" style="4" bestFit="1" customWidth="1"/>
    <col min="3321" max="3321" width="9.7265625" style="4" customWidth="1"/>
    <col min="3322" max="3322" width="5.7265625" style="4" customWidth="1"/>
    <col min="3323" max="3323" width="9.7265625" style="4" customWidth="1"/>
    <col min="3324" max="3324" width="5.7265625" style="4" customWidth="1"/>
    <col min="3325" max="3325" width="9.7265625" style="4" customWidth="1"/>
    <col min="3326" max="3326" width="5.7265625" style="4" customWidth="1"/>
    <col min="3327" max="3327" width="9.7265625" style="4" customWidth="1"/>
    <col min="3328" max="3328" width="5.54296875" style="4" bestFit="1" customWidth="1"/>
    <col min="3329" max="3329" width="23.7265625" style="4" customWidth="1"/>
    <col min="3330" max="3330" width="3.1796875" style="4" customWidth="1"/>
    <col min="3331" max="3331" width="11.26953125" style="4" bestFit="1" customWidth="1"/>
    <col min="3332" max="3572" width="9.1796875" style="4"/>
    <col min="3573" max="3573" width="3.1796875" style="4" customWidth="1"/>
    <col min="3574" max="3574" width="23.7265625" style="4" customWidth="1"/>
    <col min="3575" max="3575" width="9.7265625" style="4" customWidth="1"/>
    <col min="3576" max="3576" width="6.1796875" style="4" bestFit="1" customWidth="1"/>
    <col min="3577" max="3577" width="9.7265625" style="4" customWidth="1"/>
    <col min="3578" max="3578" width="5.7265625" style="4" customWidth="1"/>
    <col min="3579" max="3579" width="9.7265625" style="4" customWidth="1"/>
    <col min="3580" max="3580" width="5.7265625" style="4" customWidth="1"/>
    <col min="3581" max="3581" width="9.7265625" style="4" customWidth="1"/>
    <col min="3582" max="3582" width="5.7265625" style="4" customWidth="1"/>
    <col min="3583" max="3583" width="9.7265625" style="4" customWidth="1"/>
    <col min="3584" max="3584" width="5.54296875" style="4" bestFit="1" customWidth="1"/>
    <col min="3585" max="3585" width="23.7265625" style="4" customWidth="1"/>
    <col min="3586" max="3586" width="3.1796875" style="4" customWidth="1"/>
    <col min="3587" max="3587" width="11.26953125" style="4" bestFit="1" customWidth="1"/>
    <col min="3588" max="3828" width="9.1796875" style="4"/>
    <col min="3829" max="3829" width="3.1796875" style="4" customWidth="1"/>
    <col min="3830" max="3830" width="23.7265625" style="4" customWidth="1"/>
    <col min="3831" max="3831" width="9.7265625" style="4" customWidth="1"/>
    <col min="3832" max="3832" width="6.1796875" style="4" bestFit="1" customWidth="1"/>
    <col min="3833" max="3833" width="9.7265625" style="4" customWidth="1"/>
    <col min="3834" max="3834" width="5.7265625" style="4" customWidth="1"/>
    <col min="3835" max="3835" width="9.7265625" style="4" customWidth="1"/>
    <col min="3836" max="3836" width="5.7265625" style="4" customWidth="1"/>
    <col min="3837" max="3837" width="9.7265625" style="4" customWidth="1"/>
    <col min="3838" max="3838" width="5.7265625" style="4" customWidth="1"/>
    <col min="3839" max="3839" width="9.7265625" style="4" customWidth="1"/>
    <col min="3840" max="3840" width="5.54296875" style="4" bestFit="1" customWidth="1"/>
    <col min="3841" max="3841" width="23.7265625" style="4" customWidth="1"/>
    <col min="3842" max="3842" width="3.1796875" style="4" customWidth="1"/>
    <col min="3843" max="3843" width="11.26953125" style="4" bestFit="1" customWidth="1"/>
    <col min="3844" max="4084" width="9.1796875" style="4"/>
    <col min="4085" max="4085" width="3.1796875" style="4" customWidth="1"/>
    <col min="4086" max="4086" width="23.7265625" style="4" customWidth="1"/>
    <col min="4087" max="4087" width="9.7265625" style="4" customWidth="1"/>
    <col min="4088" max="4088" width="6.1796875" style="4" bestFit="1" customWidth="1"/>
    <col min="4089" max="4089" width="9.7265625" style="4" customWidth="1"/>
    <col min="4090" max="4090" width="5.7265625" style="4" customWidth="1"/>
    <col min="4091" max="4091" width="9.7265625" style="4" customWidth="1"/>
    <col min="4092" max="4092" width="5.7265625" style="4" customWidth="1"/>
    <col min="4093" max="4093" width="9.7265625" style="4" customWidth="1"/>
    <col min="4094" max="4094" width="5.7265625" style="4" customWidth="1"/>
    <col min="4095" max="4095" width="9.7265625" style="4" customWidth="1"/>
    <col min="4096" max="4096" width="5.54296875" style="4" bestFit="1" customWidth="1"/>
    <col min="4097" max="4097" width="23.7265625" style="4" customWidth="1"/>
    <col min="4098" max="4098" width="3.1796875" style="4" customWidth="1"/>
    <col min="4099" max="4099" width="11.26953125" style="4" bestFit="1" customWidth="1"/>
    <col min="4100" max="4340" width="9.1796875" style="4"/>
    <col min="4341" max="4341" width="3.1796875" style="4" customWidth="1"/>
    <col min="4342" max="4342" width="23.7265625" style="4" customWidth="1"/>
    <col min="4343" max="4343" width="9.7265625" style="4" customWidth="1"/>
    <col min="4344" max="4344" width="6.1796875" style="4" bestFit="1" customWidth="1"/>
    <col min="4345" max="4345" width="9.7265625" style="4" customWidth="1"/>
    <col min="4346" max="4346" width="5.7265625" style="4" customWidth="1"/>
    <col min="4347" max="4347" width="9.7265625" style="4" customWidth="1"/>
    <col min="4348" max="4348" width="5.7265625" style="4" customWidth="1"/>
    <col min="4349" max="4349" width="9.7265625" style="4" customWidth="1"/>
    <col min="4350" max="4350" width="5.7265625" style="4" customWidth="1"/>
    <col min="4351" max="4351" width="9.7265625" style="4" customWidth="1"/>
    <col min="4352" max="4352" width="5.54296875" style="4" bestFit="1" customWidth="1"/>
    <col min="4353" max="4353" width="23.7265625" style="4" customWidth="1"/>
    <col min="4354" max="4354" width="3.1796875" style="4" customWidth="1"/>
    <col min="4355" max="4355" width="11.26953125" style="4" bestFit="1" customWidth="1"/>
    <col min="4356" max="4596" width="9.1796875" style="4"/>
    <col min="4597" max="4597" width="3.1796875" style="4" customWidth="1"/>
    <col min="4598" max="4598" width="23.7265625" style="4" customWidth="1"/>
    <col min="4599" max="4599" width="9.7265625" style="4" customWidth="1"/>
    <col min="4600" max="4600" width="6.1796875" style="4" bestFit="1" customWidth="1"/>
    <col min="4601" max="4601" width="9.7265625" style="4" customWidth="1"/>
    <col min="4602" max="4602" width="5.7265625" style="4" customWidth="1"/>
    <col min="4603" max="4603" width="9.7265625" style="4" customWidth="1"/>
    <col min="4604" max="4604" width="5.7265625" style="4" customWidth="1"/>
    <col min="4605" max="4605" width="9.7265625" style="4" customWidth="1"/>
    <col min="4606" max="4606" width="5.7265625" style="4" customWidth="1"/>
    <col min="4607" max="4607" width="9.7265625" style="4" customWidth="1"/>
    <col min="4608" max="4608" width="5.54296875" style="4" bestFit="1" customWidth="1"/>
    <col min="4609" max="4609" width="23.7265625" style="4" customWidth="1"/>
    <col min="4610" max="4610" width="3.1796875" style="4" customWidth="1"/>
    <col min="4611" max="4611" width="11.26953125" style="4" bestFit="1" customWidth="1"/>
    <col min="4612" max="4852" width="9.1796875" style="4"/>
    <col min="4853" max="4853" width="3.1796875" style="4" customWidth="1"/>
    <col min="4854" max="4854" width="23.7265625" style="4" customWidth="1"/>
    <col min="4855" max="4855" width="9.7265625" style="4" customWidth="1"/>
    <col min="4856" max="4856" width="6.1796875" style="4" bestFit="1" customWidth="1"/>
    <col min="4857" max="4857" width="9.7265625" style="4" customWidth="1"/>
    <col min="4858" max="4858" width="5.7265625" style="4" customWidth="1"/>
    <col min="4859" max="4859" width="9.7265625" style="4" customWidth="1"/>
    <col min="4860" max="4860" width="5.7265625" style="4" customWidth="1"/>
    <col min="4861" max="4861" width="9.7265625" style="4" customWidth="1"/>
    <col min="4862" max="4862" width="5.7265625" style="4" customWidth="1"/>
    <col min="4863" max="4863" width="9.7265625" style="4" customWidth="1"/>
    <col min="4864" max="4864" width="5.54296875" style="4" bestFit="1" customWidth="1"/>
    <col min="4865" max="4865" width="23.7265625" style="4" customWidth="1"/>
    <col min="4866" max="4866" width="3.1796875" style="4" customWidth="1"/>
    <col min="4867" max="4867" width="11.26953125" style="4" bestFit="1" customWidth="1"/>
    <col min="4868" max="5108" width="9.1796875" style="4"/>
    <col min="5109" max="5109" width="3.1796875" style="4" customWidth="1"/>
    <col min="5110" max="5110" width="23.7265625" style="4" customWidth="1"/>
    <col min="5111" max="5111" width="9.7265625" style="4" customWidth="1"/>
    <col min="5112" max="5112" width="6.1796875" style="4" bestFit="1" customWidth="1"/>
    <col min="5113" max="5113" width="9.7265625" style="4" customWidth="1"/>
    <col min="5114" max="5114" width="5.7265625" style="4" customWidth="1"/>
    <col min="5115" max="5115" width="9.7265625" style="4" customWidth="1"/>
    <col min="5116" max="5116" width="5.7265625" style="4" customWidth="1"/>
    <col min="5117" max="5117" width="9.7265625" style="4" customWidth="1"/>
    <col min="5118" max="5118" width="5.7265625" style="4" customWidth="1"/>
    <col min="5119" max="5119" width="9.7265625" style="4" customWidth="1"/>
    <col min="5120" max="5120" width="5.54296875" style="4" bestFit="1" customWidth="1"/>
    <col min="5121" max="5121" width="23.7265625" style="4" customWidth="1"/>
    <col min="5122" max="5122" width="3.1796875" style="4" customWidth="1"/>
    <col min="5123" max="5123" width="11.26953125" style="4" bestFit="1" customWidth="1"/>
    <col min="5124" max="5364" width="9.1796875" style="4"/>
    <col min="5365" max="5365" width="3.1796875" style="4" customWidth="1"/>
    <col min="5366" max="5366" width="23.7265625" style="4" customWidth="1"/>
    <col min="5367" max="5367" width="9.7265625" style="4" customWidth="1"/>
    <col min="5368" max="5368" width="6.1796875" style="4" bestFit="1" customWidth="1"/>
    <col min="5369" max="5369" width="9.7265625" style="4" customWidth="1"/>
    <col min="5370" max="5370" width="5.7265625" style="4" customWidth="1"/>
    <col min="5371" max="5371" width="9.7265625" style="4" customWidth="1"/>
    <col min="5372" max="5372" width="5.7265625" style="4" customWidth="1"/>
    <col min="5373" max="5373" width="9.7265625" style="4" customWidth="1"/>
    <col min="5374" max="5374" width="5.7265625" style="4" customWidth="1"/>
    <col min="5375" max="5375" width="9.7265625" style="4" customWidth="1"/>
    <col min="5376" max="5376" width="5.54296875" style="4" bestFit="1" customWidth="1"/>
    <col min="5377" max="5377" width="23.7265625" style="4" customWidth="1"/>
    <col min="5378" max="5378" width="3.1796875" style="4" customWidth="1"/>
    <col min="5379" max="5379" width="11.26953125" style="4" bestFit="1" customWidth="1"/>
    <col min="5380" max="5620" width="9.1796875" style="4"/>
    <col min="5621" max="5621" width="3.1796875" style="4" customWidth="1"/>
    <col min="5622" max="5622" width="23.7265625" style="4" customWidth="1"/>
    <col min="5623" max="5623" width="9.7265625" style="4" customWidth="1"/>
    <col min="5624" max="5624" width="6.1796875" style="4" bestFit="1" customWidth="1"/>
    <col min="5625" max="5625" width="9.7265625" style="4" customWidth="1"/>
    <col min="5626" max="5626" width="5.7265625" style="4" customWidth="1"/>
    <col min="5627" max="5627" width="9.7265625" style="4" customWidth="1"/>
    <col min="5628" max="5628" width="5.7265625" style="4" customWidth="1"/>
    <col min="5629" max="5629" width="9.7265625" style="4" customWidth="1"/>
    <col min="5630" max="5630" width="5.7265625" style="4" customWidth="1"/>
    <col min="5631" max="5631" width="9.7265625" style="4" customWidth="1"/>
    <col min="5632" max="5632" width="5.54296875" style="4" bestFit="1" customWidth="1"/>
    <col min="5633" max="5633" width="23.7265625" style="4" customWidth="1"/>
    <col min="5634" max="5634" width="3.1796875" style="4" customWidth="1"/>
    <col min="5635" max="5635" width="11.26953125" style="4" bestFit="1" customWidth="1"/>
    <col min="5636" max="5876" width="9.1796875" style="4"/>
    <col min="5877" max="5877" width="3.1796875" style="4" customWidth="1"/>
    <col min="5878" max="5878" width="23.7265625" style="4" customWidth="1"/>
    <col min="5879" max="5879" width="9.7265625" style="4" customWidth="1"/>
    <col min="5880" max="5880" width="6.1796875" style="4" bestFit="1" customWidth="1"/>
    <col min="5881" max="5881" width="9.7265625" style="4" customWidth="1"/>
    <col min="5882" max="5882" width="5.7265625" style="4" customWidth="1"/>
    <col min="5883" max="5883" width="9.7265625" style="4" customWidth="1"/>
    <col min="5884" max="5884" width="5.7265625" style="4" customWidth="1"/>
    <col min="5885" max="5885" width="9.7265625" style="4" customWidth="1"/>
    <col min="5886" max="5886" width="5.7265625" style="4" customWidth="1"/>
    <col min="5887" max="5887" width="9.7265625" style="4" customWidth="1"/>
    <col min="5888" max="5888" width="5.54296875" style="4" bestFit="1" customWidth="1"/>
    <col min="5889" max="5889" width="23.7265625" style="4" customWidth="1"/>
    <col min="5890" max="5890" width="3.1796875" style="4" customWidth="1"/>
    <col min="5891" max="5891" width="11.26953125" style="4" bestFit="1" customWidth="1"/>
    <col min="5892" max="6132" width="9.1796875" style="4"/>
    <col min="6133" max="6133" width="3.1796875" style="4" customWidth="1"/>
    <col min="6134" max="6134" width="23.7265625" style="4" customWidth="1"/>
    <col min="6135" max="6135" width="9.7265625" style="4" customWidth="1"/>
    <col min="6136" max="6136" width="6.1796875" style="4" bestFit="1" customWidth="1"/>
    <col min="6137" max="6137" width="9.7265625" style="4" customWidth="1"/>
    <col min="6138" max="6138" width="5.7265625" style="4" customWidth="1"/>
    <col min="6139" max="6139" width="9.7265625" style="4" customWidth="1"/>
    <col min="6140" max="6140" width="5.7265625" style="4" customWidth="1"/>
    <col min="6141" max="6141" width="9.7265625" style="4" customWidth="1"/>
    <col min="6142" max="6142" width="5.7265625" style="4" customWidth="1"/>
    <col min="6143" max="6143" width="9.7265625" style="4" customWidth="1"/>
    <col min="6144" max="6144" width="5.54296875" style="4" bestFit="1" customWidth="1"/>
    <col min="6145" max="6145" width="23.7265625" style="4" customWidth="1"/>
    <col min="6146" max="6146" width="3.1796875" style="4" customWidth="1"/>
    <col min="6147" max="6147" width="11.26953125" style="4" bestFit="1" customWidth="1"/>
    <col min="6148" max="6388" width="9.1796875" style="4"/>
    <col min="6389" max="6389" width="3.1796875" style="4" customWidth="1"/>
    <col min="6390" max="6390" width="23.7265625" style="4" customWidth="1"/>
    <col min="6391" max="6391" width="9.7265625" style="4" customWidth="1"/>
    <col min="6392" max="6392" width="6.1796875" style="4" bestFit="1" customWidth="1"/>
    <col min="6393" max="6393" width="9.7265625" style="4" customWidth="1"/>
    <col min="6394" max="6394" width="5.7265625" style="4" customWidth="1"/>
    <col min="6395" max="6395" width="9.7265625" style="4" customWidth="1"/>
    <col min="6396" max="6396" width="5.7265625" style="4" customWidth="1"/>
    <col min="6397" max="6397" width="9.7265625" style="4" customWidth="1"/>
    <col min="6398" max="6398" width="5.7265625" style="4" customWidth="1"/>
    <col min="6399" max="6399" width="9.7265625" style="4" customWidth="1"/>
    <col min="6400" max="6400" width="5.54296875" style="4" bestFit="1" customWidth="1"/>
    <col min="6401" max="6401" width="23.7265625" style="4" customWidth="1"/>
    <col min="6402" max="6402" width="3.1796875" style="4" customWidth="1"/>
    <col min="6403" max="6403" width="11.26953125" style="4" bestFit="1" customWidth="1"/>
    <col min="6404" max="6644" width="9.1796875" style="4"/>
    <col min="6645" max="6645" width="3.1796875" style="4" customWidth="1"/>
    <col min="6646" max="6646" width="23.7265625" style="4" customWidth="1"/>
    <col min="6647" max="6647" width="9.7265625" style="4" customWidth="1"/>
    <col min="6648" max="6648" width="6.1796875" style="4" bestFit="1" customWidth="1"/>
    <col min="6649" max="6649" width="9.7265625" style="4" customWidth="1"/>
    <col min="6650" max="6650" width="5.7265625" style="4" customWidth="1"/>
    <col min="6651" max="6651" width="9.7265625" style="4" customWidth="1"/>
    <col min="6652" max="6652" width="5.7265625" style="4" customWidth="1"/>
    <col min="6653" max="6653" width="9.7265625" style="4" customWidth="1"/>
    <col min="6654" max="6654" width="5.7265625" style="4" customWidth="1"/>
    <col min="6655" max="6655" width="9.7265625" style="4" customWidth="1"/>
    <col min="6656" max="6656" width="5.54296875" style="4" bestFit="1" customWidth="1"/>
    <col min="6657" max="6657" width="23.7265625" style="4" customWidth="1"/>
    <col min="6658" max="6658" width="3.1796875" style="4" customWidth="1"/>
    <col min="6659" max="6659" width="11.26953125" style="4" bestFit="1" customWidth="1"/>
    <col min="6660" max="6900" width="9.1796875" style="4"/>
    <col min="6901" max="6901" width="3.1796875" style="4" customWidth="1"/>
    <col min="6902" max="6902" width="23.7265625" style="4" customWidth="1"/>
    <col min="6903" max="6903" width="9.7265625" style="4" customWidth="1"/>
    <col min="6904" max="6904" width="6.1796875" style="4" bestFit="1" customWidth="1"/>
    <col min="6905" max="6905" width="9.7265625" style="4" customWidth="1"/>
    <col min="6906" max="6906" width="5.7265625" style="4" customWidth="1"/>
    <col min="6907" max="6907" width="9.7265625" style="4" customWidth="1"/>
    <col min="6908" max="6908" width="5.7265625" style="4" customWidth="1"/>
    <col min="6909" max="6909" width="9.7265625" style="4" customWidth="1"/>
    <col min="6910" max="6910" width="5.7265625" style="4" customWidth="1"/>
    <col min="6911" max="6911" width="9.7265625" style="4" customWidth="1"/>
    <col min="6912" max="6912" width="5.54296875" style="4" bestFit="1" customWidth="1"/>
    <col min="6913" max="6913" width="23.7265625" style="4" customWidth="1"/>
    <col min="6914" max="6914" width="3.1796875" style="4" customWidth="1"/>
    <col min="6915" max="6915" width="11.26953125" style="4" bestFit="1" customWidth="1"/>
    <col min="6916" max="7156" width="9.1796875" style="4"/>
    <col min="7157" max="7157" width="3.1796875" style="4" customWidth="1"/>
    <col min="7158" max="7158" width="23.7265625" style="4" customWidth="1"/>
    <col min="7159" max="7159" width="9.7265625" style="4" customWidth="1"/>
    <col min="7160" max="7160" width="6.1796875" style="4" bestFit="1" customWidth="1"/>
    <col min="7161" max="7161" width="9.7265625" style="4" customWidth="1"/>
    <col min="7162" max="7162" width="5.7265625" style="4" customWidth="1"/>
    <col min="7163" max="7163" width="9.7265625" style="4" customWidth="1"/>
    <col min="7164" max="7164" width="5.7265625" style="4" customWidth="1"/>
    <col min="7165" max="7165" width="9.7265625" style="4" customWidth="1"/>
    <col min="7166" max="7166" width="5.7265625" style="4" customWidth="1"/>
    <col min="7167" max="7167" width="9.7265625" style="4" customWidth="1"/>
    <col min="7168" max="7168" width="5.54296875" style="4" bestFit="1" customWidth="1"/>
    <col min="7169" max="7169" width="23.7265625" style="4" customWidth="1"/>
    <col min="7170" max="7170" width="3.1796875" style="4" customWidth="1"/>
    <col min="7171" max="7171" width="11.26953125" style="4" bestFit="1" customWidth="1"/>
    <col min="7172" max="7412" width="9.1796875" style="4"/>
    <col min="7413" max="7413" width="3.1796875" style="4" customWidth="1"/>
    <col min="7414" max="7414" width="23.7265625" style="4" customWidth="1"/>
    <col min="7415" max="7415" width="9.7265625" style="4" customWidth="1"/>
    <col min="7416" max="7416" width="6.1796875" style="4" bestFit="1" customWidth="1"/>
    <col min="7417" max="7417" width="9.7265625" style="4" customWidth="1"/>
    <col min="7418" max="7418" width="5.7265625" style="4" customWidth="1"/>
    <col min="7419" max="7419" width="9.7265625" style="4" customWidth="1"/>
    <col min="7420" max="7420" width="5.7265625" style="4" customWidth="1"/>
    <col min="7421" max="7421" width="9.7265625" style="4" customWidth="1"/>
    <col min="7422" max="7422" width="5.7265625" style="4" customWidth="1"/>
    <col min="7423" max="7423" width="9.7265625" style="4" customWidth="1"/>
    <col min="7424" max="7424" width="5.54296875" style="4" bestFit="1" customWidth="1"/>
    <col min="7425" max="7425" width="23.7265625" style="4" customWidth="1"/>
    <col min="7426" max="7426" width="3.1796875" style="4" customWidth="1"/>
    <col min="7427" max="7427" width="11.26953125" style="4" bestFit="1" customWidth="1"/>
    <col min="7428" max="7668" width="9.1796875" style="4"/>
    <col min="7669" max="7669" width="3.1796875" style="4" customWidth="1"/>
    <col min="7670" max="7670" width="23.7265625" style="4" customWidth="1"/>
    <col min="7671" max="7671" width="9.7265625" style="4" customWidth="1"/>
    <col min="7672" max="7672" width="6.1796875" style="4" bestFit="1" customWidth="1"/>
    <col min="7673" max="7673" width="9.7265625" style="4" customWidth="1"/>
    <col min="7674" max="7674" width="5.7265625" style="4" customWidth="1"/>
    <col min="7675" max="7675" width="9.7265625" style="4" customWidth="1"/>
    <col min="7676" max="7676" width="5.7265625" style="4" customWidth="1"/>
    <col min="7677" max="7677" width="9.7265625" style="4" customWidth="1"/>
    <col min="7678" max="7678" width="5.7265625" style="4" customWidth="1"/>
    <col min="7679" max="7679" width="9.7265625" style="4" customWidth="1"/>
    <col min="7680" max="7680" width="5.54296875" style="4" bestFit="1" customWidth="1"/>
    <col min="7681" max="7681" width="23.7265625" style="4" customWidth="1"/>
    <col min="7682" max="7682" width="3.1796875" style="4" customWidth="1"/>
    <col min="7683" max="7683" width="11.26953125" style="4" bestFit="1" customWidth="1"/>
    <col min="7684" max="7924" width="9.1796875" style="4"/>
    <col min="7925" max="7925" width="3.1796875" style="4" customWidth="1"/>
    <col min="7926" max="7926" width="23.7265625" style="4" customWidth="1"/>
    <col min="7927" max="7927" width="9.7265625" style="4" customWidth="1"/>
    <col min="7928" max="7928" width="6.1796875" style="4" bestFit="1" customWidth="1"/>
    <col min="7929" max="7929" width="9.7265625" style="4" customWidth="1"/>
    <col min="7930" max="7930" width="5.7265625" style="4" customWidth="1"/>
    <col min="7931" max="7931" width="9.7265625" style="4" customWidth="1"/>
    <col min="7932" max="7932" width="5.7265625" style="4" customWidth="1"/>
    <col min="7933" max="7933" width="9.7265625" style="4" customWidth="1"/>
    <col min="7934" max="7934" width="5.7265625" style="4" customWidth="1"/>
    <col min="7935" max="7935" width="9.7265625" style="4" customWidth="1"/>
    <col min="7936" max="7936" width="5.54296875" style="4" bestFit="1" customWidth="1"/>
    <col min="7937" max="7937" width="23.7265625" style="4" customWidth="1"/>
    <col min="7938" max="7938" width="3.1796875" style="4" customWidth="1"/>
    <col min="7939" max="7939" width="11.26953125" style="4" bestFit="1" customWidth="1"/>
    <col min="7940" max="8180" width="9.1796875" style="4"/>
    <col min="8181" max="8181" width="3.1796875" style="4" customWidth="1"/>
    <col min="8182" max="8182" width="23.7265625" style="4" customWidth="1"/>
    <col min="8183" max="8183" width="9.7265625" style="4" customWidth="1"/>
    <col min="8184" max="8184" width="6.1796875" style="4" bestFit="1" customWidth="1"/>
    <col min="8185" max="8185" width="9.7265625" style="4" customWidth="1"/>
    <col min="8186" max="8186" width="5.7265625" style="4" customWidth="1"/>
    <col min="8187" max="8187" width="9.7265625" style="4" customWidth="1"/>
    <col min="8188" max="8188" width="5.7265625" style="4" customWidth="1"/>
    <col min="8189" max="8189" width="9.7265625" style="4" customWidth="1"/>
    <col min="8190" max="8190" width="5.7265625" style="4" customWidth="1"/>
    <col min="8191" max="8191" width="9.7265625" style="4" customWidth="1"/>
    <col min="8192" max="8192" width="5.54296875" style="4" bestFit="1" customWidth="1"/>
    <col min="8193" max="8193" width="23.7265625" style="4" customWidth="1"/>
    <col min="8194" max="8194" width="3.1796875" style="4" customWidth="1"/>
    <col min="8195" max="8195" width="11.26953125" style="4" bestFit="1" customWidth="1"/>
    <col min="8196" max="8436" width="9.1796875" style="4"/>
    <col min="8437" max="8437" width="3.1796875" style="4" customWidth="1"/>
    <col min="8438" max="8438" width="23.7265625" style="4" customWidth="1"/>
    <col min="8439" max="8439" width="9.7265625" style="4" customWidth="1"/>
    <col min="8440" max="8440" width="6.1796875" style="4" bestFit="1" customWidth="1"/>
    <col min="8441" max="8441" width="9.7265625" style="4" customWidth="1"/>
    <col min="8442" max="8442" width="5.7265625" style="4" customWidth="1"/>
    <col min="8443" max="8443" width="9.7265625" style="4" customWidth="1"/>
    <col min="8444" max="8444" width="5.7265625" style="4" customWidth="1"/>
    <col min="8445" max="8445" width="9.7265625" style="4" customWidth="1"/>
    <col min="8446" max="8446" width="5.7265625" style="4" customWidth="1"/>
    <col min="8447" max="8447" width="9.7265625" style="4" customWidth="1"/>
    <col min="8448" max="8448" width="5.54296875" style="4" bestFit="1" customWidth="1"/>
    <col min="8449" max="8449" width="23.7265625" style="4" customWidth="1"/>
    <col min="8450" max="8450" width="3.1796875" style="4" customWidth="1"/>
    <col min="8451" max="8451" width="11.26953125" style="4" bestFit="1" customWidth="1"/>
    <col min="8452" max="8692" width="9.1796875" style="4"/>
    <col min="8693" max="8693" width="3.1796875" style="4" customWidth="1"/>
    <col min="8694" max="8694" width="23.7265625" style="4" customWidth="1"/>
    <col min="8695" max="8695" width="9.7265625" style="4" customWidth="1"/>
    <col min="8696" max="8696" width="6.1796875" style="4" bestFit="1" customWidth="1"/>
    <col min="8697" max="8697" width="9.7265625" style="4" customWidth="1"/>
    <col min="8698" max="8698" width="5.7265625" style="4" customWidth="1"/>
    <col min="8699" max="8699" width="9.7265625" style="4" customWidth="1"/>
    <col min="8700" max="8700" width="5.7265625" style="4" customWidth="1"/>
    <col min="8701" max="8701" width="9.7265625" style="4" customWidth="1"/>
    <col min="8702" max="8702" width="5.7265625" style="4" customWidth="1"/>
    <col min="8703" max="8703" width="9.7265625" style="4" customWidth="1"/>
    <col min="8704" max="8704" width="5.54296875" style="4" bestFit="1" customWidth="1"/>
    <col min="8705" max="8705" width="23.7265625" style="4" customWidth="1"/>
    <col min="8706" max="8706" width="3.1796875" style="4" customWidth="1"/>
    <col min="8707" max="8707" width="11.26953125" style="4" bestFit="1" customWidth="1"/>
    <col min="8708" max="8948" width="9.1796875" style="4"/>
    <col min="8949" max="8949" width="3.1796875" style="4" customWidth="1"/>
    <col min="8950" max="8950" width="23.7265625" style="4" customWidth="1"/>
    <col min="8951" max="8951" width="9.7265625" style="4" customWidth="1"/>
    <col min="8952" max="8952" width="6.1796875" style="4" bestFit="1" customWidth="1"/>
    <col min="8953" max="8953" width="9.7265625" style="4" customWidth="1"/>
    <col min="8954" max="8954" width="5.7265625" style="4" customWidth="1"/>
    <col min="8955" max="8955" width="9.7265625" style="4" customWidth="1"/>
    <col min="8956" max="8956" width="5.7265625" style="4" customWidth="1"/>
    <col min="8957" max="8957" width="9.7265625" style="4" customWidth="1"/>
    <col min="8958" max="8958" width="5.7265625" style="4" customWidth="1"/>
    <col min="8959" max="8959" width="9.7265625" style="4" customWidth="1"/>
    <col min="8960" max="8960" width="5.54296875" style="4" bestFit="1" customWidth="1"/>
    <col min="8961" max="8961" width="23.7265625" style="4" customWidth="1"/>
    <col min="8962" max="8962" width="3.1796875" style="4" customWidth="1"/>
    <col min="8963" max="8963" width="11.26953125" style="4" bestFit="1" customWidth="1"/>
    <col min="8964" max="9204" width="9.1796875" style="4"/>
    <col min="9205" max="9205" width="3.1796875" style="4" customWidth="1"/>
    <col min="9206" max="9206" width="23.7265625" style="4" customWidth="1"/>
    <col min="9207" max="9207" width="9.7265625" style="4" customWidth="1"/>
    <col min="9208" max="9208" width="6.1796875" style="4" bestFit="1" customWidth="1"/>
    <col min="9209" max="9209" width="9.7265625" style="4" customWidth="1"/>
    <col min="9210" max="9210" width="5.7265625" style="4" customWidth="1"/>
    <col min="9211" max="9211" width="9.7265625" style="4" customWidth="1"/>
    <col min="9212" max="9212" width="5.7265625" style="4" customWidth="1"/>
    <col min="9213" max="9213" width="9.7265625" style="4" customWidth="1"/>
    <col min="9214" max="9214" width="5.7265625" style="4" customWidth="1"/>
    <col min="9215" max="9215" width="9.7265625" style="4" customWidth="1"/>
    <col min="9216" max="9216" width="5.54296875" style="4" bestFit="1" customWidth="1"/>
    <col min="9217" max="9217" width="23.7265625" style="4" customWidth="1"/>
    <col min="9218" max="9218" width="3.1796875" style="4" customWidth="1"/>
    <col min="9219" max="9219" width="11.26953125" style="4" bestFit="1" customWidth="1"/>
    <col min="9220" max="9460" width="9.1796875" style="4"/>
    <col min="9461" max="9461" width="3.1796875" style="4" customWidth="1"/>
    <col min="9462" max="9462" width="23.7265625" style="4" customWidth="1"/>
    <col min="9463" max="9463" width="9.7265625" style="4" customWidth="1"/>
    <col min="9464" max="9464" width="6.1796875" style="4" bestFit="1" customWidth="1"/>
    <col min="9465" max="9465" width="9.7265625" style="4" customWidth="1"/>
    <col min="9466" max="9466" width="5.7265625" style="4" customWidth="1"/>
    <col min="9467" max="9467" width="9.7265625" style="4" customWidth="1"/>
    <col min="9468" max="9468" width="5.7265625" style="4" customWidth="1"/>
    <col min="9469" max="9469" width="9.7265625" style="4" customWidth="1"/>
    <col min="9470" max="9470" width="5.7265625" style="4" customWidth="1"/>
    <col min="9471" max="9471" width="9.7265625" style="4" customWidth="1"/>
    <col min="9472" max="9472" width="5.54296875" style="4" bestFit="1" customWidth="1"/>
    <col min="9473" max="9473" width="23.7265625" style="4" customWidth="1"/>
    <col min="9474" max="9474" width="3.1796875" style="4" customWidth="1"/>
    <col min="9475" max="9475" width="11.26953125" style="4" bestFit="1" customWidth="1"/>
    <col min="9476" max="9716" width="9.1796875" style="4"/>
    <col min="9717" max="9717" width="3.1796875" style="4" customWidth="1"/>
    <col min="9718" max="9718" width="23.7265625" style="4" customWidth="1"/>
    <col min="9719" max="9719" width="9.7265625" style="4" customWidth="1"/>
    <col min="9720" max="9720" width="6.1796875" style="4" bestFit="1" customWidth="1"/>
    <col min="9721" max="9721" width="9.7265625" style="4" customWidth="1"/>
    <col min="9722" max="9722" width="5.7265625" style="4" customWidth="1"/>
    <col min="9723" max="9723" width="9.7265625" style="4" customWidth="1"/>
    <col min="9724" max="9724" width="5.7265625" style="4" customWidth="1"/>
    <col min="9725" max="9725" width="9.7265625" style="4" customWidth="1"/>
    <col min="9726" max="9726" width="5.7265625" style="4" customWidth="1"/>
    <col min="9727" max="9727" width="9.7265625" style="4" customWidth="1"/>
    <col min="9728" max="9728" width="5.54296875" style="4" bestFit="1" customWidth="1"/>
    <col min="9729" max="9729" width="23.7265625" style="4" customWidth="1"/>
    <col min="9730" max="9730" width="3.1796875" style="4" customWidth="1"/>
    <col min="9731" max="9731" width="11.26953125" style="4" bestFit="1" customWidth="1"/>
    <col min="9732" max="9972" width="9.1796875" style="4"/>
    <col min="9973" max="9973" width="3.1796875" style="4" customWidth="1"/>
    <col min="9974" max="9974" width="23.7265625" style="4" customWidth="1"/>
    <col min="9975" max="9975" width="9.7265625" style="4" customWidth="1"/>
    <col min="9976" max="9976" width="6.1796875" style="4" bestFit="1" customWidth="1"/>
    <col min="9977" max="9977" width="9.7265625" style="4" customWidth="1"/>
    <col min="9978" max="9978" width="5.7265625" style="4" customWidth="1"/>
    <col min="9979" max="9979" width="9.7265625" style="4" customWidth="1"/>
    <col min="9980" max="9980" width="5.7265625" style="4" customWidth="1"/>
    <col min="9981" max="9981" width="9.7265625" style="4" customWidth="1"/>
    <col min="9982" max="9982" width="5.7265625" style="4" customWidth="1"/>
    <col min="9983" max="9983" width="9.7265625" style="4" customWidth="1"/>
    <col min="9984" max="9984" width="5.54296875" style="4" bestFit="1" customWidth="1"/>
    <col min="9985" max="9985" width="23.7265625" style="4" customWidth="1"/>
    <col min="9986" max="9986" width="3.1796875" style="4" customWidth="1"/>
    <col min="9987" max="9987" width="11.26953125" style="4" bestFit="1" customWidth="1"/>
    <col min="9988" max="10228" width="9.1796875" style="4"/>
    <col min="10229" max="10229" width="3.1796875" style="4" customWidth="1"/>
    <col min="10230" max="10230" width="23.7265625" style="4" customWidth="1"/>
    <col min="10231" max="10231" width="9.7265625" style="4" customWidth="1"/>
    <col min="10232" max="10232" width="6.1796875" style="4" bestFit="1" customWidth="1"/>
    <col min="10233" max="10233" width="9.7265625" style="4" customWidth="1"/>
    <col min="10234" max="10234" width="5.7265625" style="4" customWidth="1"/>
    <col min="10235" max="10235" width="9.7265625" style="4" customWidth="1"/>
    <col min="10236" max="10236" width="5.7265625" style="4" customWidth="1"/>
    <col min="10237" max="10237" width="9.7265625" style="4" customWidth="1"/>
    <col min="10238" max="10238" width="5.7265625" style="4" customWidth="1"/>
    <col min="10239" max="10239" width="9.7265625" style="4" customWidth="1"/>
    <col min="10240" max="10240" width="5.54296875" style="4" bestFit="1" customWidth="1"/>
    <col min="10241" max="10241" width="23.7265625" style="4" customWidth="1"/>
    <col min="10242" max="10242" width="3.1796875" style="4" customWidth="1"/>
    <col min="10243" max="10243" width="11.26953125" style="4" bestFit="1" customWidth="1"/>
    <col min="10244" max="10484" width="9.1796875" style="4"/>
    <col min="10485" max="10485" width="3.1796875" style="4" customWidth="1"/>
    <col min="10486" max="10486" width="23.7265625" style="4" customWidth="1"/>
    <col min="10487" max="10487" width="9.7265625" style="4" customWidth="1"/>
    <col min="10488" max="10488" width="6.1796875" style="4" bestFit="1" customWidth="1"/>
    <col min="10489" max="10489" width="9.7265625" style="4" customWidth="1"/>
    <col min="10490" max="10490" width="5.7265625" style="4" customWidth="1"/>
    <col min="10491" max="10491" width="9.7265625" style="4" customWidth="1"/>
    <col min="10492" max="10492" width="5.7265625" style="4" customWidth="1"/>
    <col min="10493" max="10493" width="9.7265625" style="4" customWidth="1"/>
    <col min="10494" max="10494" width="5.7265625" style="4" customWidth="1"/>
    <col min="10495" max="10495" width="9.7265625" style="4" customWidth="1"/>
    <col min="10496" max="10496" width="5.54296875" style="4" bestFit="1" customWidth="1"/>
    <col min="10497" max="10497" width="23.7265625" style="4" customWidth="1"/>
    <col min="10498" max="10498" width="3.1796875" style="4" customWidth="1"/>
    <col min="10499" max="10499" width="11.26953125" style="4" bestFit="1" customWidth="1"/>
    <col min="10500" max="10740" width="9.1796875" style="4"/>
    <col min="10741" max="10741" width="3.1796875" style="4" customWidth="1"/>
    <col min="10742" max="10742" width="23.7265625" style="4" customWidth="1"/>
    <col min="10743" max="10743" width="9.7265625" style="4" customWidth="1"/>
    <col min="10744" max="10744" width="6.1796875" style="4" bestFit="1" customWidth="1"/>
    <col min="10745" max="10745" width="9.7265625" style="4" customWidth="1"/>
    <col min="10746" max="10746" width="5.7265625" style="4" customWidth="1"/>
    <col min="10747" max="10747" width="9.7265625" style="4" customWidth="1"/>
    <col min="10748" max="10748" width="5.7265625" style="4" customWidth="1"/>
    <col min="10749" max="10749" width="9.7265625" style="4" customWidth="1"/>
    <col min="10750" max="10750" width="5.7265625" style="4" customWidth="1"/>
    <col min="10751" max="10751" width="9.7265625" style="4" customWidth="1"/>
    <col min="10752" max="10752" width="5.54296875" style="4" bestFit="1" customWidth="1"/>
    <col min="10753" max="10753" width="23.7265625" style="4" customWidth="1"/>
    <col min="10754" max="10754" width="3.1796875" style="4" customWidth="1"/>
    <col min="10755" max="10755" width="11.26953125" style="4" bestFit="1" customWidth="1"/>
    <col min="10756" max="10996" width="9.1796875" style="4"/>
    <col min="10997" max="10997" width="3.1796875" style="4" customWidth="1"/>
    <col min="10998" max="10998" width="23.7265625" style="4" customWidth="1"/>
    <col min="10999" max="10999" width="9.7265625" style="4" customWidth="1"/>
    <col min="11000" max="11000" width="6.1796875" style="4" bestFit="1" customWidth="1"/>
    <col min="11001" max="11001" width="9.7265625" style="4" customWidth="1"/>
    <col min="11002" max="11002" width="5.7265625" style="4" customWidth="1"/>
    <col min="11003" max="11003" width="9.7265625" style="4" customWidth="1"/>
    <col min="11004" max="11004" width="5.7265625" style="4" customWidth="1"/>
    <col min="11005" max="11005" width="9.7265625" style="4" customWidth="1"/>
    <col min="11006" max="11006" width="5.7265625" style="4" customWidth="1"/>
    <col min="11007" max="11007" width="9.7265625" style="4" customWidth="1"/>
    <col min="11008" max="11008" width="5.54296875" style="4" bestFit="1" customWidth="1"/>
    <col min="11009" max="11009" width="23.7265625" style="4" customWidth="1"/>
    <col min="11010" max="11010" width="3.1796875" style="4" customWidth="1"/>
    <col min="11011" max="11011" width="11.26953125" style="4" bestFit="1" customWidth="1"/>
    <col min="11012" max="11252" width="9.1796875" style="4"/>
    <col min="11253" max="11253" width="3.1796875" style="4" customWidth="1"/>
    <col min="11254" max="11254" width="23.7265625" style="4" customWidth="1"/>
    <col min="11255" max="11255" width="9.7265625" style="4" customWidth="1"/>
    <col min="11256" max="11256" width="6.1796875" style="4" bestFit="1" customWidth="1"/>
    <col min="11257" max="11257" width="9.7265625" style="4" customWidth="1"/>
    <col min="11258" max="11258" width="5.7265625" style="4" customWidth="1"/>
    <col min="11259" max="11259" width="9.7265625" style="4" customWidth="1"/>
    <col min="11260" max="11260" width="5.7265625" style="4" customWidth="1"/>
    <col min="11261" max="11261" width="9.7265625" style="4" customWidth="1"/>
    <col min="11262" max="11262" width="5.7265625" style="4" customWidth="1"/>
    <col min="11263" max="11263" width="9.7265625" style="4" customWidth="1"/>
    <col min="11264" max="11264" width="5.54296875" style="4" bestFit="1" customWidth="1"/>
    <col min="11265" max="11265" width="23.7265625" style="4" customWidth="1"/>
    <col min="11266" max="11266" width="3.1796875" style="4" customWidth="1"/>
    <col min="11267" max="11267" width="11.26953125" style="4" bestFit="1" customWidth="1"/>
    <col min="11268" max="11508" width="9.1796875" style="4"/>
    <col min="11509" max="11509" width="3.1796875" style="4" customWidth="1"/>
    <col min="11510" max="11510" width="23.7265625" style="4" customWidth="1"/>
    <col min="11511" max="11511" width="9.7265625" style="4" customWidth="1"/>
    <col min="11512" max="11512" width="6.1796875" style="4" bestFit="1" customWidth="1"/>
    <col min="11513" max="11513" width="9.7265625" style="4" customWidth="1"/>
    <col min="11514" max="11514" width="5.7265625" style="4" customWidth="1"/>
    <col min="11515" max="11515" width="9.7265625" style="4" customWidth="1"/>
    <col min="11516" max="11516" width="5.7265625" style="4" customWidth="1"/>
    <col min="11517" max="11517" width="9.7265625" style="4" customWidth="1"/>
    <col min="11518" max="11518" width="5.7265625" style="4" customWidth="1"/>
    <col min="11519" max="11519" width="9.7265625" style="4" customWidth="1"/>
    <col min="11520" max="11520" width="5.54296875" style="4" bestFit="1" customWidth="1"/>
    <col min="11521" max="11521" width="23.7265625" style="4" customWidth="1"/>
    <col min="11522" max="11522" width="3.1796875" style="4" customWidth="1"/>
    <col min="11523" max="11523" width="11.26953125" style="4" bestFit="1" customWidth="1"/>
    <col min="11524" max="11764" width="9.1796875" style="4"/>
    <col min="11765" max="11765" width="3.1796875" style="4" customWidth="1"/>
    <col min="11766" max="11766" width="23.7265625" style="4" customWidth="1"/>
    <col min="11767" max="11767" width="9.7265625" style="4" customWidth="1"/>
    <col min="11768" max="11768" width="6.1796875" style="4" bestFit="1" customWidth="1"/>
    <col min="11769" max="11769" width="9.7265625" style="4" customWidth="1"/>
    <col min="11770" max="11770" width="5.7265625" style="4" customWidth="1"/>
    <col min="11771" max="11771" width="9.7265625" style="4" customWidth="1"/>
    <col min="11772" max="11772" width="5.7265625" style="4" customWidth="1"/>
    <col min="11773" max="11773" width="9.7265625" style="4" customWidth="1"/>
    <col min="11774" max="11774" width="5.7265625" style="4" customWidth="1"/>
    <col min="11775" max="11775" width="9.7265625" style="4" customWidth="1"/>
    <col min="11776" max="11776" width="5.54296875" style="4" bestFit="1" customWidth="1"/>
    <col min="11777" max="11777" width="23.7265625" style="4" customWidth="1"/>
    <col min="11778" max="11778" width="3.1796875" style="4" customWidth="1"/>
    <col min="11779" max="11779" width="11.26953125" style="4" bestFit="1" customWidth="1"/>
    <col min="11780" max="12020" width="9.1796875" style="4"/>
    <col min="12021" max="12021" width="3.1796875" style="4" customWidth="1"/>
    <col min="12022" max="12022" width="23.7265625" style="4" customWidth="1"/>
    <col min="12023" max="12023" width="9.7265625" style="4" customWidth="1"/>
    <col min="12024" max="12024" width="6.1796875" style="4" bestFit="1" customWidth="1"/>
    <col min="12025" max="12025" width="9.7265625" style="4" customWidth="1"/>
    <col min="12026" max="12026" width="5.7265625" style="4" customWidth="1"/>
    <col min="12027" max="12027" width="9.7265625" style="4" customWidth="1"/>
    <col min="12028" max="12028" width="5.7265625" style="4" customWidth="1"/>
    <col min="12029" max="12029" width="9.7265625" style="4" customWidth="1"/>
    <col min="12030" max="12030" width="5.7265625" style="4" customWidth="1"/>
    <col min="12031" max="12031" width="9.7265625" style="4" customWidth="1"/>
    <col min="12032" max="12032" width="5.54296875" style="4" bestFit="1" customWidth="1"/>
    <col min="12033" max="12033" width="23.7265625" style="4" customWidth="1"/>
    <col min="12034" max="12034" width="3.1796875" style="4" customWidth="1"/>
    <col min="12035" max="12035" width="11.26953125" style="4" bestFit="1" customWidth="1"/>
    <col min="12036" max="12276" width="9.1796875" style="4"/>
    <col min="12277" max="12277" width="3.1796875" style="4" customWidth="1"/>
    <col min="12278" max="12278" width="23.7265625" style="4" customWidth="1"/>
    <col min="12279" max="12279" width="9.7265625" style="4" customWidth="1"/>
    <col min="12280" max="12280" width="6.1796875" style="4" bestFit="1" customWidth="1"/>
    <col min="12281" max="12281" width="9.7265625" style="4" customWidth="1"/>
    <col min="12282" max="12282" width="5.7265625" style="4" customWidth="1"/>
    <col min="12283" max="12283" width="9.7265625" style="4" customWidth="1"/>
    <col min="12284" max="12284" width="5.7265625" style="4" customWidth="1"/>
    <col min="12285" max="12285" width="9.7265625" style="4" customWidth="1"/>
    <col min="12286" max="12286" width="5.7265625" style="4" customWidth="1"/>
    <col min="12287" max="12287" width="9.7265625" style="4" customWidth="1"/>
    <col min="12288" max="12288" width="5.54296875" style="4" bestFit="1" customWidth="1"/>
    <col min="12289" max="12289" width="23.7265625" style="4" customWidth="1"/>
    <col min="12290" max="12290" width="3.1796875" style="4" customWidth="1"/>
    <col min="12291" max="12291" width="11.26953125" style="4" bestFit="1" customWidth="1"/>
    <col min="12292" max="12532" width="9.1796875" style="4"/>
    <col min="12533" max="12533" width="3.1796875" style="4" customWidth="1"/>
    <col min="12534" max="12534" width="23.7265625" style="4" customWidth="1"/>
    <col min="12535" max="12535" width="9.7265625" style="4" customWidth="1"/>
    <col min="12536" max="12536" width="6.1796875" style="4" bestFit="1" customWidth="1"/>
    <col min="12537" max="12537" width="9.7265625" style="4" customWidth="1"/>
    <col min="12538" max="12538" width="5.7265625" style="4" customWidth="1"/>
    <col min="12539" max="12539" width="9.7265625" style="4" customWidth="1"/>
    <col min="12540" max="12540" width="5.7265625" style="4" customWidth="1"/>
    <col min="12541" max="12541" width="9.7265625" style="4" customWidth="1"/>
    <col min="12542" max="12542" width="5.7265625" style="4" customWidth="1"/>
    <col min="12543" max="12543" width="9.7265625" style="4" customWidth="1"/>
    <col min="12544" max="12544" width="5.54296875" style="4" bestFit="1" customWidth="1"/>
    <col min="12545" max="12545" width="23.7265625" style="4" customWidth="1"/>
    <col min="12546" max="12546" width="3.1796875" style="4" customWidth="1"/>
    <col min="12547" max="12547" width="11.26953125" style="4" bestFit="1" customWidth="1"/>
    <col min="12548" max="12788" width="9.1796875" style="4"/>
    <col min="12789" max="12789" width="3.1796875" style="4" customWidth="1"/>
    <col min="12790" max="12790" width="23.7265625" style="4" customWidth="1"/>
    <col min="12791" max="12791" width="9.7265625" style="4" customWidth="1"/>
    <col min="12792" max="12792" width="6.1796875" style="4" bestFit="1" customWidth="1"/>
    <col min="12793" max="12793" width="9.7265625" style="4" customWidth="1"/>
    <col min="12794" max="12794" width="5.7265625" style="4" customWidth="1"/>
    <col min="12795" max="12795" width="9.7265625" style="4" customWidth="1"/>
    <col min="12796" max="12796" width="5.7265625" style="4" customWidth="1"/>
    <col min="12797" max="12797" width="9.7265625" style="4" customWidth="1"/>
    <col min="12798" max="12798" width="5.7265625" style="4" customWidth="1"/>
    <col min="12799" max="12799" width="9.7265625" style="4" customWidth="1"/>
    <col min="12800" max="12800" width="5.54296875" style="4" bestFit="1" customWidth="1"/>
    <col min="12801" max="12801" width="23.7265625" style="4" customWidth="1"/>
    <col min="12802" max="12802" width="3.1796875" style="4" customWidth="1"/>
    <col min="12803" max="12803" width="11.26953125" style="4" bestFit="1" customWidth="1"/>
    <col min="12804" max="13044" width="9.1796875" style="4"/>
    <col min="13045" max="13045" width="3.1796875" style="4" customWidth="1"/>
    <col min="13046" max="13046" width="23.7265625" style="4" customWidth="1"/>
    <col min="13047" max="13047" width="9.7265625" style="4" customWidth="1"/>
    <col min="13048" max="13048" width="6.1796875" style="4" bestFit="1" customWidth="1"/>
    <col min="13049" max="13049" width="9.7265625" style="4" customWidth="1"/>
    <col min="13050" max="13050" width="5.7265625" style="4" customWidth="1"/>
    <col min="13051" max="13051" width="9.7265625" style="4" customWidth="1"/>
    <col min="13052" max="13052" width="5.7265625" style="4" customWidth="1"/>
    <col min="13053" max="13053" width="9.7265625" style="4" customWidth="1"/>
    <col min="13054" max="13054" width="5.7265625" style="4" customWidth="1"/>
    <col min="13055" max="13055" width="9.7265625" style="4" customWidth="1"/>
    <col min="13056" max="13056" width="5.54296875" style="4" bestFit="1" customWidth="1"/>
    <col min="13057" max="13057" width="23.7265625" style="4" customWidth="1"/>
    <col min="13058" max="13058" width="3.1796875" style="4" customWidth="1"/>
    <col min="13059" max="13059" width="11.26953125" style="4" bestFit="1" customWidth="1"/>
    <col min="13060" max="13300" width="9.1796875" style="4"/>
    <col min="13301" max="13301" width="3.1796875" style="4" customWidth="1"/>
    <col min="13302" max="13302" width="23.7265625" style="4" customWidth="1"/>
    <col min="13303" max="13303" width="9.7265625" style="4" customWidth="1"/>
    <col min="13304" max="13304" width="6.1796875" style="4" bestFit="1" customWidth="1"/>
    <col min="13305" max="13305" width="9.7265625" style="4" customWidth="1"/>
    <col min="13306" max="13306" width="5.7265625" style="4" customWidth="1"/>
    <col min="13307" max="13307" width="9.7265625" style="4" customWidth="1"/>
    <col min="13308" max="13308" width="5.7265625" style="4" customWidth="1"/>
    <col min="13309" max="13309" width="9.7265625" style="4" customWidth="1"/>
    <col min="13310" max="13310" width="5.7265625" style="4" customWidth="1"/>
    <col min="13311" max="13311" width="9.7265625" style="4" customWidth="1"/>
    <col min="13312" max="13312" width="5.54296875" style="4" bestFit="1" customWidth="1"/>
    <col min="13313" max="13313" width="23.7265625" style="4" customWidth="1"/>
    <col min="13314" max="13314" width="3.1796875" style="4" customWidth="1"/>
    <col min="13315" max="13315" width="11.26953125" style="4" bestFit="1" customWidth="1"/>
    <col min="13316" max="13556" width="9.1796875" style="4"/>
    <col min="13557" max="13557" width="3.1796875" style="4" customWidth="1"/>
    <col min="13558" max="13558" width="23.7265625" style="4" customWidth="1"/>
    <col min="13559" max="13559" width="9.7265625" style="4" customWidth="1"/>
    <col min="13560" max="13560" width="6.1796875" style="4" bestFit="1" customWidth="1"/>
    <col min="13561" max="13561" width="9.7265625" style="4" customWidth="1"/>
    <col min="13562" max="13562" width="5.7265625" style="4" customWidth="1"/>
    <col min="13563" max="13563" width="9.7265625" style="4" customWidth="1"/>
    <col min="13564" max="13564" width="5.7265625" style="4" customWidth="1"/>
    <col min="13565" max="13565" width="9.7265625" style="4" customWidth="1"/>
    <col min="13566" max="13566" width="5.7265625" style="4" customWidth="1"/>
    <col min="13567" max="13567" width="9.7265625" style="4" customWidth="1"/>
    <col min="13568" max="13568" width="5.54296875" style="4" bestFit="1" customWidth="1"/>
    <col min="13569" max="13569" width="23.7265625" style="4" customWidth="1"/>
    <col min="13570" max="13570" width="3.1796875" style="4" customWidth="1"/>
    <col min="13571" max="13571" width="11.26953125" style="4" bestFit="1" customWidth="1"/>
    <col min="13572" max="13812" width="9.1796875" style="4"/>
    <col min="13813" max="13813" width="3.1796875" style="4" customWidth="1"/>
    <col min="13814" max="13814" width="23.7265625" style="4" customWidth="1"/>
    <col min="13815" max="13815" width="9.7265625" style="4" customWidth="1"/>
    <col min="13816" max="13816" width="6.1796875" style="4" bestFit="1" customWidth="1"/>
    <col min="13817" max="13817" width="9.7265625" style="4" customWidth="1"/>
    <col min="13818" max="13818" width="5.7265625" style="4" customWidth="1"/>
    <col min="13819" max="13819" width="9.7265625" style="4" customWidth="1"/>
    <col min="13820" max="13820" width="5.7265625" style="4" customWidth="1"/>
    <col min="13821" max="13821" width="9.7265625" style="4" customWidth="1"/>
    <col min="13822" max="13822" width="5.7265625" style="4" customWidth="1"/>
    <col min="13823" max="13823" width="9.7265625" style="4" customWidth="1"/>
    <col min="13824" max="13824" width="5.54296875" style="4" bestFit="1" customWidth="1"/>
    <col min="13825" max="13825" width="23.7265625" style="4" customWidth="1"/>
    <col min="13826" max="13826" width="3.1796875" style="4" customWidth="1"/>
    <col min="13827" max="13827" width="11.26953125" style="4" bestFit="1" customWidth="1"/>
    <col min="13828" max="14068" width="9.1796875" style="4"/>
    <col min="14069" max="14069" width="3.1796875" style="4" customWidth="1"/>
    <col min="14070" max="14070" width="23.7265625" style="4" customWidth="1"/>
    <col min="14071" max="14071" width="9.7265625" style="4" customWidth="1"/>
    <col min="14072" max="14072" width="6.1796875" style="4" bestFit="1" customWidth="1"/>
    <col min="14073" max="14073" width="9.7265625" style="4" customWidth="1"/>
    <col min="14074" max="14074" width="5.7265625" style="4" customWidth="1"/>
    <col min="14075" max="14075" width="9.7265625" style="4" customWidth="1"/>
    <col min="14076" max="14076" width="5.7265625" style="4" customWidth="1"/>
    <col min="14077" max="14077" width="9.7265625" style="4" customWidth="1"/>
    <col min="14078" max="14078" width="5.7265625" style="4" customWidth="1"/>
    <col min="14079" max="14079" width="9.7265625" style="4" customWidth="1"/>
    <col min="14080" max="14080" width="5.54296875" style="4" bestFit="1" customWidth="1"/>
    <col min="14081" max="14081" width="23.7265625" style="4" customWidth="1"/>
    <col min="14082" max="14082" width="3.1796875" style="4" customWidth="1"/>
    <col min="14083" max="14083" width="11.26953125" style="4" bestFit="1" customWidth="1"/>
    <col min="14084" max="14324" width="9.1796875" style="4"/>
    <col min="14325" max="14325" width="3.1796875" style="4" customWidth="1"/>
    <col min="14326" max="14326" width="23.7265625" style="4" customWidth="1"/>
    <col min="14327" max="14327" width="9.7265625" style="4" customWidth="1"/>
    <col min="14328" max="14328" width="6.1796875" style="4" bestFit="1" customWidth="1"/>
    <col min="14329" max="14329" width="9.7265625" style="4" customWidth="1"/>
    <col min="14330" max="14330" width="5.7265625" style="4" customWidth="1"/>
    <col min="14331" max="14331" width="9.7265625" style="4" customWidth="1"/>
    <col min="14332" max="14332" width="5.7265625" style="4" customWidth="1"/>
    <col min="14333" max="14333" width="9.7265625" style="4" customWidth="1"/>
    <col min="14334" max="14334" width="5.7265625" style="4" customWidth="1"/>
    <col min="14335" max="14335" width="9.7265625" style="4" customWidth="1"/>
    <col min="14336" max="14336" width="5.54296875" style="4" bestFit="1" customWidth="1"/>
    <col min="14337" max="14337" width="23.7265625" style="4" customWidth="1"/>
    <col min="14338" max="14338" width="3.1796875" style="4" customWidth="1"/>
    <col min="14339" max="14339" width="11.26953125" style="4" bestFit="1" customWidth="1"/>
    <col min="14340" max="14580" width="9.1796875" style="4"/>
    <col min="14581" max="14581" width="3.1796875" style="4" customWidth="1"/>
    <col min="14582" max="14582" width="23.7265625" style="4" customWidth="1"/>
    <col min="14583" max="14583" width="9.7265625" style="4" customWidth="1"/>
    <col min="14584" max="14584" width="6.1796875" style="4" bestFit="1" customWidth="1"/>
    <col min="14585" max="14585" width="9.7265625" style="4" customWidth="1"/>
    <col min="14586" max="14586" width="5.7265625" style="4" customWidth="1"/>
    <col min="14587" max="14587" width="9.7265625" style="4" customWidth="1"/>
    <col min="14588" max="14588" width="5.7265625" style="4" customWidth="1"/>
    <col min="14589" max="14589" width="9.7265625" style="4" customWidth="1"/>
    <col min="14590" max="14590" width="5.7265625" style="4" customWidth="1"/>
    <col min="14591" max="14591" width="9.7265625" style="4" customWidth="1"/>
    <col min="14592" max="14592" width="5.54296875" style="4" bestFit="1" customWidth="1"/>
    <col min="14593" max="14593" width="23.7265625" style="4" customWidth="1"/>
    <col min="14594" max="14594" width="3.1796875" style="4" customWidth="1"/>
    <col min="14595" max="14595" width="11.26953125" style="4" bestFit="1" customWidth="1"/>
    <col min="14596" max="14836" width="9.1796875" style="4"/>
    <col min="14837" max="14837" width="3.1796875" style="4" customWidth="1"/>
    <col min="14838" max="14838" width="23.7265625" style="4" customWidth="1"/>
    <col min="14839" max="14839" width="9.7265625" style="4" customWidth="1"/>
    <col min="14840" max="14840" width="6.1796875" style="4" bestFit="1" customWidth="1"/>
    <col min="14841" max="14841" width="9.7265625" style="4" customWidth="1"/>
    <col min="14842" max="14842" width="5.7265625" style="4" customWidth="1"/>
    <col min="14843" max="14843" width="9.7265625" style="4" customWidth="1"/>
    <col min="14844" max="14844" width="5.7265625" style="4" customWidth="1"/>
    <col min="14845" max="14845" width="9.7265625" style="4" customWidth="1"/>
    <col min="14846" max="14846" width="5.7265625" style="4" customWidth="1"/>
    <col min="14847" max="14847" width="9.7265625" style="4" customWidth="1"/>
    <col min="14848" max="14848" width="5.54296875" style="4" bestFit="1" customWidth="1"/>
    <col min="14849" max="14849" width="23.7265625" style="4" customWidth="1"/>
    <col min="14850" max="14850" width="3.1796875" style="4" customWidth="1"/>
    <col min="14851" max="14851" width="11.26953125" style="4" bestFit="1" customWidth="1"/>
    <col min="14852" max="15092" width="9.1796875" style="4"/>
    <col min="15093" max="15093" width="3.1796875" style="4" customWidth="1"/>
    <col min="15094" max="15094" width="23.7265625" style="4" customWidth="1"/>
    <col min="15095" max="15095" width="9.7265625" style="4" customWidth="1"/>
    <col min="15096" max="15096" width="6.1796875" style="4" bestFit="1" customWidth="1"/>
    <col min="15097" max="15097" width="9.7265625" style="4" customWidth="1"/>
    <col min="15098" max="15098" width="5.7265625" style="4" customWidth="1"/>
    <col min="15099" max="15099" width="9.7265625" style="4" customWidth="1"/>
    <col min="15100" max="15100" width="5.7265625" style="4" customWidth="1"/>
    <col min="15101" max="15101" width="9.7265625" style="4" customWidth="1"/>
    <col min="15102" max="15102" width="5.7265625" style="4" customWidth="1"/>
    <col min="15103" max="15103" width="9.7265625" style="4" customWidth="1"/>
    <col min="15104" max="15104" width="5.54296875" style="4" bestFit="1" customWidth="1"/>
    <col min="15105" max="15105" width="23.7265625" style="4" customWidth="1"/>
    <col min="15106" max="15106" width="3.1796875" style="4" customWidth="1"/>
    <col min="15107" max="15107" width="11.26953125" style="4" bestFit="1" customWidth="1"/>
    <col min="15108" max="15348" width="9.1796875" style="4"/>
    <col min="15349" max="15349" width="3.1796875" style="4" customWidth="1"/>
    <col min="15350" max="15350" width="23.7265625" style="4" customWidth="1"/>
    <col min="15351" max="15351" width="9.7265625" style="4" customWidth="1"/>
    <col min="15352" max="15352" width="6.1796875" style="4" bestFit="1" customWidth="1"/>
    <col min="15353" max="15353" width="9.7265625" style="4" customWidth="1"/>
    <col min="15354" max="15354" width="5.7265625" style="4" customWidth="1"/>
    <col min="15355" max="15355" width="9.7265625" style="4" customWidth="1"/>
    <col min="15356" max="15356" width="5.7265625" style="4" customWidth="1"/>
    <col min="15357" max="15357" width="9.7265625" style="4" customWidth="1"/>
    <col min="15358" max="15358" width="5.7265625" style="4" customWidth="1"/>
    <col min="15359" max="15359" width="9.7265625" style="4" customWidth="1"/>
    <col min="15360" max="15360" width="5.54296875" style="4" bestFit="1" customWidth="1"/>
    <col min="15361" max="15361" width="23.7265625" style="4" customWidth="1"/>
    <col min="15362" max="15362" width="3.1796875" style="4" customWidth="1"/>
    <col min="15363" max="15363" width="11.26953125" style="4" bestFit="1" customWidth="1"/>
    <col min="15364" max="15604" width="9.1796875" style="4"/>
    <col min="15605" max="15605" width="3.1796875" style="4" customWidth="1"/>
    <col min="15606" max="15606" width="23.7265625" style="4" customWidth="1"/>
    <col min="15607" max="15607" width="9.7265625" style="4" customWidth="1"/>
    <col min="15608" max="15608" width="6.1796875" style="4" bestFit="1" customWidth="1"/>
    <col min="15609" max="15609" width="9.7265625" style="4" customWidth="1"/>
    <col min="15610" max="15610" width="5.7265625" style="4" customWidth="1"/>
    <col min="15611" max="15611" width="9.7265625" style="4" customWidth="1"/>
    <col min="15612" max="15612" width="5.7265625" style="4" customWidth="1"/>
    <col min="15613" max="15613" width="9.7265625" style="4" customWidth="1"/>
    <col min="15614" max="15614" width="5.7265625" style="4" customWidth="1"/>
    <col min="15615" max="15615" width="9.7265625" style="4" customWidth="1"/>
    <col min="15616" max="15616" width="5.54296875" style="4" bestFit="1" customWidth="1"/>
    <col min="15617" max="15617" width="23.7265625" style="4" customWidth="1"/>
    <col min="15618" max="15618" width="3.1796875" style="4" customWidth="1"/>
    <col min="15619" max="15619" width="11.26953125" style="4" bestFit="1" customWidth="1"/>
    <col min="15620" max="15860" width="9.1796875" style="4"/>
    <col min="15861" max="15861" width="3.1796875" style="4" customWidth="1"/>
    <col min="15862" max="15862" width="23.7265625" style="4" customWidth="1"/>
    <col min="15863" max="15863" width="9.7265625" style="4" customWidth="1"/>
    <col min="15864" max="15864" width="6.1796875" style="4" bestFit="1" customWidth="1"/>
    <col min="15865" max="15865" width="9.7265625" style="4" customWidth="1"/>
    <col min="15866" max="15866" width="5.7265625" style="4" customWidth="1"/>
    <col min="15867" max="15867" width="9.7265625" style="4" customWidth="1"/>
    <col min="15868" max="15868" width="5.7265625" style="4" customWidth="1"/>
    <col min="15869" max="15869" width="9.7265625" style="4" customWidth="1"/>
    <col min="15870" max="15870" width="5.7265625" style="4" customWidth="1"/>
    <col min="15871" max="15871" width="9.7265625" style="4" customWidth="1"/>
    <col min="15872" max="15872" width="5.54296875" style="4" bestFit="1" customWidth="1"/>
    <col min="15873" max="15873" width="23.7265625" style="4" customWidth="1"/>
    <col min="15874" max="15874" width="3.1796875" style="4" customWidth="1"/>
    <col min="15875" max="15875" width="11.26953125" style="4" bestFit="1" customWidth="1"/>
    <col min="15876" max="16116" width="9.1796875" style="4"/>
    <col min="16117" max="16117" width="3.1796875" style="4" customWidth="1"/>
    <col min="16118" max="16118" width="23.7265625" style="4" customWidth="1"/>
    <col min="16119" max="16119" width="9.7265625" style="4" customWidth="1"/>
    <col min="16120" max="16120" width="6.1796875" style="4" bestFit="1" customWidth="1"/>
    <col min="16121" max="16121" width="9.7265625" style="4" customWidth="1"/>
    <col min="16122" max="16122" width="5.7265625" style="4" customWidth="1"/>
    <col min="16123" max="16123" width="9.7265625" style="4" customWidth="1"/>
    <col min="16124" max="16124" width="5.7265625" style="4" customWidth="1"/>
    <col min="16125" max="16125" width="9.7265625" style="4" customWidth="1"/>
    <col min="16126" max="16126" width="5.7265625" style="4" customWidth="1"/>
    <col min="16127" max="16127" width="9.7265625" style="4" customWidth="1"/>
    <col min="16128" max="16128" width="5.54296875" style="4" bestFit="1" customWidth="1"/>
    <col min="16129" max="16129" width="23.7265625" style="4" customWidth="1"/>
    <col min="16130" max="16130" width="3.1796875" style="4" customWidth="1"/>
    <col min="16131" max="16131" width="11.26953125" style="4" bestFit="1" customWidth="1"/>
    <col min="16132" max="16368" width="9.1796875" style="4"/>
    <col min="16369" max="16370" width="9.1796875" style="4" customWidth="1"/>
    <col min="16371" max="16384" width="9.1796875" style="4"/>
  </cols>
  <sheetData>
    <row r="1" spans="1:21" s="1" customFormat="1" ht="22.5">
      <c r="A1" s="362" t="s">
        <v>400</v>
      </c>
      <c r="B1" s="362"/>
      <c r="C1" s="362"/>
      <c r="D1" s="362"/>
      <c r="E1" s="362"/>
      <c r="F1" s="362"/>
      <c r="G1" s="362"/>
      <c r="H1" s="362"/>
      <c r="I1" s="362"/>
      <c r="J1" s="362"/>
      <c r="K1" s="362"/>
      <c r="L1" s="362"/>
      <c r="M1" s="362"/>
      <c r="N1" s="362"/>
      <c r="O1" s="350"/>
      <c r="P1" s="350"/>
      <c r="Q1" s="350"/>
      <c r="R1" s="350"/>
      <c r="S1" s="350"/>
      <c r="T1" s="350"/>
    </row>
    <row r="2" spans="1:21" s="1" customFormat="1" ht="20">
      <c r="A2" s="362" t="s">
        <v>585</v>
      </c>
      <c r="B2" s="362"/>
      <c r="C2" s="362"/>
      <c r="D2" s="362"/>
      <c r="E2" s="362"/>
      <c r="F2" s="362"/>
      <c r="G2" s="362"/>
      <c r="H2" s="362"/>
      <c r="I2" s="362"/>
      <c r="J2" s="362"/>
      <c r="K2" s="362"/>
      <c r="L2" s="362"/>
      <c r="M2" s="362"/>
      <c r="N2" s="362"/>
      <c r="O2" s="350"/>
      <c r="P2" s="350"/>
      <c r="Q2" s="350"/>
      <c r="R2" s="350"/>
      <c r="S2" s="350"/>
      <c r="T2" s="350"/>
    </row>
    <row r="3" spans="1:21" s="6" customFormat="1" ht="14.5" customHeight="1">
      <c r="A3" s="402" t="s">
        <v>399</v>
      </c>
      <c r="B3" s="402"/>
      <c r="C3" s="402"/>
      <c r="D3" s="402"/>
      <c r="E3" s="402"/>
      <c r="F3" s="402"/>
      <c r="G3" s="402"/>
      <c r="H3" s="402"/>
      <c r="I3" s="402"/>
      <c r="J3" s="402"/>
      <c r="K3" s="402"/>
      <c r="L3" s="402"/>
      <c r="M3" s="402"/>
      <c r="N3" s="402"/>
      <c r="O3" s="351"/>
      <c r="P3" s="351"/>
      <c r="Q3" s="351"/>
      <c r="R3" s="351"/>
      <c r="S3" s="351"/>
      <c r="T3" s="351"/>
    </row>
    <row r="4" spans="1:21" s="6" customFormat="1" ht="18">
      <c r="A4" s="403" t="s">
        <v>581</v>
      </c>
      <c r="B4" s="403"/>
      <c r="C4" s="403"/>
      <c r="D4" s="403"/>
      <c r="E4" s="403"/>
      <c r="F4" s="403"/>
      <c r="G4" s="403"/>
      <c r="H4" s="403"/>
      <c r="I4" s="403"/>
      <c r="J4" s="403"/>
      <c r="K4" s="403"/>
      <c r="L4" s="403"/>
      <c r="M4" s="403"/>
      <c r="N4" s="403"/>
      <c r="O4" s="351"/>
      <c r="P4" s="351"/>
      <c r="Q4" s="351"/>
      <c r="R4" s="351"/>
      <c r="S4" s="351"/>
      <c r="T4" s="351"/>
    </row>
    <row r="5" spans="1:21" ht="18" customHeight="1">
      <c r="A5" s="400" t="s">
        <v>540</v>
      </c>
      <c r="B5" s="400"/>
      <c r="C5" s="398"/>
      <c r="D5" s="398"/>
      <c r="E5" s="398"/>
      <c r="F5" s="398"/>
      <c r="G5" s="398"/>
      <c r="H5" s="398"/>
      <c r="I5" s="398"/>
      <c r="J5" s="398"/>
      <c r="K5" s="398"/>
      <c r="L5" s="398"/>
      <c r="M5" s="401" t="s">
        <v>539</v>
      </c>
      <c r="N5" s="401"/>
    </row>
    <row r="6" spans="1:21" ht="20.25" customHeight="1" thickBot="1">
      <c r="A6" s="376" t="s">
        <v>296</v>
      </c>
      <c r="B6" s="376"/>
      <c r="C6" s="410">
        <v>2018</v>
      </c>
      <c r="D6" s="411"/>
      <c r="E6" s="410">
        <v>2019</v>
      </c>
      <c r="F6" s="411"/>
      <c r="G6" s="410">
        <v>2020</v>
      </c>
      <c r="H6" s="411"/>
      <c r="I6" s="410">
        <v>2021</v>
      </c>
      <c r="J6" s="411"/>
      <c r="K6" s="410">
        <v>2022</v>
      </c>
      <c r="L6" s="411"/>
      <c r="M6" s="370" t="s">
        <v>297</v>
      </c>
      <c r="N6" s="370"/>
    </row>
    <row r="7" spans="1:21" ht="16.5" customHeight="1" thickTop="1">
      <c r="A7" s="377"/>
      <c r="B7" s="377"/>
      <c r="C7" s="113" t="s">
        <v>435</v>
      </c>
      <c r="D7" s="134" t="s">
        <v>298</v>
      </c>
      <c r="E7" s="113" t="s">
        <v>435</v>
      </c>
      <c r="F7" s="134" t="s">
        <v>298</v>
      </c>
      <c r="G7" s="113" t="s">
        <v>435</v>
      </c>
      <c r="H7" s="134" t="s">
        <v>298</v>
      </c>
      <c r="I7" s="113" t="s">
        <v>435</v>
      </c>
      <c r="J7" s="134" t="s">
        <v>298</v>
      </c>
      <c r="K7" s="113" t="s">
        <v>435</v>
      </c>
      <c r="L7" s="134" t="s">
        <v>298</v>
      </c>
      <c r="M7" s="371"/>
      <c r="N7" s="371"/>
    </row>
    <row r="8" spans="1:21" s="131" customFormat="1" ht="16.5" customHeight="1" thickBot="1">
      <c r="A8" s="150" t="s">
        <v>299</v>
      </c>
      <c r="B8" s="155" t="s">
        <v>300</v>
      </c>
      <c r="C8" s="180">
        <f>C9+C15</f>
        <v>11165.554552806001</v>
      </c>
      <c r="D8" s="139">
        <f>C8/$C$67*100</f>
        <v>3.7602216667820585</v>
      </c>
      <c r="E8" s="180">
        <f>E9+E15</f>
        <v>8732.0041696759981</v>
      </c>
      <c r="F8" s="139">
        <f>E8/$E$67*100</f>
        <v>3.4033849681880022</v>
      </c>
      <c r="G8" s="180">
        <v>7284.0265809660004</v>
      </c>
      <c r="H8" s="139">
        <v>2.3712871520959951</v>
      </c>
      <c r="I8" s="180">
        <f>I9+I15</f>
        <v>19245.858575765007</v>
      </c>
      <c r="J8" s="139">
        <f>I8/$I$67*100</f>
        <v>6.2654160668529162</v>
      </c>
      <c r="K8" s="180">
        <f>K9+K15</f>
        <v>28674.589180307004</v>
      </c>
      <c r="L8" s="139">
        <f>K8/$K$67*100</f>
        <v>6.1476318699614696</v>
      </c>
      <c r="M8" s="85" t="s">
        <v>301</v>
      </c>
      <c r="N8" s="86" t="s">
        <v>299</v>
      </c>
      <c r="O8" s="342"/>
      <c r="P8" s="342"/>
      <c r="Q8" s="342"/>
      <c r="R8" s="342"/>
      <c r="S8" s="342"/>
      <c r="T8" s="342"/>
    </row>
    <row r="9" spans="1:21" s="131" customFormat="1" ht="18" customHeight="1" thickTop="1" thickBot="1">
      <c r="A9" s="153"/>
      <c r="B9" s="154" t="s">
        <v>302</v>
      </c>
      <c r="C9" s="175">
        <v>7898.6760761610003</v>
      </c>
      <c r="D9" s="228">
        <v>2.6600356283252951</v>
      </c>
      <c r="E9" s="175">
        <v>7017.3724392699987</v>
      </c>
      <c r="F9" s="228">
        <v>2.7350902967874404</v>
      </c>
      <c r="G9" s="175">
        <v>6451.4097825210001</v>
      </c>
      <c r="H9" s="228">
        <v>2.1002319198249881</v>
      </c>
      <c r="I9" s="175">
        <v>17804.016383687005</v>
      </c>
      <c r="J9" s="228">
        <v>5.7960298245842781</v>
      </c>
      <c r="K9" s="175">
        <v>27067.453444299004</v>
      </c>
      <c r="L9" s="228">
        <v>5.8030731804573028</v>
      </c>
      <c r="M9" s="82" t="s">
        <v>398</v>
      </c>
      <c r="N9" s="26"/>
      <c r="O9" s="342"/>
      <c r="P9" s="342"/>
      <c r="Q9" s="342"/>
      <c r="R9" s="342"/>
      <c r="S9" s="342"/>
      <c r="T9" s="342"/>
    </row>
    <row r="10" spans="1:21" s="131" customFormat="1" ht="14.15" customHeight="1" thickTop="1" thickBot="1">
      <c r="A10" s="103"/>
      <c r="B10" s="142" t="s">
        <v>304</v>
      </c>
      <c r="C10" s="172">
        <v>3794.3636525000002</v>
      </c>
      <c r="D10" s="230">
        <v>1.2778271200327633</v>
      </c>
      <c r="E10" s="172">
        <v>3734.06364304</v>
      </c>
      <c r="F10" s="230">
        <v>1.4553882277235808</v>
      </c>
      <c r="G10" s="172">
        <v>3625.7995482599999</v>
      </c>
      <c r="H10" s="230">
        <v>1.1803652539285721</v>
      </c>
      <c r="I10" s="172">
        <v>10477.685602124002</v>
      </c>
      <c r="J10" s="230">
        <v>3.4109707008678756</v>
      </c>
      <c r="K10" s="172">
        <v>16888.472220453012</v>
      </c>
      <c r="L10" s="230">
        <v>3.6207706204460495</v>
      </c>
      <c r="M10" s="104" t="s">
        <v>305</v>
      </c>
      <c r="N10" s="104"/>
      <c r="O10" s="342"/>
      <c r="P10" s="342"/>
      <c r="Q10" s="342"/>
      <c r="R10" s="342"/>
      <c r="S10" s="342"/>
      <c r="T10" s="342"/>
    </row>
    <row r="11" spans="1:21" s="131" customFormat="1" ht="14.15" customHeight="1" thickTop="1" thickBot="1">
      <c r="A11" s="25"/>
      <c r="B11" s="144" t="s">
        <v>401</v>
      </c>
      <c r="C11" s="177">
        <v>2522.327874132</v>
      </c>
      <c r="D11" s="232">
        <v>0.84944387474744187</v>
      </c>
      <c r="E11" s="177">
        <v>2409.3522724319987</v>
      </c>
      <c r="F11" s="232">
        <v>0.93906887213143997</v>
      </c>
      <c r="G11" s="177">
        <v>1929.1453101860004</v>
      </c>
      <c r="H11" s="232">
        <v>0.62802591914260053</v>
      </c>
      <c r="I11" s="177">
        <v>5687.9487992000004</v>
      </c>
      <c r="J11" s="232">
        <v>1.8516901001662831</v>
      </c>
      <c r="K11" s="177">
        <v>6785.4466509019931</v>
      </c>
      <c r="L11" s="232">
        <v>1.4547524228056523</v>
      </c>
      <c r="M11" s="26" t="s">
        <v>309</v>
      </c>
      <c r="N11" s="26"/>
      <c r="O11" s="342"/>
      <c r="P11" s="342"/>
      <c r="Q11" s="342"/>
      <c r="R11" s="342"/>
      <c r="S11" s="342"/>
      <c r="T11" s="342"/>
    </row>
    <row r="12" spans="1:21" s="131" customFormat="1" ht="14.15" customHeight="1" thickTop="1" thickBot="1">
      <c r="A12" s="103"/>
      <c r="B12" s="142" t="s">
        <v>312</v>
      </c>
      <c r="C12" s="172">
        <v>1581.9845495290001</v>
      </c>
      <c r="D12" s="230">
        <v>0.53276463354508974</v>
      </c>
      <c r="E12" s="172">
        <v>873.95652379800015</v>
      </c>
      <c r="F12" s="230">
        <v>0.34063319693241972</v>
      </c>
      <c r="G12" s="172">
        <v>896.46492407499966</v>
      </c>
      <c r="H12" s="230">
        <v>0.29184074675381538</v>
      </c>
      <c r="I12" s="172">
        <v>1433.1089329499996</v>
      </c>
      <c r="J12" s="230">
        <v>0.46654316297232035</v>
      </c>
      <c r="K12" s="172">
        <v>2357.7449761130006</v>
      </c>
      <c r="L12" s="230">
        <v>0.50548407390430217</v>
      </c>
      <c r="M12" s="104" t="s">
        <v>313</v>
      </c>
      <c r="N12" s="104"/>
      <c r="O12" s="342"/>
      <c r="P12" s="342"/>
      <c r="Q12" s="342"/>
      <c r="R12" s="342"/>
      <c r="S12" s="342"/>
      <c r="T12" s="342"/>
    </row>
    <row r="13" spans="1:21" s="131" customFormat="1" ht="14.15" customHeight="1" thickTop="1" thickBot="1">
      <c r="A13" s="25"/>
      <c r="B13" s="144" t="s">
        <v>402</v>
      </c>
      <c r="C13" s="177">
        <v>0</v>
      </c>
      <c r="D13" s="232">
        <v>0</v>
      </c>
      <c r="E13" s="177">
        <v>0</v>
      </c>
      <c r="F13" s="232">
        <v>0</v>
      </c>
      <c r="G13" s="177">
        <v>0</v>
      </c>
      <c r="H13" s="232">
        <v>0</v>
      </c>
      <c r="I13" s="177">
        <v>205.15601316299998</v>
      </c>
      <c r="J13" s="232">
        <v>6.6787759871702934E-2</v>
      </c>
      <c r="K13" s="177">
        <v>1033.8534915810001</v>
      </c>
      <c r="L13" s="232">
        <v>0.22165097584307372</v>
      </c>
      <c r="M13" s="26" t="s">
        <v>307</v>
      </c>
      <c r="N13" s="26"/>
      <c r="O13" s="342"/>
      <c r="P13" s="342"/>
      <c r="Q13" s="342"/>
      <c r="R13" s="342"/>
      <c r="S13" s="342"/>
      <c r="T13" s="342"/>
    </row>
    <row r="14" spans="1:21" s="131" customFormat="1" ht="14.15" customHeight="1" thickTop="1" thickBot="1">
      <c r="A14" s="103"/>
      <c r="B14" s="142" t="s">
        <v>403</v>
      </c>
      <c r="C14" s="172">
        <v>0</v>
      </c>
      <c r="D14" s="230">
        <v>0</v>
      </c>
      <c r="E14" s="172">
        <v>0</v>
      </c>
      <c r="F14" s="230">
        <v>0</v>
      </c>
      <c r="G14" s="172">
        <v>0</v>
      </c>
      <c r="H14" s="230">
        <v>0</v>
      </c>
      <c r="I14" s="172">
        <v>0.11703624999999999</v>
      </c>
      <c r="J14" s="230">
        <v>3.8100706095678411E-5</v>
      </c>
      <c r="K14" s="172">
        <v>1.93610525</v>
      </c>
      <c r="L14" s="230">
        <v>4.1508745822499947E-4</v>
      </c>
      <c r="M14" s="104" t="s">
        <v>311</v>
      </c>
      <c r="N14" s="104"/>
      <c r="O14" s="342"/>
      <c r="P14" s="342"/>
      <c r="Q14" s="342"/>
      <c r="R14" s="342"/>
      <c r="S14" s="342"/>
      <c r="T14" s="342"/>
    </row>
    <row r="15" spans="1:21" s="131" customFormat="1" ht="18" customHeight="1" thickTop="1" thickBot="1">
      <c r="A15" s="25"/>
      <c r="B15" s="154" t="s">
        <v>397</v>
      </c>
      <c r="C15" s="175">
        <v>3266.8784766450003</v>
      </c>
      <c r="D15" s="228">
        <v>1.1001860384567612</v>
      </c>
      <c r="E15" s="175">
        <v>1714.6317304060001</v>
      </c>
      <c r="F15" s="228">
        <v>0.66829467140056276</v>
      </c>
      <c r="G15" s="175">
        <v>832.6167984450002</v>
      </c>
      <c r="H15" s="228">
        <v>0.2710552322710072</v>
      </c>
      <c r="I15" s="175">
        <v>1441.8421920780002</v>
      </c>
      <c r="J15" s="228">
        <v>0.4693862422686354</v>
      </c>
      <c r="K15" s="175">
        <v>1607.1357360079996</v>
      </c>
      <c r="L15" s="228">
        <v>0.34455868950416013</v>
      </c>
      <c r="M15" s="82" t="s">
        <v>315</v>
      </c>
      <c r="N15" s="137"/>
      <c r="O15" s="342"/>
      <c r="P15" s="342"/>
      <c r="Q15" s="342"/>
      <c r="R15" s="342"/>
      <c r="S15" s="342"/>
      <c r="T15" s="342"/>
      <c r="U15" s="298"/>
    </row>
    <row r="16" spans="1:21" s="131" customFormat="1" ht="14.15" customHeight="1" thickTop="1" thickBot="1">
      <c r="A16" s="103"/>
      <c r="B16" s="142" t="s">
        <v>405</v>
      </c>
      <c r="C16" s="176">
        <v>191.47876377600002</v>
      </c>
      <c r="D16" s="230">
        <v>6.4484266578431204E-2</v>
      </c>
      <c r="E16" s="176">
        <v>541.77799553900002</v>
      </c>
      <c r="F16" s="230">
        <v>0.21116333092416248</v>
      </c>
      <c r="G16" s="176">
        <v>45.229879339999997</v>
      </c>
      <c r="H16" s="230">
        <v>1.4724415208760853E-2</v>
      </c>
      <c r="I16" s="176">
        <v>323.53089041499987</v>
      </c>
      <c r="J16" s="230">
        <v>0.1053242509784366</v>
      </c>
      <c r="K16" s="176">
        <v>261.08080359600001</v>
      </c>
      <c r="L16" s="230">
        <v>5.5973902842319109E-2</v>
      </c>
      <c r="M16" s="104" t="s">
        <v>419</v>
      </c>
      <c r="N16" s="104"/>
      <c r="O16" s="342"/>
      <c r="P16" s="342"/>
      <c r="Q16" s="342"/>
      <c r="R16" s="342"/>
      <c r="S16" s="342"/>
      <c r="T16" s="342"/>
    </row>
    <row r="17" spans="1:20" s="131" customFormat="1" ht="14.15" customHeight="1" thickTop="1" thickBot="1">
      <c r="A17" s="25"/>
      <c r="B17" s="144" t="s">
        <v>318</v>
      </c>
      <c r="C17" s="177">
        <v>632.49943873300015</v>
      </c>
      <c r="D17" s="232">
        <v>0.21300671475861627</v>
      </c>
      <c r="E17" s="177">
        <v>222.55992810499998</v>
      </c>
      <c r="F17" s="232">
        <v>8.6744932676969283E-2</v>
      </c>
      <c r="G17" s="177">
        <v>143.77572465000003</v>
      </c>
      <c r="H17" s="232">
        <v>4.6805640377086913E-2</v>
      </c>
      <c r="I17" s="177">
        <v>103.270898051</v>
      </c>
      <c r="J17" s="232">
        <v>3.3619448118663402E-2</v>
      </c>
      <c r="K17" s="177">
        <v>129.89245755299996</v>
      </c>
      <c r="L17" s="232">
        <v>2.7848036695460328E-2</v>
      </c>
      <c r="M17" s="26" t="s">
        <v>319</v>
      </c>
      <c r="N17" s="26"/>
      <c r="O17" s="342"/>
      <c r="P17" s="342"/>
      <c r="Q17" s="342"/>
      <c r="R17" s="342"/>
      <c r="S17" s="342"/>
      <c r="T17" s="342"/>
    </row>
    <row r="18" spans="1:20" s="131" customFormat="1" ht="14.15" customHeight="1" thickTop="1" thickBot="1">
      <c r="A18" s="103"/>
      <c r="B18" s="142" t="s">
        <v>549</v>
      </c>
      <c r="C18" s="172">
        <v>153.62709896000001</v>
      </c>
      <c r="D18" s="230">
        <v>5.1736968672916404E-2</v>
      </c>
      <c r="E18" s="172">
        <v>205.15443819999999</v>
      </c>
      <c r="F18" s="230">
        <v>7.9960970879018961E-2</v>
      </c>
      <c r="G18" s="172">
        <v>57.204070069999993</v>
      </c>
      <c r="H18" s="230">
        <v>1.8622567462761874E-2</v>
      </c>
      <c r="I18" s="172">
        <v>41.520215760000013</v>
      </c>
      <c r="J18" s="230">
        <v>1.3516748338236363E-2</v>
      </c>
      <c r="K18" s="172">
        <v>29.234194535000004</v>
      </c>
      <c r="L18" s="230">
        <v>6.2676073538813666E-3</v>
      </c>
      <c r="M18" s="26" t="s">
        <v>550</v>
      </c>
      <c r="N18" s="104"/>
      <c r="O18" s="342"/>
      <c r="P18" s="342"/>
      <c r="Q18" s="342"/>
      <c r="R18" s="342"/>
      <c r="S18" s="342"/>
      <c r="T18" s="342"/>
    </row>
    <row r="19" spans="1:20" s="131" customFormat="1" ht="14.15" customHeight="1" thickTop="1" thickBot="1">
      <c r="A19" s="25"/>
      <c r="B19" s="144" t="s">
        <v>404</v>
      </c>
      <c r="C19" s="177">
        <v>189.60335852000006</v>
      </c>
      <c r="D19" s="232">
        <v>6.3852686709804277E-2</v>
      </c>
      <c r="E19" s="177">
        <v>166.56365807099996</v>
      </c>
      <c r="F19" s="232">
        <v>6.4919832733689786E-2</v>
      </c>
      <c r="G19" s="177">
        <v>234.75469494000004</v>
      </c>
      <c r="H19" s="232">
        <v>7.6423498159669215E-2</v>
      </c>
      <c r="I19" s="177">
        <v>504.68051313100005</v>
      </c>
      <c r="J19" s="232">
        <v>0.16429682173702936</v>
      </c>
      <c r="K19" s="177">
        <v>596.50659590999999</v>
      </c>
      <c r="L19" s="232">
        <v>0.12788685259271351</v>
      </c>
      <c r="M19" s="26" t="s">
        <v>418</v>
      </c>
      <c r="N19" s="26"/>
      <c r="O19" s="342"/>
      <c r="P19" s="342"/>
      <c r="Q19" s="342"/>
      <c r="R19" s="342"/>
      <c r="S19" s="342"/>
      <c r="T19" s="342"/>
    </row>
    <row r="20" spans="1:20" s="131" customFormat="1" ht="14.15" customHeight="1" thickTop="1" thickBot="1">
      <c r="A20" s="103"/>
      <c r="B20" s="142" t="s">
        <v>406</v>
      </c>
      <c r="C20" s="172">
        <v>291.54256562500001</v>
      </c>
      <c r="D20" s="230">
        <v>9.8182733949103637E-2</v>
      </c>
      <c r="E20" s="172">
        <v>151.54412645900004</v>
      </c>
      <c r="F20" s="230">
        <v>5.9065821773064957E-2</v>
      </c>
      <c r="G20" s="172">
        <v>117.41535991999999</v>
      </c>
      <c r="H20" s="230">
        <v>3.8224123888369786E-2</v>
      </c>
      <c r="I20" s="172">
        <v>137.55921294200004</v>
      </c>
      <c r="J20" s="230">
        <v>4.4781878632098905E-2</v>
      </c>
      <c r="K20" s="172">
        <v>200.35342763200006</v>
      </c>
      <c r="L20" s="230">
        <v>4.2954377104464377E-2</v>
      </c>
      <c r="M20" s="104" t="s">
        <v>420</v>
      </c>
      <c r="N20" s="104"/>
      <c r="O20" s="342"/>
      <c r="P20" s="342"/>
      <c r="Q20" s="342"/>
      <c r="R20" s="342"/>
      <c r="S20" s="342"/>
      <c r="T20" s="342"/>
    </row>
    <row r="21" spans="1:20" s="131" customFormat="1" ht="15" thickTop="1" thickBot="1">
      <c r="A21" s="25"/>
      <c r="B21" s="144" t="s">
        <v>396</v>
      </c>
      <c r="C21" s="177">
        <f>+C15-SUM(C16:C20)</f>
        <v>1808.127251031</v>
      </c>
      <c r="D21" s="232">
        <f t="shared" ref="D21:D65" si="0">C21/$C$67*100</f>
        <v>0.60892266778788973</v>
      </c>
      <c r="E21" s="177">
        <f>+E15-SUM(E16:E20)</f>
        <v>427.03158403200018</v>
      </c>
      <c r="F21" s="232">
        <f t="shared" ref="F21:F65" si="1">E21/$E$67*100</f>
        <v>0.16643978241365728</v>
      </c>
      <c r="G21" s="177">
        <v>234.23706952499995</v>
      </c>
      <c r="H21" s="232">
        <v>7.625498717435851E-2</v>
      </c>
      <c r="I21" s="177">
        <f>+I15-SUM(I16:I20)</f>
        <v>331.28046177900023</v>
      </c>
      <c r="J21" s="232">
        <f t="shared" ref="J21:J65" si="2">I21/$I$67*100</f>
        <v>0.10784709446417085</v>
      </c>
      <c r="K21" s="177">
        <f>+K15-SUM(K16:K20)</f>
        <v>390.06825678199948</v>
      </c>
      <c r="L21" s="232">
        <f t="shared" ref="L21:L65" si="3">K21/$K$67*100</f>
        <v>8.3627912915321498E-2</v>
      </c>
      <c r="M21" s="26" t="s">
        <v>321</v>
      </c>
      <c r="N21" s="26"/>
      <c r="O21" s="342"/>
      <c r="P21" s="342"/>
      <c r="Q21" s="342"/>
      <c r="R21" s="342"/>
      <c r="S21" s="342"/>
      <c r="T21" s="342"/>
    </row>
    <row r="22" spans="1:20" s="131" customFormat="1" ht="22" thickTop="1" thickBot="1">
      <c r="A22" s="151" t="s">
        <v>322</v>
      </c>
      <c r="B22" s="152" t="s">
        <v>323</v>
      </c>
      <c r="C22" s="180">
        <v>26300.210077635998</v>
      </c>
      <c r="D22" s="139">
        <v>8.8571167072031898</v>
      </c>
      <c r="E22" s="180">
        <v>25047.064530815001</v>
      </c>
      <c r="F22" s="139">
        <v>9.7623410691263661</v>
      </c>
      <c r="G22" s="180">
        <v>14397.242889916004</v>
      </c>
      <c r="H22" s="139">
        <v>4.6869676697329714</v>
      </c>
      <c r="I22" s="180">
        <v>37284.195743794</v>
      </c>
      <c r="J22" s="139">
        <v>12.137728131651853</v>
      </c>
      <c r="K22" s="180">
        <v>106667.48469222701</v>
      </c>
      <c r="L22" s="139">
        <v>22.868764544773871</v>
      </c>
      <c r="M22" s="140" t="s">
        <v>324</v>
      </c>
      <c r="N22" s="80" t="s">
        <v>322</v>
      </c>
      <c r="O22" s="342"/>
      <c r="P22" s="342"/>
      <c r="Q22" s="342"/>
      <c r="R22" s="342"/>
      <c r="S22" s="342"/>
      <c r="T22" s="342"/>
    </row>
    <row r="23" spans="1:20" s="131" customFormat="1" ht="14.15" customHeight="1" thickTop="1" thickBot="1">
      <c r="A23" s="25"/>
      <c r="B23" s="144" t="s">
        <v>326</v>
      </c>
      <c r="C23" s="157">
        <v>3101.6408871229996</v>
      </c>
      <c r="D23" s="231">
        <v>1.0445390071025218</v>
      </c>
      <c r="E23" s="157">
        <v>5713.4562653619987</v>
      </c>
      <c r="F23" s="231">
        <v>2.2268760747344105</v>
      </c>
      <c r="G23" s="157">
        <v>3303.1668330850002</v>
      </c>
      <c r="H23" s="231">
        <v>1.0753334004837343</v>
      </c>
      <c r="I23" s="157">
        <v>10374.408336193997</v>
      </c>
      <c r="J23" s="231">
        <v>3.3773491797104191</v>
      </c>
      <c r="K23" s="157">
        <v>30760.907855860001</v>
      </c>
      <c r="L23" s="231">
        <v>6.5949240386504533</v>
      </c>
      <c r="M23" s="26" t="s">
        <v>327</v>
      </c>
      <c r="N23" s="26"/>
      <c r="O23" s="342"/>
      <c r="P23" s="342"/>
      <c r="Q23" s="342"/>
      <c r="R23" s="342"/>
      <c r="S23" s="342"/>
      <c r="T23" s="342"/>
    </row>
    <row r="24" spans="1:20" s="131" customFormat="1" ht="14.15" customHeight="1" thickTop="1" thickBot="1">
      <c r="A24" s="103"/>
      <c r="B24" s="142" t="s">
        <v>407</v>
      </c>
      <c r="C24" s="158">
        <v>6050.1111874630005</v>
      </c>
      <c r="D24" s="229">
        <v>2.0374947850504816</v>
      </c>
      <c r="E24" s="158">
        <v>5002.6115884910014</v>
      </c>
      <c r="F24" s="229">
        <v>1.9498173330104038</v>
      </c>
      <c r="G24" s="158">
        <v>3551.0415044680003</v>
      </c>
      <c r="H24" s="229">
        <v>1.1560280570788195</v>
      </c>
      <c r="I24" s="158">
        <v>8794.7245706819995</v>
      </c>
      <c r="J24" s="229">
        <v>2.8630891374253391</v>
      </c>
      <c r="K24" s="158">
        <v>23337.491714727996</v>
      </c>
      <c r="L24" s="229">
        <v>5.0033954079786866</v>
      </c>
      <c r="M24" s="104" t="s">
        <v>325</v>
      </c>
      <c r="N24" s="104"/>
      <c r="O24" s="342"/>
      <c r="P24" s="342"/>
      <c r="Q24" s="342"/>
      <c r="R24" s="342"/>
      <c r="S24" s="342"/>
      <c r="T24" s="342"/>
    </row>
    <row r="25" spans="1:20" s="131" customFormat="1" ht="14.15" customHeight="1" thickTop="1" thickBot="1">
      <c r="A25" s="119"/>
      <c r="B25" s="149" t="s">
        <v>334</v>
      </c>
      <c r="C25" s="235">
        <v>2912.3204136240001</v>
      </c>
      <c r="D25" s="231">
        <v>0.98078158752702271</v>
      </c>
      <c r="E25" s="235">
        <v>3684.039112071001</v>
      </c>
      <c r="F25" s="231">
        <v>1.435890672130125</v>
      </c>
      <c r="G25" s="235">
        <v>1467.2325427009998</v>
      </c>
      <c r="H25" s="231">
        <v>0.47765197435380685</v>
      </c>
      <c r="I25" s="235">
        <v>2497.4331374180006</v>
      </c>
      <c r="J25" s="231">
        <v>0.81302986008498446</v>
      </c>
      <c r="K25" s="235">
        <v>2995.5088219769991</v>
      </c>
      <c r="L25" s="231">
        <v>0.64221619305303512</v>
      </c>
      <c r="M25" s="138" t="s">
        <v>335</v>
      </c>
      <c r="N25" s="120"/>
      <c r="O25" s="342"/>
      <c r="P25" s="342"/>
      <c r="Q25" s="342"/>
      <c r="R25" s="342"/>
      <c r="S25" s="342"/>
      <c r="T25" s="342"/>
    </row>
    <row r="26" spans="1:20" s="131" customFormat="1" ht="14.15" customHeight="1" thickTop="1" thickBot="1">
      <c r="A26" s="103"/>
      <c r="B26" s="142" t="s">
        <v>332</v>
      </c>
      <c r="C26" s="158">
        <v>3526.6970544110009</v>
      </c>
      <c r="D26" s="229">
        <v>1.1876850910947416</v>
      </c>
      <c r="E26" s="158">
        <v>3127.7933392189998</v>
      </c>
      <c r="F26" s="229">
        <v>1.219088381939182</v>
      </c>
      <c r="G26" s="158">
        <v>779.56566468299968</v>
      </c>
      <c r="H26" s="229">
        <v>0.25378463742959267</v>
      </c>
      <c r="I26" s="158">
        <v>5832.8476559849996</v>
      </c>
      <c r="J26" s="229">
        <v>1.8988613719386191</v>
      </c>
      <c r="K26" s="158">
        <v>26021.834835541998</v>
      </c>
      <c r="L26" s="229">
        <v>5.5788998455718639</v>
      </c>
      <c r="M26" s="104" t="s">
        <v>333</v>
      </c>
      <c r="N26" s="104"/>
      <c r="O26" s="342"/>
      <c r="P26" s="342"/>
      <c r="Q26" s="342"/>
      <c r="R26" s="342"/>
      <c r="S26" s="342"/>
      <c r="T26" s="342"/>
    </row>
    <row r="27" spans="1:20" s="131" customFormat="1" ht="14.15" customHeight="1" thickTop="1" thickBot="1">
      <c r="A27" s="25"/>
      <c r="B27" s="144" t="s">
        <v>455</v>
      </c>
      <c r="C27" s="157">
        <v>3204.381795196</v>
      </c>
      <c r="D27" s="231">
        <v>1.0791390430231622</v>
      </c>
      <c r="E27" s="157">
        <v>2697.4274357959998</v>
      </c>
      <c r="F27" s="231">
        <v>1.0513490155727507</v>
      </c>
      <c r="G27" s="157">
        <v>1920.4506262899999</v>
      </c>
      <c r="H27" s="231">
        <v>0.62519539786636047</v>
      </c>
      <c r="I27" s="157">
        <v>3847.6286385900003</v>
      </c>
      <c r="J27" s="231">
        <v>1.2525808706638573</v>
      </c>
      <c r="K27" s="157">
        <v>8296.0396940709998</v>
      </c>
      <c r="L27" s="231">
        <v>1.7786130325020471</v>
      </c>
      <c r="M27" s="26" t="s">
        <v>490</v>
      </c>
      <c r="N27" s="26"/>
      <c r="O27" s="342"/>
      <c r="P27" s="342"/>
      <c r="Q27" s="342"/>
      <c r="R27" s="342"/>
      <c r="S27" s="342"/>
      <c r="T27" s="342"/>
    </row>
    <row r="28" spans="1:20" s="131" customFormat="1" ht="14.15" customHeight="1" thickTop="1" thickBot="1">
      <c r="A28" s="103"/>
      <c r="B28" s="142" t="s">
        <v>328</v>
      </c>
      <c r="C28" s="158">
        <v>2592.0401639979982</v>
      </c>
      <c r="D28" s="229">
        <v>0.87292086924470502</v>
      </c>
      <c r="E28" s="234">
        <v>1938.4387781340001</v>
      </c>
      <c r="F28" s="229">
        <v>0.75552568128225794</v>
      </c>
      <c r="G28" s="234">
        <v>1510.4250800090001</v>
      </c>
      <c r="H28" s="229">
        <v>0.49171314061211358</v>
      </c>
      <c r="I28" s="156">
        <v>2929.0591041199996</v>
      </c>
      <c r="J28" s="229">
        <v>0.9535440520603421</v>
      </c>
      <c r="K28" s="156">
        <v>12693.367526370004</v>
      </c>
      <c r="L28" s="229">
        <v>2.7213694414788008</v>
      </c>
      <c r="M28" s="104" t="s">
        <v>329</v>
      </c>
      <c r="N28" s="104"/>
      <c r="O28" s="342"/>
      <c r="P28" s="342"/>
      <c r="Q28" s="342"/>
      <c r="R28" s="342"/>
      <c r="S28" s="342"/>
      <c r="T28" s="342"/>
    </row>
    <row r="29" spans="1:20" s="131" customFormat="1" ht="14.15" customHeight="1" thickTop="1" thickBot="1">
      <c r="A29" s="119"/>
      <c r="B29" s="149" t="s">
        <v>330</v>
      </c>
      <c r="C29" s="235">
        <v>3246.6001923200001</v>
      </c>
      <c r="D29" s="231">
        <v>1.0933569245311237</v>
      </c>
      <c r="E29" s="233">
        <v>1418.9611149779996</v>
      </c>
      <c r="F29" s="231">
        <v>0.55305412541260879</v>
      </c>
      <c r="G29" s="233">
        <v>783.31463993799991</v>
      </c>
      <c r="H29" s="231">
        <v>0.25500510206641019</v>
      </c>
      <c r="I29" s="274">
        <v>941.84867734699981</v>
      </c>
      <c r="J29" s="231">
        <v>0.30661525503595238</v>
      </c>
      <c r="K29" s="274">
        <v>1224.036343233</v>
      </c>
      <c r="L29" s="231">
        <v>0.2624248524131676</v>
      </c>
      <c r="M29" s="138" t="s">
        <v>331</v>
      </c>
      <c r="N29" s="120"/>
      <c r="O29" s="342"/>
      <c r="P29" s="342"/>
      <c r="Q29" s="342"/>
      <c r="R29" s="342"/>
      <c r="S29" s="342"/>
      <c r="T29" s="342"/>
    </row>
    <row r="30" spans="1:20" s="131" customFormat="1" ht="14.15" customHeight="1" thickTop="1" thickBot="1">
      <c r="A30" s="103"/>
      <c r="B30" s="142" t="s">
        <v>340</v>
      </c>
      <c r="C30" s="158">
        <v>854.42781879999995</v>
      </c>
      <c r="D30" s="229">
        <v>0.28774549277945882</v>
      </c>
      <c r="E30" s="158">
        <v>499.72786093300004</v>
      </c>
      <c r="F30" s="229">
        <v>0.19477387516492953</v>
      </c>
      <c r="G30" s="158">
        <v>229.15175863600001</v>
      </c>
      <c r="H30" s="229">
        <v>7.4599483554010623E-2</v>
      </c>
      <c r="I30" s="158">
        <v>438.41940463999998</v>
      </c>
      <c r="J30" s="229">
        <v>0.14272576986045732</v>
      </c>
      <c r="K30" s="158">
        <v>210.05202179999995</v>
      </c>
      <c r="L30" s="229">
        <v>4.5033688031156441E-2</v>
      </c>
      <c r="M30" s="104" t="s">
        <v>341</v>
      </c>
      <c r="N30" s="104"/>
      <c r="O30" s="342"/>
      <c r="P30" s="342"/>
      <c r="Q30" s="342"/>
      <c r="R30" s="342"/>
      <c r="S30" s="342"/>
      <c r="T30" s="342"/>
    </row>
    <row r="31" spans="1:20" s="131" customFormat="1" ht="15" thickTop="1" thickBot="1">
      <c r="A31" s="25"/>
      <c r="B31" s="144" t="s">
        <v>544</v>
      </c>
      <c r="C31" s="157">
        <v>120.25839243099995</v>
      </c>
      <c r="D31" s="231">
        <v>4.0499395770520322E-2</v>
      </c>
      <c r="E31" s="157">
        <v>351.04002822699999</v>
      </c>
      <c r="F31" s="231">
        <v>0.13682132212545592</v>
      </c>
      <c r="G31" s="157">
        <v>224.31592183200002</v>
      </c>
      <c r="H31" s="231">
        <v>7.3025195273278207E-2</v>
      </c>
      <c r="I31" s="157">
        <v>623.30549991000009</v>
      </c>
      <c r="J31" s="231">
        <v>0.20291473504910504</v>
      </c>
      <c r="K31" s="157">
        <v>77.302617007000009</v>
      </c>
      <c r="L31" s="231">
        <v>1.6573141779134295E-2</v>
      </c>
      <c r="M31" s="26" t="s">
        <v>551</v>
      </c>
      <c r="N31" s="26"/>
      <c r="O31" s="342"/>
      <c r="P31" s="342"/>
      <c r="Q31" s="342"/>
      <c r="R31" s="342"/>
      <c r="S31" s="342"/>
      <c r="T31" s="342"/>
    </row>
    <row r="32" spans="1:20" s="131" customFormat="1" ht="15" thickTop="1" thickBot="1">
      <c r="A32" s="103"/>
      <c r="B32" s="142" t="s">
        <v>320</v>
      </c>
      <c r="C32" s="177">
        <f>+C22-SUM(C23:C31)</f>
        <v>691.7321722700035</v>
      </c>
      <c r="D32" s="229">
        <f t="shared" si="0"/>
        <v>0.23295451107945339</v>
      </c>
      <c r="E32" s="177">
        <f>+E22-SUM(E23:E31)</f>
        <v>613.56900760400458</v>
      </c>
      <c r="F32" s="229">
        <f t="shared" si="1"/>
        <v>0.23914458775424322</v>
      </c>
      <c r="G32" s="177">
        <v>628.5783182739998</v>
      </c>
      <c r="H32" s="229">
        <v>0.20463128101484346</v>
      </c>
      <c r="I32" s="177">
        <f>+I22-SUM(I23:I31)</f>
        <v>1004.5207189080029</v>
      </c>
      <c r="J32" s="229">
        <f t="shared" si="2"/>
        <v>0.3270178998227764</v>
      </c>
      <c r="K32" s="177">
        <f>+K22-SUM(K23:K31)</f>
        <v>1050.9432616390113</v>
      </c>
      <c r="L32" s="229">
        <f t="shared" si="3"/>
        <v>0.22531490331552392</v>
      </c>
      <c r="M32" s="104" t="s">
        <v>321</v>
      </c>
      <c r="N32" s="104"/>
      <c r="O32" s="342"/>
      <c r="P32" s="342"/>
      <c r="Q32" s="342"/>
      <c r="R32" s="342"/>
      <c r="S32" s="342"/>
      <c r="T32" s="342"/>
    </row>
    <row r="33" spans="1:20" s="131" customFormat="1" ht="15" thickTop="1" thickBot="1">
      <c r="A33" s="75" t="s">
        <v>342</v>
      </c>
      <c r="B33" s="154" t="s">
        <v>343</v>
      </c>
      <c r="C33" s="175">
        <v>585.67254074200014</v>
      </c>
      <c r="D33" s="227">
        <v>0.19723682929693076</v>
      </c>
      <c r="E33" s="175">
        <v>407.34079389999994</v>
      </c>
      <c r="F33" s="227">
        <v>0.15876510225492338</v>
      </c>
      <c r="G33" s="175">
        <v>447.23004758799999</v>
      </c>
      <c r="H33" s="227">
        <v>0.14559404116508057</v>
      </c>
      <c r="I33" s="175">
        <v>1239.4708825599998</v>
      </c>
      <c r="J33" s="227">
        <v>0.40350503207826366</v>
      </c>
      <c r="K33" s="175">
        <v>2358.5666724569992</v>
      </c>
      <c r="L33" s="227">
        <v>0.50566023986783293</v>
      </c>
      <c r="M33" s="82" t="s">
        <v>344</v>
      </c>
      <c r="N33" s="137">
        <v>3</v>
      </c>
      <c r="O33" s="342"/>
      <c r="P33" s="342"/>
      <c r="Q33" s="342"/>
      <c r="R33" s="342"/>
      <c r="S33" s="342"/>
      <c r="T33" s="342"/>
    </row>
    <row r="34" spans="1:20" s="131" customFormat="1" ht="14.15" customHeight="1" thickTop="1" thickBot="1">
      <c r="A34" s="103"/>
      <c r="B34" s="142" t="s">
        <v>345</v>
      </c>
      <c r="C34" s="172">
        <v>486.28678011900001</v>
      </c>
      <c r="D34" s="237">
        <v>0.16376670573998636</v>
      </c>
      <c r="E34" s="172">
        <v>313.34595278899991</v>
      </c>
      <c r="F34" s="237">
        <v>0.12212968350016262</v>
      </c>
      <c r="G34" s="172">
        <v>370.40216523500004</v>
      </c>
      <c r="H34" s="237">
        <v>0.12058301624344296</v>
      </c>
      <c r="I34" s="172">
        <v>977.63740515400002</v>
      </c>
      <c r="J34" s="237">
        <v>0.31826613926808345</v>
      </c>
      <c r="K34" s="172">
        <v>2283.8005002059995</v>
      </c>
      <c r="L34" s="237">
        <v>0.48963089414869909</v>
      </c>
      <c r="M34" s="104" t="s">
        <v>346</v>
      </c>
      <c r="N34" s="104"/>
      <c r="O34" s="342"/>
      <c r="P34" s="342"/>
      <c r="Q34" s="342"/>
      <c r="R34" s="342"/>
      <c r="S34" s="342"/>
      <c r="T34" s="342"/>
    </row>
    <row r="35" spans="1:20" s="131" customFormat="1" ht="14.15" customHeight="1" thickTop="1" thickBot="1">
      <c r="A35" s="25"/>
      <c r="B35" s="144" t="s">
        <v>409</v>
      </c>
      <c r="C35" s="177">
        <v>26.885731003000011</v>
      </c>
      <c r="D35" s="231">
        <v>9.054302477018333E-3</v>
      </c>
      <c r="E35" s="177">
        <v>30.739117177000004</v>
      </c>
      <c r="F35" s="231">
        <v>1.1980874871645106E-2</v>
      </c>
      <c r="G35" s="177">
        <v>27.126679760000002</v>
      </c>
      <c r="H35" s="231">
        <v>8.8309874324181484E-3</v>
      </c>
      <c r="I35" s="177">
        <v>18.932233151999995</v>
      </c>
      <c r="J35" s="231">
        <v>6.1633165028716413E-3</v>
      </c>
      <c r="K35" s="177">
        <v>0.52911299999999994</v>
      </c>
      <c r="L35" s="231">
        <v>1.1343813580579057E-4</v>
      </c>
      <c r="M35" s="26" t="s">
        <v>421</v>
      </c>
      <c r="N35" s="26"/>
      <c r="O35" s="342"/>
      <c r="P35" s="342"/>
      <c r="Q35" s="342"/>
      <c r="R35" s="342"/>
      <c r="S35" s="342"/>
      <c r="T35" s="342"/>
    </row>
    <row r="36" spans="1:20" s="131" customFormat="1" ht="14.15" customHeight="1" thickTop="1" thickBot="1">
      <c r="A36" s="103"/>
      <c r="B36" s="142" t="s">
        <v>410</v>
      </c>
      <c r="C36" s="172">
        <v>24.871261720000003</v>
      </c>
      <c r="D36" s="229">
        <v>8.3758900426713166E-3</v>
      </c>
      <c r="E36" s="172">
        <v>19.711076263999999</v>
      </c>
      <c r="F36" s="229">
        <v>7.6825868792724256E-3</v>
      </c>
      <c r="G36" s="172">
        <v>23.72192721</v>
      </c>
      <c r="H36" s="229">
        <v>7.7225831881257883E-3</v>
      </c>
      <c r="I36" s="172">
        <v>65.050808000000004</v>
      </c>
      <c r="J36" s="229">
        <v>2.1177043154530378E-2</v>
      </c>
      <c r="K36" s="172">
        <v>15.307397</v>
      </c>
      <c r="L36" s="229">
        <v>3.2817991236638515E-3</v>
      </c>
      <c r="M36" s="104" t="s">
        <v>395</v>
      </c>
      <c r="N36" s="104"/>
      <c r="O36" s="342"/>
      <c r="P36" s="342"/>
      <c r="Q36" s="342"/>
      <c r="R36" s="342"/>
      <c r="S36" s="342"/>
      <c r="T36" s="342"/>
    </row>
    <row r="37" spans="1:20" s="131" customFormat="1" ht="14.15" customHeight="1" thickTop="1" thickBot="1">
      <c r="A37" s="119"/>
      <c r="B37" s="149" t="s">
        <v>320</v>
      </c>
      <c r="C37" s="177">
        <f>+C33-SUM(C34:C36)</f>
        <v>47.628767900000071</v>
      </c>
      <c r="D37" s="246">
        <f t="shared" si="0"/>
        <v>1.6039931037254752E-2</v>
      </c>
      <c r="E37" s="177">
        <f>+E33-SUM(E34:E36)</f>
        <v>43.544647670000018</v>
      </c>
      <c r="F37" s="246">
        <f t="shared" si="1"/>
        <v>1.6971957003843224E-2</v>
      </c>
      <c r="G37" s="177">
        <v>25.979275383000001</v>
      </c>
      <c r="H37" s="246">
        <v>8.4574543010936913E-3</v>
      </c>
      <c r="I37" s="177">
        <f>+I33-SUM(I34:I36)</f>
        <v>177.85043625399976</v>
      </c>
      <c r="J37" s="246">
        <f t="shared" si="2"/>
        <v>5.7898533152778174E-2</v>
      </c>
      <c r="K37" s="177">
        <f>+K33-SUM(K34:K36)</f>
        <v>58.929662250999627</v>
      </c>
      <c r="L37" s="246">
        <f t="shared" si="3"/>
        <v>1.2634108459664143E-2</v>
      </c>
      <c r="M37" s="120" t="s">
        <v>321</v>
      </c>
      <c r="N37" s="120"/>
      <c r="O37" s="342"/>
      <c r="P37" s="342"/>
      <c r="Q37" s="342"/>
      <c r="R37" s="342"/>
      <c r="S37" s="342"/>
      <c r="T37" s="342"/>
    </row>
    <row r="38" spans="1:20" s="131" customFormat="1" ht="22" thickTop="1" thickBot="1">
      <c r="A38" s="242" t="s">
        <v>347</v>
      </c>
      <c r="B38" s="243" t="s">
        <v>394</v>
      </c>
      <c r="C38" s="236">
        <v>246790.63555273399</v>
      </c>
      <c r="D38" s="227">
        <v>83.111635035726295</v>
      </c>
      <c r="E38" s="236">
        <v>213338.54750756899</v>
      </c>
      <c r="F38" s="227">
        <v>83.150808407053646</v>
      </c>
      <c r="G38" s="236">
        <v>147646.08751385091</v>
      </c>
      <c r="H38" s="227">
        <v>48.065622288325613</v>
      </c>
      <c r="I38" s="236">
        <v>233818.39272275098</v>
      </c>
      <c r="J38" s="227">
        <v>76.118688533624805</v>
      </c>
      <c r="K38" s="236">
        <v>314012.69633851008</v>
      </c>
      <c r="L38" s="227">
        <v>67.322131363225594</v>
      </c>
      <c r="M38" s="244" t="s">
        <v>393</v>
      </c>
      <c r="N38" s="245" t="s">
        <v>347</v>
      </c>
      <c r="O38" s="342"/>
      <c r="P38" s="342"/>
      <c r="Q38" s="342"/>
      <c r="R38" s="342"/>
      <c r="S38" s="342"/>
      <c r="T38" s="342"/>
    </row>
    <row r="39" spans="1:20" s="131" customFormat="1" ht="14.15" customHeight="1" thickTop="1" thickBot="1">
      <c r="A39" s="103"/>
      <c r="B39" s="142" t="s">
        <v>355</v>
      </c>
      <c r="C39" s="172">
        <v>53301.758308376993</v>
      </c>
      <c r="D39" s="229">
        <v>17.950422929810571</v>
      </c>
      <c r="E39" s="172">
        <v>49385.751200676001</v>
      </c>
      <c r="F39" s="229">
        <v>19.248584862424533</v>
      </c>
      <c r="G39" s="172">
        <v>29076.984530868001</v>
      </c>
      <c r="H39" s="229">
        <v>9.4659017335158087</v>
      </c>
      <c r="I39" s="172">
        <v>43101.035485381006</v>
      </c>
      <c r="J39" s="229">
        <v>14.031378187936708</v>
      </c>
      <c r="K39" s="172">
        <v>45733.994878362988</v>
      </c>
      <c r="L39" s="229">
        <v>9.8050494354761106</v>
      </c>
      <c r="M39" s="104" t="s">
        <v>356</v>
      </c>
      <c r="N39" s="104"/>
      <c r="O39" s="342"/>
      <c r="P39" s="342"/>
      <c r="Q39" s="342"/>
      <c r="R39" s="342"/>
      <c r="S39" s="342"/>
      <c r="T39" s="342"/>
    </row>
    <row r="40" spans="1:20" s="131" customFormat="1" ht="14.15" customHeight="1" thickTop="1" thickBot="1">
      <c r="A40" s="25"/>
      <c r="B40" s="144" t="s">
        <v>357</v>
      </c>
      <c r="C40" s="177">
        <v>53252.997932952996</v>
      </c>
      <c r="D40" s="231">
        <v>17.93400190752434</v>
      </c>
      <c r="E40" s="177">
        <v>41377.280515914004</v>
      </c>
      <c r="F40" s="231">
        <v>16.127204224363684</v>
      </c>
      <c r="G40" s="177">
        <v>24114.765201342008</v>
      </c>
      <c r="H40" s="231">
        <v>7.8504701022343522</v>
      </c>
      <c r="I40" s="177">
        <v>40733.419397794001</v>
      </c>
      <c r="J40" s="231">
        <v>13.260609774726678</v>
      </c>
      <c r="K40" s="177">
        <v>51948.316039929006</v>
      </c>
      <c r="L40" s="231">
        <v>11.13735653786544</v>
      </c>
      <c r="M40" s="26" t="s">
        <v>358</v>
      </c>
      <c r="N40" s="26"/>
      <c r="O40" s="342"/>
      <c r="P40" s="342"/>
      <c r="Q40" s="342"/>
      <c r="R40" s="342"/>
      <c r="S40" s="342"/>
      <c r="T40" s="342"/>
    </row>
    <row r="41" spans="1:20" s="131" customFormat="1" ht="14.15" customHeight="1" thickTop="1" thickBot="1">
      <c r="A41" s="103"/>
      <c r="B41" s="142" t="s">
        <v>413</v>
      </c>
      <c r="C41" s="172">
        <v>34435.802441090986</v>
      </c>
      <c r="D41" s="229">
        <v>11.596938588193609</v>
      </c>
      <c r="E41" s="172">
        <v>32246.063873838004</v>
      </c>
      <c r="F41" s="229">
        <v>12.568222247599154</v>
      </c>
      <c r="G41" s="172">
        <v>27507.823889586998</v>
      </c>
      <c r="H41" s="229">
        <v>8.9550674543044195</v>
      </c>
      <c r="I41" s="172">
        <v>48309.475417208982</v>
      </c>
      <c r="J41" s="229">
        <v>15.726965999914391</v>
      </c>
      <c r="K41" s="172">
        <v>75534.194995322003</v>
      </c>
      <c r="L41" s="229">
        <v>16.194004437351577</v>
      </c>
      <c r="M41" s="104" t="s">
        <v>422</v>
      </c>
      <c r="N41" s="104"/>
      <c r="O41" s="342"/>
      <c r="P41" s="342"/>
      <c r="Q41" s="342"/>
      <c r="R41" s="342"/>
      <c r="S41" s="342"/>
      <c r="T41" s="342"/>
    </row>
    <row r="42" spans="1:20" s="131" customFormat="1" ht="14.15" customHeight="1" thickTop="1" thickBot="1">
      <c r="A42" s="25"/>
      <c r="B42" s="144" t="s">
        <v>359</v>
      </c>
      <c r="C42" s="177">
        <v>36632.250162142001</v>
      </c>
      <c r="D42" s="231">
        <v>12.336635866245464</v>
      </c>
      <c r="E42" s="177">
        <v>31820.702009277</v>
      </c>
      <c r="F42" s="231">
        <v>12.402433254859696</v>
      </c>
      <c r="G42" s="177">
        <v>26611.827829920989</v>
      </c>
      <c r="H42" s="231">
        <v>8.6633793445758478</v>
      </c>
      <c r="I42" s="177">
        <v>40621.472164041013</v>
      </c>
      <c r="J42" s="231">
        <v>13.224165778516555</v>
      </c>
      <c r="K42" s="177">
        <v>54953.084520743017</v>
      </c>
      <c r="L42" s="231">
        <v>11.781557937172465</v>
      </c>
      <c r="M42" s="26" t="s">
        <v>360</v>
      </c>
      <c r="N42" s="26"/>
      <c r="O42" s="342"/>
      <c r="P42" s="342"/>
      <c r="Q42" s="342"/>
      <c r="R42" s="342"/>
      <c r="S42" s="342"/>
      <c r="T42" s="342"/>
    </row>
    <row r="43" spans="1:20" s="131" customFormat="1" ht="14.15" customHeight="1" thickTop="1" thickBot="1">
      <c r="A43" s="103"/>
      <c r="B43" s="142" t="s">
        <v>365</v>
      </c>
      <c r="C43" s="172">
        <v>24321.552291492</v>
      </c>
      <c r="D43" s="229">
        <v>8.1907645037888148</v>
      </c>
      <c r="E43" s="172">
        <v>19838.897728885997</v>
      </c>
      <c r="F43" s="229">
        <v>7.7324065591250202</v>
      </c>
      <c r="G43" s="172">
        <v>12469.115820727999</v>
      </c>
      <c r="H43" s="229">
        <v>4.0592732350748717</v>
      </c>
      <c r="I43" s="172">
        <v>19217.558496876998</v>
      </c>
      <c r="J43" s="229">
        <v>6.256203083796839</v>
      </c>
      <c r="K43" s="172">
        <v>24120.264646229003</v>
      </c>
      <c r="L43" s="229">
        <v>5.1712164634218682</v>
      </c>
      <c r="M43" s="104" t="s">
        <v>366</v>
      </c>
      <c r="N43" s="104"/>
      <c r="O43" s="342"/>
      <c r="P43" s="342"/>
      <c r="Q43" s="342"/>
      <c r="R43" s="342"/>
      <c r="S43" s="342"/>
      <c r="T43" s="342"/>
    </row>
    <row r="44" spans="1:20" s="131" customFormat="1" ht="14.15" customHeight="1" thickTop="1" thickBot="1">
      <c r="A44" s="25"/>
      <c r="B44" s="144" t="s">
        <v>361</v>
      </c>
      <c r="C44" s="177">
        <v>11441.886939008</v>
      </c>
      <c r="D44" s="231">
        <v>3.8532820715220266</v>
      </c>
      <c r="E44" s="177">
        <v>10289.945389751001</v>
      </c>
      <c r="F44" s="231">
        <v>4.0106079638133574</v>
      </c>
      <c r="G44" s="177">
        <v>6085.1986990070009</v>
      </c>
      <c r="H44" s="231">
        <v>1.9810132942970269</v>
      </c>
      <c r="I44" s="177">
        <v>9864.4574275920004</v>
      </c>
      <c r="J44" s="231">
        <v>3.2113366007712543</v>
      </c>
      <c r="K44" s="177">
        <v>13352.55603745</v>
      </c>
      <c r="L44" s="231">
        <v>2.8626948593791535</v>
      </c>
      <c r="M44" s="26" t="s">
        <v>362</v>
      </c>
      <c r="N44" s="26"/>
      <c r="O44" s="342"/>
      <c r="P44" s="342"/>
      <c r="Q44" s="342"/>
      <c r="R44" s="342"/>
      <c r="S44" s="342"/>
      <c r="T44" s="342"/>
    </row>
    <row r="45" spans="1:20" s="131" customFormat="1" ht="14.15" customHeight="1" thickTop="1" thickBot="1">
      <c r="A45" s="103"/>
      <c r="B45" s="142" t="s">
        <v>367</v>
      </c>
      <c r="C45" s="172">
        <v>8335.1789473699992</v>
      </c>
      <c r="D45" s="229">
        <v>2.8070366166031384</v>
      </c>
      <c r="E45" s="172">
        <v>8096.1472415770004</v>
      </c>
      <c r="F45" s="229">
        <v>3.1555534430353269</v>
      </c>
      <c r="G45" s="172">
        <v>6356.2435030999995</v>
      </c>
      <c r="H45" s="229">
        <v>2.0692508994792509</v>
      </c>
      <c r="I45" s="172">
        <v>8223.3535439999996</v>
      </c>
      <c r="J45" s="229">
        <v>2.6770814726274934</v>
      </c>
      <c r="K45" s="172">
        <v>11404.286084200001</v>
      </c>
      <c r="L45" s="229">
        <v>2.4449993736452655</v>
      </c>
      <c r="M45" s="104" t="s">
        <v>368</v>
      </c>
      <c r="N45" s="104"/>
      <c r="O45" s="342"/>
      <c r="P45" s="342"/>
      <c r="Q45" s="342"/>
      <c r="R45" s="342"/>
      <c r="S45" s="342"/>
      <c r="T45" s="342"/>
    </row>
    <row r="46" spans="1:20" s="131" customFormat="1" ht="14.15" customHeight="1" thickTop="1" thickBot="1">
      <c r="A46" s="25"/>
      <c r="B46" s="144" t="s">
        <v>491</v>
      </c>
      <c r="C46" s="177">
        <v>9010.1681578619973</v>
      </c>
      <c r="D46" s="231">
        <v>3.0343526036535331</v>
      </c>
      <c r="E46" s="177">
        <v>6914.0417749650005</v>
      </c>
      <c r="F46" s="231">
        <v>2.6948161486291302</v>
      </c>
      <c r="G46" s="177">
        <v>4915.7210445080009</v>
      </c>
      <c r="H46" s="231">
        <v>1.6002942914280036</v>
      </c>
      <c r="I46" s="177">
        <v>9461.0210307180005</v>
      </c>
      <c r="J46" s="231">
        <v>3.079999416047754</v>
      </c>
      <c r="K46" s="177">
        <v>14245.817544060003</v>
      </c>
      <c r="L46" s="231">
        <v>3.054203894494357</v>
      </c>
      <c r="M46" s="26" t="s">
        <v>492</v>
      </c>
      <c r="N46" s="26"/>
      <c r="O46" s="342"/>
      <c r="P46" s="342"/>
      <c r="Q46" s="342"/>
      <c r="R46" s="342"/>
      <c r="S46" s="342"/>
      <c r="T46" s="342"/>
    </row>
    <row r="47" spans="1:20" s="131" customFormat="1" ht="14.15" customHeight="1" thickTop="1" thickBot="1">
      <c r="A47" s="103"/>
      <c r="B47" s="142" t="s">
        <v>553</v>
      </c>
      <c r="C47" s="172">
        <v>2178.45484988</v>
      </c>
      <c r="D47" s="229">
        <v>0.73363782227606777</v>
      </c>
      <c r="E47" s="172">
        <v>5059.1283968489997</v>
      </c>
      <c r="F47" s="229">
        <v>1.9718453179126043</v>
      </c>
      <c r="G47" s="172">
        <v>3518.1987574790005</v>
      </c>
      <c r="H47" s="229">
        <v>1.145336225698349</v>
      </c>
      <c r="I47" s="172">
        <v>5174.1742036590013</v>
      </c>
      <c r="J47" s="229">
        <v>1.6844327344857042</v>
      </c>
      <c r="K47" s="172">
        <v>9966.9593128519991</v>
      </c>
      <c r="L47" s="229">
        <v>2.1368465414799758</v>
      </c>
      <c r="M47" s="104" t="s">
        <v>554</v>
      </c>
      <c r="N47" s="104"/>
      <c r="O47" s="342"/>
      <c r="P47" s="342"/>
      <c r="Q47" s="342"/>
      <c r="R47" s="342"/>
      <c r="S47" s="342"/>
      <c r="T47" s="342"/>
    </row>
    <row r="48" spans="1:20" s="131" customFormat="1" ht="14.15" customHeight="1" thickTop="1" thickBot="1">
      <c r="A48" s="25"/>
      <c r="B48" s="144" t="s">
        <v>363</v>
      </c>
      <c r="C48" s="177">
        <v>3835.7057775239991</v>
      </c>
      <c r="D48" s="231">
        <v>1.2917498995535519</v>
      </c>
      <c r="E48" s="177">
        <v>3283.9393769140011</v>
      </c>
      <c r="F48" s="231">
        <v>1.2799478441207035</v>
      </c>
      <c r="G48" s="177">
        <v>2810.6795438370004</v>
      </c>
      <c r="H48" s="231">
        <v>0.91500603641067657</v>
      </c>
      <c r="I48" s="177">
        <v>2720.4841801160001</v>
      </c>
      <c r="J48" s="231">
        <v>0.88564327876655624</v>
      </c>
      <c r="K48" s="177">
        <v>2432.5513790720001</v>
      </c>
      <c r="L48" s="231">
        <v>0.52152204480655873</v>
      </c>
      <c r="M48" s="26" t="s">
        <v>364</v>
      </c>
      <c r="N48" s="26"/>
      <c r="O48" s="342"/>
      <c r="P48" s="342"/>
      <c r="Q48" s="342"/>
      <c r="R48" s="342"/>
      <c r="S48" s="342"/>
      <c r="T48" s="342"/>
    </row>
    <row r="49" spans="1:20" s="131" customFormat="1" ht="15" thickTop="1" thickBot="1">
      <c r="A49" s="103"/>
      <c r="B49" s="142" t="s">
        <v>414</v>
      </c>
      <c r="C49" s="172">
        <v>2646.3553794760001</v>
      </c>
      <c r="D49" s="229">
        <v>0.89121259395129304</v>
      </c>
      <c r="E49" s="172">
        <v>1707.3724829580001</v>
      </c>
      <c r="F49" s="229">
        <v>0.66546530792743497</v>
      </c>
      <c r="G49" s="172">
        <v>1671.5354845209999</v>
      </c>
      <c r="H49" s="229">
        <v>0.54416202009404813</v>
      </c>
      <c r="I49" s="172">
        <v>1840.8818780800002</v>
      </c>
      <c r="J49" s="229">
        <v>0.5992920944885588</v>
      </c>
      <c r="K49" s="172">
        <v>2280.9135748739996</v>
      </c>
      <c r="L49" s="229">
        <v>0.4890119574983568</v>
      </c>
      <c r="M49" s="104" t="s">
        <v>423</v>
      </c>
      <c r="N49" s="104"/>
      <c r="O49" s="342"/>
      <c r="P49" s="342"/>
      <c r="Q49" s="342"/>
      <c r="R49" s="342"/>
      <c r="S49" s="342"/>
      <c r="T49" s="342"/>
    </row>
    <row r="50" spans="1:20" s="131" customFormat="1" ht="14.15" customHeight="1" thickTop="1" thickBot="1">
      <c r="A50" s="25"/>
      <c r="B50" s="144" t="s">
        <v>552</v>
      </c>
      <c r="C50" s="177">
        <v>1668.71383515</v>
      </c>
      <c r="D50" s="231">
        <v>0.56197243844132361</v>
      </c>
      <c r="E50" s="177">
        <v>1092.8200914190002</v>
      </c>
      <c r="F50" s="231">
        <v>0.42593743656071442</v>
      </c>
      <c r="G50" s="177">
        <v>411.88339484200009</v>
      </c>
      <c r="H50" s="231">
        <v>0.13408707278783552</v>
      </c>
      <c r="I50" s="177">
        <v>504.30457360300005</v>
      </c>
      <c r="J50" s="231">
        <v>0.16417443605339649</v>
      </c>
      <c r="K50" s="177">
        <v>462.23831457900002</v>
      </c>
      <c r="L50" s="231">
        <v>9.9100669807493602E-2</v>
      </c>
      <c r="M50" s="26" t="s">
        <v>555</v>
      </c>
      <c r="N50" s="26"/>
      <c r="O50" s="342"/>
      <c r="P50" s="342"/>
      <c r="Q50" s="342"/>
      <c r="R50" s="342"/>
      <c r="S50" s="342"/>
      <c r="T50" s="342"/>
    </row>
    <row r="51" spans="1:20" s="131" customFormat="1" ht="14.15" customHeight="1" thickTop="1" thickBot="1">
      <c r="A51" s="103"/>
      <c r="B51" s="142" t="s">
        <v>392</v>
      </c>
      <c r="C51" s="177">
        <f>+C38-SUM(C39:C50)</f>
        <v>5729.8105304089549</v>
      </c>
      <c r="D51" s="229">
        <f t="shared" si="0"/>
        <v>1.929627194162534</v>
      </c>
      <c r="E51" s="177">
        <f>+E38-SUM(E39:E50)</f>
        <v>2226.4574245449621</v>
      </c>
      <c r="F51" s="229">
        <f t="shared" si="1"/>
        <v>0.86778379668227545</v>
      </c>
      <c r="G51" s="177">
        <v>2096.1098141110001</v>
      </c>
      <c r="H51" s="229">
        <v>0.68238057842514899</v>
      </c>
      <c r="I51" s="177">
        <f>+I38-SUM(I39:I50)</f>
        <v>4046.7549236810009</v>
      </c>
      <c r="J51" s="229">
        <f t="shared" si="2"/>
        <v>1.3174056754929295</v>
      </c>
      <c r="K51" s="177">
        <f>+K38-SUM(K39:K50)</f>
        <v>7577.5190108370152</v>
      </c>
      <c r="L51" s="229">
        <f t="shared" si="3"/>
        <v>1.6245672108269695</v>
      </c>
      <c r="M51" s="104" t="s">
        <v>391</v>
      </c>
      <c r="N51" s="104"/>
      <c r="O51" s="342"/>
      <c r="P51" s="342"/>
      <c r="Q51" s="342"/>
      <c r="R51" s="342"/>
      <c r="S51" s="342"/>
      <c r="T51" s="342"/>
    </row>
    <row r="52" spans="1:20" s="131" customFormat="1" ht="24" customHeight="1" thickTop="1" thickBot="1">
      <c r="A52" s="75" t="s">
        <v>352</v>
      </c>
      <c r="B52" s="154" t="s">
        <v>348</v>
      </c>
      <c r="C52" s="175">
        <v>3274.9556909809999</v>
      </c>
      <c r="D52" s="227">
        <v>1.102906200380634</v>
      </c>
      <c r="E52" s="175">
        <v>3109.3772750610005</v>
      </c>
      <c r="F52" s="227">
        <v>1.2119105388334515</v>
      </c>
      <c r="G52" s="175">
        <v>2951.8691341230001</v>
      </c>
      <c r="H52" s="227">
        <v>0.96096977058069755</v>
      </c>
      <c r="I52" s="175">
        <v>4882.2822607670014</v>
      </c>
      <c r="J52" s="227">
        <v>1.5894084225496616</v>
      </c>
      <c r="K52" s="175">
        <v>5495.4620650200004</v>
      </c>
      <c r="L52" s="227">
        <v>1.1781887272611127</v>
      </c>
      <c r="M52" s="82" t="s">
        <v>349</v>
      </c>
      <c r="N52" s="83" t="s">
        <v>352</v>
      </c>
      <c r="O52" s="342"/>
      <c r="P52" s="342"/>
      <c r="Q52" s="342"/>
      <c r="R52" s="342"/>
      <c r="S52" s="342"/>
      <c r="T52" s="342"/>
    </row>
    <row r="53" spans="1:20" s="131" customFormat="1" ht="15" thickTop="1" thickBot="1">
      <c r="A53" s="150" t="s">
        <v>369</v>
      </c>
      <c r="B53" s="166" t="s">
        <v>390</v>
      </c>
      <c r="C53" s="180">
        <v>2304.6426189600002</v>
      </c>
      <c r="D53" s="192">
        <v>0.77613405308426009</v>
      </c>
      <c r="E53" s="180">
        <v>1178.79638596</v>
      </c>
      <c r="F53" s="192">
        <v>0.45944754750151123</v>
      </c>
      <c r="G53" s="180">
        <v>1547.2475541610002</v>
      </c>
      <c r="H53" s="192">
        <v>0.50370055703549577</v>
      </c>
      <c r="I53" s="180">
        <v>4856.7229650510026</v>
      </c>
      <c r="J53" s="192">
        <v>1.5810876910319671</v>
      </c>
      <c r="K53" s="180">
        <v>1470.9959603210002</v>
      </c>
      <c r="L53" s="192">
        <v>0.31537127138562643</v>
      </c>
      <c r="M53" s="85" t="s">
        <v>389</v>
      </c>
      <c r="N53" s="150">
        <v>6</v>
      </c>
      <c r="O53" s="342"/>
      <c r="P53" s="342"/>
      <c r="Q53" s="342"/>
      <c r="R53" s="342"/>
      <c r="S53" s="342"/>
      <c r="T53" s="342"/>
    </row>
    <row r="54" spans="1:20" s="131" customFormat="1" ht="14.15" customHeight="1" thickTop="1" thickBot="1">
      <c r="A54" s="25"/>
      <c r="B54" s="144" t="s">
        <v>350</v>
      </c>
      <c r="C54" s="177">
        <v>780.82134378400008</v>
      </c>
      <c r="D54" s="231">
        <v>0.26295705429558086</v>
      </c>
      <c r="E54" s="177">
        <v>927.32837404399993</v>
      </c>
      <c r="F54" s="231">
        <v>0.36143540331276286</v>
      </c>
      <c r="G54" s="177">
        <v>1091.6300927580003</v>
      </c>
      <c r="H54" s="231">
        <v>0.35537602520048905</v>
      </c>
      <c r="I54" s="177">
        <v>2915.2686765530007</v>
      </c>
      <c r="J54" s="231">
        <v>0.94905463081125063</v>
      </c>
      <c r="K54" s="177">
        <v>423.81096244100007</v>
      </c>
      <c r="L54" s="231">
        <v>9.0862113600242253E-2</v>
      </c>
      <c r="M54" s="26" t="s">
        <v>351</v>
      </c>
      <c r="N54" s="26"/>
      <c r="O54" s="342"/>
      <c r="P54" s="342"/>
      <c r="Q54" s="342"/>
      <c r="R54" s="342"/>
      <c r="S54" s="342"/>
      <c r="T54" s="342"/>
    </row>
    <row r="55" spans="1:20" s="131" customFormat="1" ht="14.15" customHeight="1" thickTop="1" thickBot="1">
      <c r="A55" s="142"/>
      <c r="B55" s="132" t="s">
        <v>388</v>
      </c>
      <c r="C55" s="176">
        <v>255.48884777000001</v>
      </c>
      <c r="D55" s="229">
        <v>8.6040930297054119E-2</v>
      </c>
      <c r="E55" s="176">
        <v>191.09485966000003</v>
      </c>
      <c r="F55" s="229">
        <v>7.4481111120331955E-2</v>
      </c>
      <c r="G55" s="176">
        <v>78.286982850000015</v>
      </c>
      <c r="H55" s="229">
        <v>2.5486029539439854E-2</v>
      </c>
      <c r="I55" s="176">
        <v>104.04437187000001</v>
      </c>
      <c r="J55" s="229">
        <v>3.3871249578898338E-2</v>
      </c>
      <c r="K55" s="176">
        <v>82.353950045000005</v>
      </c>
      <c r="L55" s="229">
        <v>1.765611234149984E-2</v>
      </c>
      <c r="M55" s="104" t="s">
        <v>387</v>
      </c>
      <c r="N55" s="142"/>
      <c r="O55" s="342"/>
      <c r="P55" s="342"/>
      <c r="Q55" s="342"/>
      <c r="R55" s="342"/>
      <c r="S55" s="342"/>
      <c r="T55" s="342"/>
    </row>
    <row r="56" spans="1:20" s="131" customFormat="1" ht="14.15" customHeight="1" thickTop="1" thickBot="1">
      <c r="A56" s="25"/>
      <c r="B56" s="144" t="s">
        <v>556</v>
      </c>
      <c r="C56" s="177">
        <v>38.153503999999998</v>
      </c>
      <c r="D56" s="231">
        <v>1.284894822966063E-2</v>
      </c>
      <c r="E56" s="177">
        <v>25.523381000000001</v>
      </c>
      <c r="F56" s="231">
        <v>9.9479901228629909E-3</v>
      </c>
      <c r="G56" s="177">
        <v>5.306114</v>
      </c>
      <c r="H56" s="231">
        <v>1.727385233414131E-3</v>
      </c>
      <c r="I56" s="177">
        <v>25.133167</v>
      </c>
      <c r="J56" s="231">
        <v>8.1820069347796377E-3</v>
      </c>
      <c r="K56" s="177">
        <v>16.493857030000001</v>
      </c>
      <c r="L56" s="231">
        <v>3.5361678766736666E-3</v>
      </c>
      <c r="M56" s="26" t="s">
        <v>558</v>
      </c>
      <c r="N56" s="26"/>
      <c r="O56" s="342"/>
      <c r="P56" s="342"/>
      <c r="Q56" s="342"/>
      <c r="R56" s="342"/>
      <c r="S56" s="342"/>
      <c r="T56" s="342"/>
    </row>
    <row r="57" spans="1:20" s="131" customFormat="1" ht="14.15" customHeight="1" thickTop="1" thickBot="1">
      <c r="A57" s="142"/>
      <c r="B57" s="132" t="s">
        <v>493</v>
      </c>
      <c r="C57" s="176">
        <v>64.055194</v>
      </c>
      <c r="D57" s="229">
        <v>2.1571855406697853E-2</v>
      </c>
      <c r="E57" s="176">
        <v>14.920839000000001</v>
      </c>
      <c r="F57" s="229">
        <v>5.8155445392140213E-3</v>
      </c>
      <c r="G57" s="176">
        <v>28.807392</v>
      </c>
      <c r="H57" s="229">
        <v>9.3781369103589501E-3</v>
      </c>
      <c r="I57" s="176">
        <v>102.28776234999999</v>
      </c>
      <c r="J57" s="229">
        <v>3.3299392030092807E-2</v>
      </c>
      <c r="K57" s="176">
        <v>32.777429569999995</v>
      </c>
      <c r="L57" s="229">
        <v>7.0272522257559273E-3</v>
      </c>
      <c r="M57" s="104" t="s">
        <v>494</v>
      </c>
      <c r="N57" s="142"/>
      <c r="O57" s="342"/>
      <c r="P57" s="342"/>
      <c r="Q57" s="342"/>
      <c r="R57" s="342"/>
      <c r="S57" s="342"/>
      <c r="T57" s="342"/>
    </row>
    <row r="58" spans="1:20" s="131" customFormat="1" ht="14.15" customHeight="1" thickTop="1" thickBot="1">
      <c r="A58" s="25"/>
      <c r="B58" s="144" t="s">
        <v>557</v>
      </c>
      <c r="C58" s="177">
        <v>998.83241688699991</v>
      </c>
      <c r="D58" s="231">
        <v>0.33637660160093991</v>
      </c>
      <c r="E58" s="177">
        <v>6.7005789859999991</v>
      </c>
      <c r="F58" s="231">
        <v>2.6116169158855286E-3</v>
      </c>
      <c r="G58" s="177">
        <v>235.56741771099999</v>
      </c>
      <c r="H58" s="231">
        <v>7.668807696696299E-2</v>
      </c>
      <c r="I58" s="177">
        <v>1555.9187630879999</v>
      </c>
      <c r="J58" s="231">
        <v>0.5065234361248534</v>
      </c>
      <c r="K58" s="177">
        <v>283.22340170000001</v>
      </c>
      <c r="L58" s="231">
        <v>6.0721121396417374E-2</v>
      </c>
      <c r="M58" s="26" t="s">
        <v>424</v>
      </c>
      <c r="N58" s="26"/>
      <c r="O58" s="342"/>
      <c r="P58" s="342"/>
      <c r="Q58" s="342"/>
      <c r="R58" s="342"/>
      <c r="S58" s="342"/>
      <c r="T58" s="342"/>
    </row>
    <row r="59" spans="1:20" s="131" customFormat="1" ht="14.15" customHeight="1" thickTop="1" thickBot="1">
      <c r="A59" s="142"/>
      <c r="B59" s="149" t="s">
        <v>320</v>
      </c>
      <c r="C59" s="177">
        <f>+C53-SUM(C54:C58)</f>
        <v>167.29131251900026</v>
      </c>
      <c r="D59" s="229">
        <f t="shared" si="0"/>
        <v>5.6338663254326855E-2</v>
      </c>
      <c r="E59" s="177">
        <f>+E53-SUM(E54:E58)</f>
        <v>13.228353269999843</v>
      </c>
      <c r="F59" s="229">
        <f t="shared" si="1"/>
        <v>5.1558814904538218E-3</v>
      </c>
      <c r="G59" s="177">
        <v>107.649554842</v>
      </c>
      <c r="H59" s="229">
        <v>3.5044903184830833E-2</v>
      </c>
      <c r="I59" s="177">
        <f>+I53-SUM(I54:I58)</f>
        <v>154.07022419000259</v>
      </c>
      <c r="J59" s="229">
        <f t="shared" si="2"/>
        <v>5.0156975552092378E-2</v>
      </c>
      <c r="K59" s="177">
        <f>+K53-SUM(K54:K58)</f>
        <v>632.33635953500016</v>
      </c>
      <c r="L59" s="229">
        <f t="shared" si="3"/>
        <v>0.13556850394503753</v>
      </c>
      <c r="M59" s="104" t="s">
        <v>321</v>
      </c>
      <c r="N59" s="142"/>
      <c r="O59" s="342"/>
      <c r="P59" s="342"/>
      <c r="Q59" s="342"/>
      <c r="R59" s="342"/>
      <c r="S59" s="342"/>
      <c r="T59" s="342"/>
    </row>
    <row r="60" spans="1:20" s="131" customFormat="1" ht="21" customHeight="1" thickTop="1" thickBot="1">
      <c r="A60" s="75" t="s">
        <v>378</v>
      </c>
      <c r="B60" s="154" t="s">
        <v>370</v>
      </c>
      <c r="C60" s="175">
        <v>1730.3461702249999</v>
      </c>
      <c r="D60" s="227">
        <v>0.58272834811220919</v>
      </c>
      <c r="E60" s="175">
        <v>1051.9627425370002</v>
      </c>
      <c r="F60" s="227">
        <v>0.4100128808318122</v>
      </c>
      <c r="G60" s="175">
        <v>893.46301734200017</v>
      </c>
      <c r="H60" s="227">
        <v>0.29086348743321472</v>
      </c>
      <c r="I60" s="175">
        <v>1637.5253457090002</v>
      </c>
      <c r="J60" s="227">
        <v>0.53309014874522043</v>
      </c>
      <c r="K60" s="175">
        <v>1816.9030658040003</v>
      </c>
      <c r="L60" s="227">
        <v>0.38953134155583302</v>
      </c>
      <c r="M60" s="82" t="s">
        <v>371</v>
      </c>
      <c r="N60" s="83" t="s">
        <v>378</v>
      </c>
      <c r="O60" s="342"/>
      <c r="P60" s="342"/>
      <c r="Q60" s="342"/>
      <c r="R60" s="342"/>
      <c r="S60" s="342"/>
      <c r="T60" s="342"/>
    </row>
    <row r="61" spans="1:20" s="131" customFormat="1" ht="14.15" customHeight="1" thickTop="1" thickBot="1">
      <c r="A61" s="142"/>
      <c r="B61" s="132" t="s">
        <v>416</v>
      </c>
      <c r="C61" s="176">
        <v>1547.4738714380001</v>
      </c>
      <c r="D61" s="229">
        <v>0.52114247909862677</v>
      </c>
      <c r="E61" s="176">
        <v>870.05861709300007</v>
      </c>
      <c r="F61" s="229">
        <v>0.3391139492511982</v>
      </c>
      <c r="G61" s="176">
        <v>723.86874036000017</v>
      </c>
      <c r="H61" s="229">
        <v>0.23565271553305339</v>
      </c>
      <c r="I61" s="176">
        <v>1536.3236870950002</v>
      </c>
      <c r="J61" s="229">
        <v>0.50014433365590238</v>
      </c>
      <c r="K61" s="176">
        <v>1659.4750926280005</v>
      </c>
      <c r="L61" s="229">
        <v>0.35577988241427078</v>
      </c>
      <c r="M61" s="104" t="s">
        <v>373</v>
      </c>
      <c r="N61" s="142"/>
      <c r="O61" s="342"/>
      <c r="P61" s="342"/>
      <c r="Q61" s="342"/>
      <c r="R61" s="342"/>
      <c r="S61" s="342"/>
      <c r="T61" s="342"/>
    </row>
    <row r="62" spans="1:20" s="131" customFormat="1" ht="14.15" customHeight="1" thickTop="1" thickBot="1">
      <c r="A62" s="25"/>
      <c r="B62" s="144" t="s">
        <v>374</v>
      </c>
      <c r="C62" s="177">
        <v>179.82701778699999</v>
      </c>
      <c r="D62" s="231">
        <v>6.0560310314864502E-2</v>
      </c>
      <c r="E62" s="177">
        <v>178.74206044399997</v>
      </c>
      <c r="F62" s="231">
        <v>6.9666485480003273E-2</v>
      </c>
      <c r="G62" s="177">
        <v>167.51628998199999</v>
      </c>
      <c r="H62" s="231">
        <v>5.4534291134948537E-2</v>
      </c>
      <c r="I62" s="177">
        <v>97.402910613999993</v>
      </c>
      <c r="J62" s="231">
        <v>3.1709147124652823E-2</v>
      </c>
      <c r="K62" s="177">
        <v>153.64339117599999</v>
      </c>
      <c r="L62" s="231">
        <v>3.294007116416587E-2</v>
      </c>
      <c r="M62" s="26" t="s">
        <v>375</v>
      </c>
      <c r="N62" s="26"/>
      <c r="O62" s="342"/>
      <c r="P62" s="342"/>
      <c r="Q62" s="342"/>
      <c r="R62" s="342"/>
      <c r="S62" s="342"/>
      <c r="T62" s="342"/>
    </row>
    <row r="63" spans="1:20" s="131" customFormat="1" ht="14.15" customHeight="1" thickTop="1" thickBot="1">
      <c r="A63" s="142"/>
      <c r="B63" s="132" t="s">
        <v>417</v>
      </c>
      <c r="C63" s="176">
        <v>2.9630049999999999</v>
      </c>
      <c r="D63" s="229">
        <v>9.9785062596676822E-4</v>
      </c>
      <c r="E63" s="176">
        <v>3.1009799999999998</v>
      </c>
      <c r="F63" s="229">
        <v>1.2086376178452093E-3</v>
      </c>
      <c r="G63" s="176">
        <v>1.9914719999999999</v>
      </c>
      <c r="H63" s="229">
        <v>6.4831613598156891E-4</v>
      </c>
      <c r="I63" s="176">
        <v>3.594859</v>
      </c>
      <c r="J63" s="229">
        <v>1.1702926761102172E-3</v>
      </c>
      <c r="K63" s="176">
        <v>3.7845819999999999</v>
      </c>
      <c r="L63" s="229">
        <v>8.1138797739641728E-4</v>
      </c>
      <c r="M63" s="104" t="s">
        <v>425</v>
      </c>
      <c r="N63" s="142"/>
      <c r="O63" s="342"/>
      <c r="P63" s="342"/>
      <c r="Q63" s="342"/>
      <c r="R63" s="342"/>
      <c r="S63" s="342"/>
      <c r="T63" s="342"/>
    </row>
    <row r="64" spans="1:20" s="131" customFormat="1" ht="14.15" customHeight="1" thickTop="1" thickBot="1">
      <c r="A64" s="25"/>
      <c r="B64" s="144" t="s">
        <v>386</v>
      </c>
      <c r="C64" s="177">
        <v>8.2276000000000002E-2</v>
      </c>
      <c r="D64" s="231">
        <v>2.7708072751156959E-5</v>
      </c>
      <c r="E64" s="177">
        <v>6.1085E-2</v>
      </c>
      <c r="F64" s="231">
        <v>2.3808482765472404E-5</v>
      </c>
      <c r="G64" s="177">
        <v>0</v>
      </c>
      <c r="H64" s="231">
        <v>0</v>
      </c>
      <c r="I64" s="177">
        <v>0</v>
      </c>
      <c r="J64" s="231">
        <v>0</v>
      </c>
      <c r="K64" s="177">
        <v>0</v>
      </c>
      <c r="L64" s="231">
        <v>0</v>
      </c>
      <c r="M64" s="26" t="s">
        <v>385</v>
      </c>
      <c r="N64" s="26"/>
      <c r="O64" s="342"/>
      <c r="P64" s="342"/>
      <c r="Q64" s="342"/>
      <c r="R64" s="342"/>
      <c r="S64" s="342"/>
      <c r="T64" s="342"/>
    </row>
    <row r="65" spans="1:20" s="131" customFormat="1" ht="15" thickTop="1" thickBot="1">
      <c r="A65" s="142"/>
      <c r="B65" s="132" t="s">
        <v>384</v>
      </c>
      <c r="C65" s="177">
        <f>+C60-SUM(C61:C64)</f>
        <v>0</v>
      </c>
      <c r="D65" s="229">
        <f t="shared" si="0"/>
        <v>0</v>
      </c>
      <c r="E65" s="177">
        <f>+E60-SUM(E61:E64)</f>
        <v>0</v>
      </c>
      <c r="F65" s="229">
        <f t="shared" si="1"/>
        <v>0</v>
      </c>
      <c r="G65" s="177">
        <v>8.6514999999999995E-2</v>
      </c>
      <c r="H65" s="229">
        <v>2.8164629231264827E-5</v>
      </c>
      <c r="I65" s="177">
        <f>+I60-SUM(I61:I64)</f>
        <v>0.20388900000011745</v>
      </c>
      <c r="J65" s="229">
        <f t="shared" si="2"/>
        <v>6.637528855500968E-5</v>
      </c>
      <c r="K65" s="177">
        <f>+K60-SUM(K61:K64)</f>
        <v>0</v>
      </c>
      <c r="L65" s="229">
        <f t="shared" si="3"/>
        <v>0</v>
      </c>
      <c r="M65" s="104" t="s">
        <v>377</v>
      </c>
      <c r="N65" s="142"/>
      <c r="O65" s="342"/>
      <c r="P65" s="342"/>
      <c r="Q65" s="342"/>
      <c r="R65" s="342"/>
      <c r="S65" s="342"/>
      <c r="T65" s="342"/>
    </row>
    <row r="66" spans="1:20" s="131" customFormat="1" ht="26.5" thickTop="1">
      <c r="A66" s="76" t="s">
        <v>380</v>
      </c>
      <c r="B66" s="106" t="s">
        <v>411</v>
      </c>
      <c r="C66" s="185">
        <v>4786.7151967989985</v>
      </c>
      <c r="D66" s="238">
        <v>1.6120211594143521</v>
      </c>
      <c r="E66" s="185">
        <v>3703.1247448079998</v>
      </c>
      <c r="F66" s="238">
        <v>1.4433294862102914</v>
      </c>
      <c r="G66" s="185">
        <v>1887.9435648150004</v>
      </c>
      <c r="H66" s="238">
        <v>0.61461284762835211</v>
      </c>
      <c r="I66" s="185">
        <v>4211.6172334579996</v>
      </c>
      <c r="J66" s="238">
        <v>1.3710759734652935</v>
      </c>
      <c r="K66" s="185">
        <v>5936.3901940950009</v>
      </c>
      <c r="L66" s="238">
        <v>1.272720641968563</v>
      </c>
      <c r="M66" s="239" t="s">
        <v>412</v>
      </c>
      <c r="N66" s="32" t="s">
        <v>380</v>
      </c>
      <c r="O66" s="342"/>
      <c r="P66" s="342"/>
      <c r="Q66" s="342"/>
      <c r="R66" s="342"/>
      <c r="S66" s="342"/>
      <c r="T66" s="342"/>
    </row>
    <row r="67" spans="1:20" ht="15.75" customHeight="1">
      <c r="A67" s="408" t="s">
        <v>253</v>
      </c>
      <c r="B67" s="409"/>
      <c r="C67" s="240">
        <f>C8+C22+C33+C38+C52+C53+C60+C66</f>
        <v>296938.73240088305</v>
      </c>
      <c r="D67" s="241">
        <f>C67/$C$67*100</f>
        <v>100</v>
      </c>
      <c r="E67" s="240">
        <f>E8+E22+E33+E38+E52+E53+E60+E66</f>
        <v>256568.21815032602</v>
      </c>
      <c r="F67" s="241">
        <f>E67/$E$67*100</f>
        <v>100</v>
      </c>
      <c r="G67" s="240">
        <f>G8+G22+G33+G38+G52+G53+G60+G66</f>
        <v>177055.11030276192</v>
      </c>
      <c r="H67" s="241">
        <f>G67/$G$67*100</f>
        <v>100</v>
      </c>
      <c r="I67" s="240">
        <f>I8+I22+I33+I38+I52+I53+I60+I66</f>
        <v>307176.06572985498</v>
      </c>
      <c r="J67" s="241">
        <f>I67/$I$67*100</f>
        <v>100</v>
      </c>
      <c r="K67" s="240">
        <f>K8+K22+K33+K38+K52+K53+K60+K66</f>
        <v>466433.08816874103</v>
      </c>
      <c r="L67" s="241">
        <f>K67/$K$67*100</f>
        <v>100</v>
      </c>
      <c r="M67" s="406" t="s">
        <v>28</v>
      </c>
      <c r="N67" s="407"/>
    </row>
    <row r="68" spans="1:20" ht="11.25" customHeight="1">
      <c r="A68" s="405" t="s">
        <v>383</v>
      </c>
      <c r="B68" s="405"/>
      <c r="C68" s="170"/>
      <c r="D68" s="170"/>
      <c r="E68" s="170"/>
      <c r="F68" s="170"/>
      <c r="G68" s="170"/>
      <c r="H68" s="170"/>
      <c r="I68" s="170"/>
      <c r="J68" s="170"/>
      <c r="K68" s="170"/>
      <c r="L68" s="264"/>
      <c r="M68" s="404" t="s">
        <v>382</v>
      </c>
      <c r="N68" s="404"/>
    </row>
    <row r="69" spans="1:20">
      <c r="A69" s="130" t="s">
        <v>283</v>
      </c>
      <c r="B69" s="129"/>
      <c r="C69" s="8"/>
      <c r="E69" s="128"/>
      <c r="F69" s="128"/>
      <c r="G69" s="128"/>
      <c r="H69" s="128"/>
      <c r="I69" s="128"/>
      <c r="J69" s="128"/>
      <c r="K69" s="128"/>
      <c r="L69" s="128"/>
      <c r="N69" s="127" t="s">
        <v>485</v>
      </c>
    </row>
    <row r="72" spans="1:20">
      <c r="C72" s="213"/>
      <c r="D72" s="213"/>
      <c r="E72" s="213"/>
      <c r="F72" s="213"/>
      <c r="G72" s="213"/>
      <c r="H72" s="213"/>
      <c r="I72" s="213"/>
      <c r="J72" s="213"/>
      <c r="K72" s="213"/>
      <c r="L72" s="213"/>
    </row>
    <row r="73" spans="1:20">
      <c r="C73" s="184"/>
      <c r="E73" s="352"/>
      <c r="G73" s="352"/>
      <c r="I73" s="352"/>
      <c r="K73" s="352"/>
    </row>
  </sheetData>
  <mergeCells count="18">
    <mergeCell ref="M68:N68"/>
    <mergeCell ref="A68:B68"/>
    <mergeCell ref="A6:B7"/>
    <mergeCell ref="M67:N67"/>
    <mergeCell ref="A67:B67"/>
    <mergeCell ref="M6:N7"/>
    <mergeCell ref="I6:J6"/>
    <mergeCell ref="K6:L6"/>
    <mergeCell ref="C6:D6"/>
    <mergeCell ref="E6:F6"/>
    <mergeCell ref="G6:H6"/>
    <mergeCell ref="A5:B5"/>
    <mergeCell ref="M5:N5"/>
    <mergeCell ref="C5:L5"/>
    <mergeCell ref="A1:N1"/>
    <mergeCell ref="A2:N2"/>
    <mergeCell ref="A3:N3"/>
    <mergeCell ref="A4:N4"/>
  </mergeCells>
  <printOptions horizontalCentered="1" verticalCentered="1"/>
  <pageMargins left="0" right="0" top="0" bottom="0" header="0.51181102362204722" footer="0"/>
  <pageSetup paperSize="9" scale="95" orientation="landscape" r:id="rId1"/>
  <headerFooter alignWithMargins="0"/>
  <rowBreaks count="1" manualBreakCount="1">
    <brk id="37"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
  <sheetViews>
    <sheetView rightToLeft="1" view="pageBreakPreview" zoomScale="80" zoomScaleSheetLayoutView="80" workbookViewId="0">
      <selection activeCell="A4" sqref="A4:N4"/>
    </sheetView>
  </sheetViews>
  <sheetFormatPr defaultRowHeight="14"/>
  <cols>
    <col min="1" max="1" width="3.81640625" style="9" customWidth="1"/>
    <col min="2" max="2" width="33" style="7" bestFit="1" customWidth="1"/>
    <col min="3" max="3" width="20.1796875" style="56" bestFit="1" customWidth="1"/>
    <col min="4" max="4" width="11.81640625" style="56" bestFit="1" customWidth="1"/>
    <col min="5" max="5" width="13.7265625" style="56" bestFit="1" customWidth="1"/>
    <col min="6" max="6" width="12.1796875" style="56" bestFit="1" customWidth="1"/>
    <col min="7" max="7" width="14.1796875" style="56" bestFit="1" customWidth="1"/>
    <col min="8" max="10" width="11.26953125" style="56" bestFit="1" customWidth="1"/>
    <col min="11" max="11" width="11.81640625" style="56" bestFit="1" customWidth="1"/>
    <col min="12" max="12" width="17" style="56" bestFit="1" customWidth="1"/>
    <col min="13" max="13" width="30.26953125" style="4" customWidth="1"/>
    <col min="14" max="14" width="3.1796875" style="4" customWidth="1"/>
    <col min="15" max="15" width="13.7265625" style="4" bestFit="1" customWidth="1"/>
    <col min="16" max="16" width="10.7265625" style="4" bestFit="1" customWidth="1"/>
    <col min="17" max="256" width="9.1796875" style="4"/>
    <col min="257" max="257" width="3.81640625" style="4" customWidth="1"/>
    <col min="258" max="258" width="30" style="4" customWidth="1"/>
    <col min="259" max="268" width="8.7265625" style="4" customWidth="1"/>
    <col min="269" max="269" width="30.26953125" style="4" customWidth="1"/>
    <col min="270" max="270" width="3.1796875" style="4" customWidth="1"/>
    <col min="271" max="512" width="9.1796875" style="4"/>
    <col min="513" max="513" width="3.81640625" style="4" customWidth="1"/>
    <col min="514" max="514" width="30" style="4" customWidth="1"/>
    <col min="515" max="524" width="8.7265625" style="4" customWidth="1"/>
    <col min="525" max="525" width="30.26953125" style="4" customWidth="1"/>
    <col min="526" max="526" width="3.1796875" style="4" customWidth="1"/>
    <col min="527" max="768" width="9.1796875" style="4"/>
    <col min="769" max="769" width="3.81640625" style="4" customWidth="1"/>
    <col min="770" max="770" width="30" style="4" customWidth="1"/>
    <col min="771" max="780" width="8.7265625" style="4" customWidth="1"/>
    <col min="781" max="781" width="30.26953125" style="4" customWidth="1"/>
    <col min="782" max="782" width="3.1796875" style="4" customWidth="1"/>
    <col min="783" max="1024" width="9.1796875" style="4"/>
    <col min="1025" max="1025" width="3.81640625" style="4" customWidth="1"/>
    <col min="1026" max="1026" width="30" style="4" customWidth="1"/>
    <col min="1027" max="1036" width="8.7265625" style="4" customWidth="1"/>
    <col min="1037" max="1037" width="30.26953125" style="4" customWidth="1"/>
    <col min="1038" max="1038" width="3.1796875" style="4" customWidth="1"/>
    <col min="1039" max="1280" width="9.1796875" style="4"/>
    <col min="1281" max="1281" width="3.81640625" style="4" customWidth="1"/>
    <col min="1282" max="1282" width="30" style="4" customWidth="1"/>
    <col min="1283" max="1292" width="8.7265625" style="4" customWidth="1"/>
    <col min="1293" max="1293" width="30.26953125" style="4" customWidth="1"/>
    <col min="1294" max="1294" width="3.1796875" style="4" customWidth="1"/>
    <col min="1295" max="1536" width="9.1796875" style="4"/>
    <col min="1537" max="1537" width="3.81640625" style="4" customWidth="1"/>
    <col min="1538" max="1538" width="30" style="4" customWidth="1"/>
    <col min="1539" max="1548" width="8.7265625" style="4" customWidth="1"/>
    <col min="1549" max="1549" width="30.26953125" style="4" customWidth="1"/>
    <col min="1550" max="1550" width="3.1796875" style="4" customWidth="1"/>
    <col min="1551" max="1792" width="9.1796875" style="4"/>
    <col min="1793" max="1793" width="3.81640625" style="4" customWidth="1"/>
    <col min="1794" max="1794" width="30" style="4" customWidth="1"/>
    <col min="1795" max="1804" width="8.7265625" style="4" customWidth="1"/>
    <col min="1805" max="1805" width="30.26953125" style="4" customWidth="1"/>
    <col min="1806" max="1806" width="3.1796875" style="4" customWidth="1"/>
    <col min="1807" max="2048" width="9.1796875" style="4"/>
    <col min="2049" max="2049" width="3.81640625" style="4" customWidth="1"/>
    <col min="2050" max="2050" width="30" style="4" customWidth="1"/>
    <col min="2051" max="2060" width="8.7265625" style="4" customWidth="1"/>
    <col min="2061" max="2061" width="30.26953125" style="4" customWidth="1"/>
    <col min="2062" max="2062" width="3.1796875" style="4" customWidth="1"/>
    <col min="2063" max="2304" width="9.1796875" style="4"/>
    <col min="2305" max="2305" width="3.81640625" style="4" customWidth="1"/>
    <col min="2306" max="2306" width="30" style="4" customWidth="1"/>
    <col min="2307" max="2316" width="8.7265625" style="4" customWidth="1"/>
    <col min="2317" max="2317" width="30.26953125" style="4" customWidth="1"/>
    <col min="2318" max="2318" width="3.1796875" style="4" customWidth="1"/>
    <col min="2319" max="2560" width="9.1796875" style="4"/>
    <col min="2561" max="2561" width="3.81640625" style="4" customWidth="1"/>
    <col min="2562" max="2562" width="30" style="4" customWidth="1"/>
    <col min="2563" max="2572" width="8.7265625" style="4" customWidth="1"/>
    <col min="2573" max="2573" width="30.26953125" style="4" customWidth="1"/>
    <col min="2574" max="2574" width="3.1796875" style="4" customWidth="1"/>
    <col min="2575" max="2816" width="9.1796875" style="4"/>
    <col min="2817" max="2817" width="3.81640625" style="4" customWidth="1"/>
    <col min="2818" max="2818" width="30" style="4" customWidth="1"/>
    <col min="2819" max="2828" width="8.7265625" style="4" customWidth="1"/>
    <col min="2829" max="2829" width="30.26953125" style="4" customWidth="1"/>
    <col min="2830" max="2830" width="3.1796875" style="4" customWidth="1"/>
    <col min="2831" max="3072" width="9.1796875" style="4"/>
    <col min="3073" max="3073" width="3.81640625" style="4" customWidth="1"/>
    <col min="3074" max="3074" width="30" style="4" customWidth="1"/>
    <col min="3075" max="3084" width="8.7265625" style="4" customWidth="1"/>
    <col min="3085" max="3085" width="30.26953125" style="4" customWidth="1"/>
    <col min="3086" max="3086" width="3.1796875" style="4" customWidth="1"/>
    <col min="3087" max="3328" width="9.1796875" style="4"/>
    <col min="3329" max="3329" width="3.81640625" style="4" customWidth="1"/>
    <col min="3330" max="3330" width="30" style="4" customWidth="1"/>
    <col min="3331" max="3340" width="8.7265625" style="4" customWidth="1"/>
    <col min="3341" max="3341" width="30.26953125" style="4" customWidth="1"/>
    <col min="3342" max="3342" width="3.1796875" style="4" customWidth="1"/>
    <col min="3343" max="3584" width="9.1796875" style="4"/>
    <col min="3585" max="3585" width="3.81640625" style="4" customWidth="1"/>
    <col min="3586" max="3586" width="30" style="4" customWidth="1"/>
    <col min="3587" max="3596" width="8.7265625" style="4" customWidth="1"/>
    <col min="3597" max="3597" width="30.26953125" style="4" customWidth="1"/>
    <col min="3598" max="3598" width="3.1796875" style="4" customWidth="1"/>
    <col min="3599" max="3840" width="9.1796875" style="4"/>
    <col min="3841" max="3841" width="3.81640625" style="4" customWidth="1"/>
    <col min="3842" max="3842" width="30" style="4" customWidth="1"/>
    <col min="3843" max="3852" width="8.7265625" style="4" customWidth="1"/>
    <col min="3853" max="3853" width="30.26953125" style="4" customWidth="1"/>
    <col min="3854" max="3854" width="3.1796875" style="4" customWidth="1"/>
    <col min="3855" max="4096" width="9.1796875" style="4"/>
    <col min="4097" max="4097" width="3.81640625" style="4" customWidth="1"/>
    <col min="4098" max="4098" width="30" style="4" customWidth="1"/>
    <col min="4099" max="4108" width="8.7265625" style="4" customWidth="1"/>
    <col min="4109" max="4109" width="30.26953125" style="4" customWidth="1"/>
    <col min="4110" max="4110" width="3.1796875" style="4" customWidth="1"/>
    <col min="4111" max="4352" width="9.1796875" style="4"/>
    <col min="4353" max="4353" width="3.81640625" style="4" customWidth="1"/>
    <col min="4354" max="4354" width="30" style="4" customWidth="1"/>
    <col min="4355" max="4364" width="8.7265625" style="4" customWidth="1"/>
    <col min="4365" max="4365" width="30.26953125" style="4" customWidth="1"/>
    <col min="4366" max="4366" width="3.1796875" style="4" customWidth="1"/>
    <col min="4367" max="4608" width="9.1796875" style="4"/>
    <col min="4609" max="4609" width="3.81640625" style="4" customWidth="1"/>
    <col min="4610" max="4610" width="30" style="4" customWidth="1"/>
    <col min="4611" max="4620" width="8.7265625" style="4" customWidth="1"/>
    <col min="4621" max="4621" width="30.26953125" style="4" customWidth="1"/>
    <col min="4622" max="4622" width="3.1796875" style="4" customWidth="1"/>
    <col min="4623" max="4864" width="9.1796875" style="4"/>
    <col min="4865" max="4865" width="3.81640625" style="4" customWidth="1"/>
    <col min="4866" max="4866" width="30" style="4" customWidth="1"/>
    <col min="4867" max="4876" width="8.7265625" style="4" customWidth="1"/>
    <col min="4877" max="4877" width="30.26953125" style="4" customWidth="1"/>
    <col min="4878" max="4878" width="3.1796875" style="4" customWidth="1"/>
    <col min="4879" max="5120" width="9.1796875" style="4"/>
    <col min="5121" max="5121" width="3.81640625" style="4" customWidth="1"/>
    <col min="5122" max="5122" width="30" style="4" customWidth="1"/>
    <col min="5123" max="5132" width="8.7265625" style="4" customWidth="1"/>
    <col min="5133" max="5133" width="30.26953125" style="4" customWidth="1"/>
    <col min="5134" max="5134" width="3.1796875" style="4" customWidth="1"/>
    <col min="5135" max="5376" width="9.1796875" style="4"/>
    <col min="5377" max="5377" width="3.81640625" style="4" customWidth="1"/>
    <col min="5378" max="5378" width="30" style="4" customWidth="1"/>
    <col min="5379" max="5388" width="8.7265625" style="4" customWidth="1"/>
    <col min="5389" max="5389" width="30.26953125" style="4" customWidth="1"/>
    <col min="5390" max="5390" width="3.1796875" style="4" customWidth="1"/>
    <col min="5391" max="5632" width="9.1796875" style="4"/>
    <col min="5633" max="5633" width="3.81640625" style="4" customWidth="1"/>
    <col min="5634" max="5634" width="30" style="4" customWidth="1"/>
    <col min="5635" max="5644" width="8.7265625" style="4" customWidth="1"/>
    <col min="5645" max="5645" width="30.26953125" style="4" customWidth="1"/>
    <col min="5646" max="5646" width="3.1796875" style="4" customWidth="1"/>
    <col min="5647" max="5888" width="9.1796875" style="4"/>
    <col min="5889" max="5889" width="3.81640625" style="4" customWidth="1"/>
    <col min="5890" max="5890" width="30" style="4" customWidth="1"/>
    <col min="5891" max="5900" width="8.7265625" style="4" customWidth="1"/>
    <col min="5901" max="5901" width="30.26953125" style="4" customWidth="1"/>
    <col min="5902" max="5902" width="3.1796875" style="4" customWidth="1"/>
    <col min="5903" max="6144" width="9.1796875" style="4"/>
    <col min="6145" max="6145" width="3.81640625" style="4" customWidth="1"/>
    <col min="6146" max="6146" width="30" style="4" customWidth="1"/>
    <col min="6147" max="6156" width="8.7265625" style="4" customWidth="1"/>
    <col min="6157" max="6157" width="30.26953125" style="4" customWidth="1"/>
    <col min="6158" max="6158" width="3.1796875" style="4" customWidth="1"/>
    <col min="6159" max="6400" width="9.1796875" style="4"/>
    <col min="6401" max="6401" width="3.81640625" style="4" customWidth="1"/>
    <col min="6402" max="6402" width="30" style="4" customWidth="1"/>
    <col min="6403" max="6412" width="8.7265625" style="4" customWidth="1"/>
    <col min="6413" max="6413" width="30.26953125" style="4" customWidth="1"/>
    <col min="6414" max="6414" width="3.1796875" style="4" customWidth="1"/>
    <col min="6415" max="6656" width="9.1796875" style="4"/>
    <col min="6657" max="6657" width="3.81640625" style="4" customWidth="1"/>
    <col min="6658" max="6658" width="30" style="4" customWidth="1"/>
    <col min="6659" max="6668" width="8.7265625" style="4" customWidth="1"/>
    <col min="6669" max="6669" width="30.26953125" style="4" customWidth="1"/>
    <col min="6670" max="6670" width="3.1796875" style="4" customWidth="1"/>
    <col min="6671" max="6912" width="9.1796875" style="4"/>
    <col min="6913" max="6913" width="3.81640625" style="4" customWidth="1"/>
    <col min="6914" max="6914" width="30" style="4" customWidth="1"/>
    <col min="6915" max="6924" width="8.7265625" style="4" customWidth="1"/>
    <col min="6925" max="6925" width="30.26953125" style="4" customWidth="1"/>
    <col min="6926" max="6926" width="3.1796875" style="4" customWidth="1"/>
    <col min="6927" max="7168" width="9.1796875" style="4"/>
    <col min="7169" max="7169" width="3.81640625" style="4" customWidth="1"/>
    <col min="7170" max="7170" width="30" style="4" customWidth="1"/>
    <col min="7171" max="7180" width="8.7265625" style="4" customWidth="1"/>
    <col min="7181" max="7181" width="30.26953125" style="4" customWidth="1"/>
    <col min="7182" max="7182" width="3.1796875" style="4" customWidth="1"/>
    <col min="7183" max="7424" width="9.1796875" style="4"/>
    <col min="7425" max="7425" width="3.81640625" style="4" customWidth="1"/>
    <col min="7426" max="7426" width="30" style="4" customWidth="1"/>
    <col min="7427" max="7436" width="8.7265625" style="4" customWidth="1"/>
    <col min="7437" max="7437" width="30.26953125" style="4" customWidth="1"/>
    <col min="7438" max="7438" width="3.1796875" style="4" customWidth="1"/>
    <col min="7439" max="7680" width="9.1796875" style="4"/>
    <col min="7681" max="7681" width="3.81640625" style="4" customWidth="1"/>
    <col min="7682" max="7682" width="30" style="4" customWidth="1"/>
    <col min="7683" max="7692" width="8.7265625" style="4" customWidth="1"/>
    <col min="7693" max="7693" width="30.26953125" style="4" customWidth="1"/>
    <col min="7694" max="7694" width="3.1796875" style="4" customWidth="1"/>
    <col min="7695" max="7936" width="9.1796875" style="4"/>
    <col min="7937" max="7937" width="3.81640625" style="4" customWidth="1"/>
    <col min="7938" max="7938" width="30" style="4" customWidth="1"/>
    <col min="7939" max="7948" width="8.7265625" style="4" customWidth="1"/>
    <col min="7949" max="7949" width="30.26953125" style="4" customWidth="1"/>
    <col min="7950" max="7950" width="3.1796875" style="4" customWidth="1"/>
    <col min="7951" max="8192" width="9.1796875" style="4"/>
    <col min="8193" max="8193" width="3.81640625" style="4" customWidth="1"/>
    <col min="8194" max="8194" width="30" style="4" customWidth="1"/>
    <col min="8195" max="8204" width="8.7265625" style="4" customWidth="1"/>
    <col min="8205" max="8205" width="30.26953125" style="4" customWidth="1"/>
    <col min="8206" max="8206" width="3.1796875" style="4" customWidth="1"/>
    <col min="8207" max="8448" width="9.1796875" style="4"/>
    <col min="8449" max="8449" width="3.81640625" style="4" customWidth="1"/>
    <col min="8450" max="8450" width="30" style="4" customWidth="1"/>
    <col min="8451" max="8460" width="8.7265625" style="4" customWidth="1"/>
    <col min="8461" max="8461" width="30.26953125" style="4" customWidth="1"/>
    <col min="8462" max="8462" width="3.1796875" style="4" customWidth="1"/>
    <col min="8463" max="8704" width="9.1796875" style="4"/>
    <col min="8705" max="8705" width="3.81640625" style="4" customWidth="1"/>
    <col min="8706" max="8706" width="30" style="4" customWidth="1"/>
    <col min="8707" max="8716" width="8.7265625" style="4" customWidth="1"/>
    <col min="8717" max="8717" width="30.26953125" style="4" customWidth="1"/>
    <col min="8718" max="8718" width="3.1796875" style="4" customWidth="1"/>
    <col min="8719" max="8960" width="9.1796875" style="4"/>
    <col min="8961" max="8961" width="3.81640625" style="4" customWidth="1"/>
    <col min="8962" max="8962" width="30" style="4" customWidth="1"/>
    <col min="8963" max="8972" width="8.7265625" style="4" customWidth="1"/>
    <col min="8973" max="8973" width="30.26953125" style="4" customWidth="1"/>
    <col min="8974" max="8974" width="3.1796875" style="4" customWidth="1"/>
    <col min="8975" max="9216" width="9.1796875" style="4"/>
    <col min="9217" max="9217" width="3.81640625" style="4" customWidth="1"/>
    <col min="9218" max="9218" width="30" style="4" customWidth="1"/>
    <col min="9219" max="9228" width="8.7265625" style="4" customWidth="1"/>
    <col min="9229" max="9229" width="30.26953125" style="4" customWidth="1"/>
    <col min="9230" max="9230" width="3.1796875" style="4" customWidth="1"/>
    <col min="9231" max="9472" width="9.1796875" style="4"/>
    <col min="9473" max="9473" width="3.81640625" style="4" customWidth="1"/>
    <col min="9474" max="9474" width="30" style="4" customWidth="1"/>
    <col min="9475" max="9484" width="8.7265625" style="4" customWidth="1"/>
    <col min="9485" max="9485" width="30.26953125" style="4" customWidth="1"/>
    <col min="9486" max="9486" width="3.1796875" style="4" customWidth="1"/>
    <col min="9487" max="9728" width="9.1796875" style="4"/>
    <col min="9729" max="9729" width="3.81640625" style="4" customWidth="1"/>
    <col min="9730" max="9730" width="30" style="4" customWidth="1"/>
    <col min="9731" max="9740" width="8.7265625" style="4" customWidth="1"/>
    <col min="9741" max="9741" width="30.26953125" style="4" customWidth="1"/>
    <col min="9742" max="9742" width="3.1796875" style="4" customWidth="1"/>
    <col min="9743" max="9984" width="9.1796875" style="4"/>
    <col min="9985" max="9985" width="3.81640625" style="4" customWidth="1"/>
    <col min="9986" max="9986" width="30" style="4" customWidth="1"/>
    <col min="9987" max="9996" width="8.7265625" style="4" customWidth="1"/>
    <col min="9997" max="9997" width="30.26953125" style="4" customWidth="1"/>
    <col min="9998" max="9998" width="3.1796875" style="4" customWidth="1"/>
    <col min="9999" max="10240" width="9.1796875" style="4"/>
    <col min="10241" max="10241" width="3.81640625" style="4" customWidth="1"/>
    <col min="10242" max="10242" width="30" style="4" customWidth="1"/>
    <col min="10243" max="10252" width="8.7265625" style="4" customWidth="1"/>
    <col min="10253" max="10253" width="30.26953125" style="4" customWidth="1"/>
    <col min="10254" max="10254" width="3.1796875" style="4" customWidth="1"/>
    <col min="10255" max="10496" width="9.1796875" style="4"/>
    <col min="10497" max="10497" width="3.81640625" style="4" customWidth="1"/>
    <col min="10498" max="10498" width="30" style="4" customWidth="1"/>
    <col min="10499" max="10508" width="8.7265625" style="4" customWidth="1"/>
    <col min="10509" max="10509" width="30.26953125" style="4" customWidth="1"/>
    <col min="10510" max="10510" width="3.1796875" style="4" customWidth="1"/>
    <col min="10511" max="10752" width="9.1796875" style="4"/>
    <col min="10753" max="10753" width="3.81640625" style="4" customWidth="1"/>
    <col min="10754" max="10754" width="30" style="4" customWidth="1"/>
    <col min="10755" max="10764" width="8.7265625" style="4" customWidth="1"/>
    <col min="10765" max="10765" width="30.26953125" style="4" customWidth="1"/>
    <col min="10766" max="10766" width="3.1796875" style="4" customWidth="1"/>
    <col min="10767" max="11008" width="9.1796875" style="4"/>
    <col min="11009" max="11009" width="3.81640625" style="4" customWidth="1"/>
    <col min="11010" max="11010" width="30" style="4" customWidth="1"/>
    <col min="11011" max="11020" width="8.7265625" style="4" customWidth="1"/>
    <col min="11021" max="11021" width="30.26953125" style="4" customWidth="1"/>
    <col min="11022" max="11022" width="3.1796875" style="4" customWidth="1"/>
    <col min="11023" max="11264" width="9.1796875" style="4"/>
    <col min="11265" max="11265" width="3.81640625" style="4" customWidth="1"/>
    <col min="11266" max="11266" width="30" style="4" customWidth="1"/>
    <col min="11267" max="11276" width="8.7265625" style="4" customWidth="1"/>
    <col min="11277" max="11277" width="30.26953125" style="4" customWidth="1"/>
    <col min="11278" max="11278" width="3.1796875" style="4" customWidth="1"/>
    <col min="11279" max="11520" width="9.1796875" style="4"/>
    <col min="11521" max="11521" width="3.81640625" style="4" customWidth="1"/>
    <col min="11522" max="11522" width="30" style="4" customWidth="1"/>
    <col min="11523" max="11532" width="8.7265625" style="4" customWidth="1"/>
    <col min="11533" max="11533" width="30.26953125" style="4" customWidth="1"/>
    <col min="11534" max="11534" width="3.1796875" style="4" customWidth="1"/>
    <col min="11535" max="11776" width="9.1796875" style="4"/>
    <col min="11777" max="11777" width="3.81640625" style="4" customWidth="1"/>
    <col min="11778" max="11778" width="30" style="4" customWidth="1"/>
    <col min="11779" max="11788" width="8.7265625" style="4" customWidth="1"/>
    <col min="11789" max="11789" width="30.26953125" style="4" customWidth="1"/>
    <col min="11790" max="11790" width="3.1796875" style="4" customWidth="1"/>
    <col min="11791" max="12032" width="9.1796875" style="4"/>
    <col min="12033" max="12033" width="3.81640625" style="4" customWidth="1"/>
    <col min="12034" max="12034" width="30" style="4" customWidth="1"/>
    <col min="12035" max="12044" width="8.7265625" style="4" customWidth="1"/>
    <col min="12045" max="12045" width="30.26953125" style="4" customWidth="1"/>
    <col min="12046" max="12046" width="3.1796875" style="4" customWidth="1"/>
    <col min="12047" max="12288" width="9.1796875" style="4"/>
    <col min="12289" max="12289" width="3.81640625" style="4" customWidth="1"/>
    <col min="12290" max="12290" width="30" style="4" customWidth="1"/>
    <col min="12291" max="12300" width="8.7265625" style="4" customWidth="1"/>
    <col min="12301" max="12301" width="30.26953125" style="4" customWidth="1"/>
    <col min="12302" max="12302" width="3.1796875" style="4" customWidth="1"/>
    <col min="12303" max="12544" width="9.1796875" style="4"/>
    <col min="12545" max="12545" width="3.81640625" style="4" customWidth="1"/>
    <col min="12546" max="12546" width="30" style="4" customWidth="1"/>
    <col min="12547" max="12556" width="8.7265625" style="4" customWidth="1"/>
    <col min="12557" max="12557" width="30.26953125" style="4" customWidth="1"/>
    <col min="12558" max="12558" width="3.1796875" style="4" customWidth="1"/>
    <col min="12559" max="12800" width="9.1796875" style="4"/>
    <col min="12801" max="12801" width="3.81640625" style="4" customWidth="1"/>
    <col min="12802" max="12802" width="30" style="4" customWidth="1"/>
    <col min="12803" max="12812" width="8.7265625" style="4" customWidth="1"/>
    <col min="12813" max="12813" width="30.26953125" style="4" customWidth="1"/>
    <col min="12814" max="12814" width="3.1796875" style="4" customWidth="1"/>
    <col min="12815" max="13056" width="9.1796875" style="4"/>
    <col min="13057" max="13057" width="3.81640625" style="4" customWidth="1"/>
    <col min="13058" max="13058" width="30" style="4" customWidth="1"/>
    <col min="13059" max="13068" width="8.7265625" style="4" customWidth="1"/>
    <col min="13069" max="13069" width="30.26953125" style="4" customWidth="1"/>
    <col min="13070" max="13070" width="3.1796875" style="4" customWidth="1"/>
    <col min="13071" max="13312" width="9.1796875" style="4"/>
    <col min="13313" max="13313" width="3.81640625" style="4" customWidth="1"/>
    <col min="13314" max="13314" width="30" style="4" customWidth="1"/>
    <col min="13315" max="13324" width="8.7265625" style="4" customWidth="1"/>
    <col min="13325" max="13325" width="30.26953125" style="4" customWidth="1"/>
    <col min="13326" max="13326" width="3.1796875" style="4" customWidth="1"/>
    <col min="13327" max="13568" width="9.1796875" style="4"/>
    <col min="13569" max="13569" width="3.81640625" style="4" customWidth="1"/>
    <col min="13570" max="13570" width="30" style="4" customWidth="1"/>
    <col min="13571" max="13580" width="8.7265625" style="4" customWidth="1"/>
    <col min="13581" max="13581" width="30.26953125" style="4" customWidth="1"/>
    <col min="13582" max="13582" width="3.1796875" style="4" customWidth="1"/>
    <col min="13583" max="13824" width="9.1796875" style="4"/>
    <col min="13825" max="13825" width="3.81640625" style="4" customWidth="1"/>
    <col min="13826" max="13826" width="30" style="4" customWidth="1"/>
    <col min="13827" max="13836" width="8.7265625" style="4" customWidth="1"/>
    <col min="13837" max="13837" width="30.26953125" style="4" customWidth="1"/>
    <col min="13838" max="13838" width="3.1796875" style="4" customWidth="1"/>
    <col min="13839" max="14080" width="9.1796875" style="4"/>
    <col min="14081" max="14081" width="3.81640625" style="4" customWidth="1"/>
    <col min="14082" max="14082" width="30" style="4" customWidth="1"/>
    <col min="14083" max="14092" width="8.7265625" style="4" customWidth="1"/>
    <col min="14093" max="14093" width="30.26953125" style="4" customWidth="1"/>
    <col min="14094" max="14094" width="3.1796875" style="4" customWidth="1"/>
    <col min="14095" max="14336" width="9.1796875" style="4"/>
    <col min="14337" max="14337" width="3.81640625" style="4" customWidth="1"/>
    <col min="14338" max="14338" width="30" style="4" customWidth="1"/>
    <col min="14339" max="14348" width="8.7265625" style="4" customWidth="1"/>
    <col min="14349" max="14349" width="30.26953125" style="4" customWidth="1"/>
    <col min="14350" max="14350" width="3.1796875" style="4" customWidth="1"/>
    <col min="14351" max="14592" width="9.1796875" style="4"/>
    <col min="14593" max="14593" width="3.81640625" style="4" customWidth="1"/>
    <col min="14594" max="14594" width="30" style="4" customWidth="1"/>
    <col min="14595" max="14604" width="8.7265625" style="4" customWidth="1"/>
    <col min="14605" max="14605" width="30.26953125" style="4" customWidth="1"/>
    <col min="14606" max="14606" width="3.1796875" style="4" customWidth="1"/>
    <col min="14607" max="14848" width="9.1796875" style="4"/>
    <col min="14849" max="14849" width="3.81640625" style="4" customWidth="1"/>
    <col min="14850" max="14850" width="30" style="4" customWidth="1"/>
    <col min="14851" max="14860" width="8.7265625" style="4" customWidth="1"/>
    <col min="14861" max="14861" width="30.26953125" style="4" customWidth="1"/>
    <col min="14862" max="14862" width="3.1796875" style="4" customWidth="1"/>
    <col min="14863" max="15104" width="9.1796875" style="4"/>
    <col min="15105" max="15105" width="3.81640625" style="4" customWidth="1"/>
    <col min="15106" max="15106" width="30" style="4" customWidth="1"/>
    <col min="15107" max="15116" width="8.7265625" style="4" customWidth="1"/>
    <col min="15117" max="15117" width="30.26953125" style="4" customWidth="1"/>
    <col min="15118" max="15118" width="3.1796875" style="4" customWidth="1"/>
    <col min="15119" max="15360" width="9.1796875" style="4"/>
    <col min="15361" max="15361" width="3.81640625" style="4" customWidth="1"/>
    <col min="15362" max="15362" width="30" style="4" customWidth="1"/>
    <col min="15363" max="15372" width="8.7265625" style="4" customWidth="1"/>
    <col min="15373" max="15373" width="30.26953125" style="4" customWidth="1"/>
    <col min="15374" max="15374" width="3.1796875" style="4" customWidth="1"/>
    <col min="15375" max="15616" width="9.1796875" style="4"/>
    <col min="15617" max="15617" width="3.81640625" style="4" customWidth="1"/>
    <col min="15618" max="15618" width="30" style="4" customWidth="1"/>
    <col min="15619" max="15628" width="8.7265625" style="4" customWidth="1"/>
    <col min="15629" max="15629" width="30.26953125" style="4" customWidth="1"/>
    <col min="15630" max="15630" width="3.1796875" style="4" customWidth="1"/>
    <col min="15631" max="15872" width="9.1796875" style="4"/>
    <col min="15873" max="15873" width="3.81640625" style="4" customWidth="1"/>
    <col min="15874" max="15874" width="30" style="4" customWidth="1"/>
    <col min="15875" max="15884" width="8.7265625" style="4" customWidth="1"/>
    <col min="15885" max="15885" width="30.26953125" style="4" customWidth="1"/>
    <col min="15886" max="15886" width="3.1796875" style="4" customWidth="1"/>
    <col min="15887" max="16128" width="9.1796875" style="4"/>
    <col min="16129" max="16129" width="3.81640625" style="4" customWidth="1"/>
    <col min="16130" max="16130" width="30" style="4" customWidth="1"/>
    <col min="16131" max="16140" width="8.7265625" style="4" customWidth="1"/>
    <col min="16141" max="16141" width="30.26953125" style="4" customWidth="1"/>
    <col min="16142" max="16142" width="3.1796875" style="4" customWidth="1"/>
    <col min="16143" max="16384" width="9.1796875" style="4"/>
  </cols>
  <sheetData>
    <row r="1" spans="1:16" s="1" customFormat="1" ht="20">
      <c r="A1" s="380" t="s">
        <v>526</v>
      </c>
      <c r="B1" s="380"/>
      <c r="C1" s="380"/>
      <c r="D1" s="380"/>
      <c r="E1" s="380"/>
      <c r="F1" s="380"/>
      <c r="G1" s="380"/>
      <c r="H1" s="380"/>
      <c r="I1" s="380"/>
      <c r="J1" s="380"/>
      <c r="K1" s="380"/>
      <c r="L1" s="380"/>
      <c r="M1" s="380"/>
      <c r="N1" s="380"/>
    </row>
    <row r="2" spans="1:16" s="54" customFormat="1" ht="20">
      <c r="A2" s="362">
        <v>2022</v>
      </c>
      <c r="B2" s="362"/>
      <c r="C2" s="362"/>
      <c r="D2" s="362"/>
      <c r="E2" s="362"/>
      <c r="F2" s="362"/>
      <c r="G2" s="362"/>
      <c r="H2" s="362"/>
      <c r="I2" s="362"/>
      <c r="J2" s="362"/>
      <c r="K2" s="362"/>
      <c r="L2" s="362"/>
      <c r="M2" s="362"/>
      <c r="N2" s="362"/>
    </row>
    <row r="3" spans="1:16" s="6" customFormat="1" ht="15.5">
      <c r="A3" s="379" t="s">
        <v>527</v>
      </c>
      <c r="B3" s="379"/>
      <c r="C3" s="379"/>
      <c r="D3" s="379"/>
      <c r="E3" s="379"/>
      <c r="F3" s="379"/>
      <c r="G3" s="379"/>
      <c r="H3" s="379"/>
      <c r="I3" s="379"/>
      <c r="J3" s="379"/>
      <c r="K3" s="379"/>
      <c r="L3" s="379"/>
      <c r="M3" s="379"/>
      <c r="N3" s="379"/>
    </row>
    <row r="4" spans="1:16" s="6" customFormat="1" ht="15.5">
      <c r="A4" s="379">
        <v>2022</v>
      </c>
      <c r="B4" s="379"/>
      <c r="C4" s="379"/>
      <c r="D4" s="379"/>
      <c r="E4" s="379"/>
      <c r="F4" s="379"/>
      <c r="G4" s="379"/>
      <c r="H4" s="379"/>
      <c r="I4" s="379"/>
      <c r="J4" s="379"/>
      <c r="K4" s="379"/>
      <c r="L4" s="379"/>
      <c r="M4" s="379"/>
      <c r="N4" s="379"/>
    </row>
    <row r="5" spans="1:16" ht="22" customHeight="1">
      <c r="A5" s="365" t="s">
        <v>542</v>
      </c>
      <c r="B5" s="365"/>
      <c r="D5" s="366"/>
      <c r="E5" s="366"/>
      <c r="F5" s="366"/>
      <c r="G5" s="366"/>
      <c r="H5" s="366"/>
      <c r="I5" s="366"/>
      <c r="J5" s="366"/>
      <c r="K5" s="366"/>
      <c r="M5" s="367" t="s">
        <v>541</v>
      </c>
      <c r="N5" s="367"/>
    </row>
    <row r="6" spans="1:16" s="56" customFormat="1" ht="191.25" customHeight="1">
      <c r="A6" s="357" t="s">
        <v>269</v>
      </c>
      <c r="B6" s="357"/>
      <c r="C6" s="29" t="s">
        <v>281</v>
      </c>
      <c r="D6" s="29" t="s">
        <v>274</v>
      </c>
      <c r="E6" s="29" t="s">
        <v>275</v>
      </c>
      <c r="F6" s="29" t="s">
        <v>276</v>
      </c>
      <c r="G6" s="29" t="s">
        <v>277</v>
      </c>
      <c r="H6" s="50" t="s">
        <v>476</v>
      </c>
      <c r="I6" s="29" t="s">
        <v>278</v>
      </c>
      <c r="J6" s="29" t="s">
        <v>428</v>
      </c>
      <c r="K6" s="29" t="s">
        <v>284</v>
      </c>
      <c r="L6" s="55" t="s">
        <v>279</v>
      </c>
      <c r="M6" s="358" t="s">
        <v>254</v>
      </c>
      <c r="N6" s="358"/>
    </row>
    <row r="7" spans="1:16" ht="24" customHeight="1" thickBot="1">
      <c r="A7" s="53" t="s">
        <v>0</v>
      </c>
      <c r="B7" s="64" t="s">
        <v>1</v>
      </c>
      <c r="C7" s="302">
        <v>56.921276739</v>
      </c>
      <c r="D7" s="302">
        <v>2.5067655910000002</v>
      </c>
      <c r="E7" s="302">
        <v>1.601196675</v>
      </c>
      <c r="F7" s="302">
        <v>3.282891E-3</v>
      </c>
      <c r="G7" s="302">
        <v>4.6028016469999997</v>
      </c>
      <c r="H7" s="302">
        <v>4.4167399999999997E-3</v>
      </c>
      <c r="I7" s="302">
        <v>5.0000000000000001E-4</v>
      </c>
      <c r="J7" s="302">
        <v>5.0000000000000001E-4</v>
      </c>
      <c r="K7" s="302">
        <v>0.34531356000000007</v>
      </c>
      <c r="L7" s="302">
        <f t="shared" ref="L7:L16" si="0">SUM(C7:K7)</f>
        <v>65.986053842999993</v>
      </c>
      <c r="M7" s="65" t="s">
        <v>2</v>
      </c>
      <c r="N7" s="66" t="s">
        <v>0</v>
      </c>
      <c r="O7" s="5"/>
      <c r="P7" s="213"/>
    </row>
    <row r="8" spans="1:16" ht="24" customHeight="1" thickTop="1" thickBot="1">
      <c r="A8" s="75" t="s">
        <v>3</v>
      </c>
      <c r="B8" s="81" t="s">
        <v>4</v>
      </c>
      <c r="C8" s="303">
        <v>0.29431999000000003</v>
      </c>
      <c r="D8" s="303">
        <v>0</v>
      </c>
      <c r="E8" s="303">
        <v>2.4759145999999999E-2</v>
      </c>
      <c r="F8" s="303">
        <v>0</v>
      </c>
      <c r="G8" s="303">
        <v>1.3943800000000002E-3</v>
      </c>
      <c r="H8" s="303">
        <v>0</v>
      </c>
      <c r="I8" s="303">
        <v>0</v>
      </c>
      <c r="J8" s="303">
        <v>0</v>
      </c>
      <c r="K8" s="303">
        <v>1E-3</v>
      </c>
      <c r="L8" s="303">
        <f t="shared" si="0"/>
        <v>0.32147351600000001</v>
      </c>
      <c r="M8" s="82" t="s">
        <v>5</v>
      </c>
      <c r="N8" s="83" t="s">
        <v>3</v>
      </c>
      <c r="O8" s="5"/>
      <c r="P8" s="213"/>
    </row>
    <row r="9" spans="1:16" ht="30" customHeight="1" thickTop="1" thickBot="1">
      <c r="A9" s="74" t="s">
        <v>6</v>
      </c>
      <c r="B9" s="78" t="s">
        <v>504</v>
      </c>
      <c r="C9" s="304">
        <v>387.25563054899999</v>
      </c>
      <c r="D9" s="304">
        <v>206.712391</v>
      </c>
      <c r="E9" s="304">
        <v>5.6989880000000007E-2</v>
      </c>
      <c r="F9" s="304">
        <v>1210.7289760000001</v>
      </c>
      <c r="G9" s="304">
        <v>1120.7272502790004</v>
      </c>
      <c r="H9" s="304">
        <v>68.978567797000011</v>
      </c>
      <c r="I9" s="304">
        <v>0</v>
      </c>
      <c r="J9" s="304">
        <v>0</v>
      </c>
      <c r="K9" s="304">
        <v>405.50066099999998</v>
      </c>
      <c r="L9" s="304">
        <f t="shared" si="0"/>
        <v>3399.9604665050006</v>
      </c>
      <c r="M9" s="79" t="s">
        <v>8</v>
      </c>
      <c r="N9" s="80" t="s">
        <v>6</v>
      </c>
      <c r="O9" s="5"/>
      <c r="P9" s="213"/>
    </row>
    <row r="10" spans="1:16" ht="33" customHeight="1" thickTop="1" thickBot="1">
      <c r="A10" s="75" t="s">
        <v>9</v>
      </c>
      <c r="B10" s="81" t="s">
        <v>505</v>
      </c>
      <c r="C10" s="303">
        <v>21529.485075637</v>
      </c>
      <c r="D10" s="303">
        <v>194.16536436999999</v>
      </c>
      <c r="E10" s="303">
        <v>101682.59823676301</v>
      </c>
      <c r="F10" s="303">
        <v>0</v>
      </c>
      <c r="G10" s="303">
        <v>288154.25795225095</v>
      </c>
      <c r="H10" s="303">
        <v>1.0820599999999999E-3</v>
      </c>
      <c r="I10" s="303">
        <v>427.82834800000001</v>
      </c>
      <c r="J10" s="303">
        <v>0</v>
      </c>
      <c r="K10" s="303">
        <v>4130.7253634999997</v>
      </c>
      <c r="L10" s="303">
        <f t="shared" si="0"/>
        <v>416119.06142258097</v>
      </c>
      <c r="M10" s="82" t="s">
        <v>10</v>
      </c>
      <c r="N10" s="83" t="s">
        <v>9</v>
      </c>
      <c r="O10" s="5"/>
      <c r="P10" s="213"/>
    </row>
    <row r="11" spans="1:16" ht="30" customHeight="1" thickTop="1" thickBot="1">
      <c r="A11" s="74" t="s">
        <v>11</v>
      </c>
      <c r="B11" s="78" t="s">
        <v>506</v>
      </c>
      <c r="C11" s="304">
        <v>0</v>
      </c>
      <c r="D11" s="304">
        <v>0</v>
      </c>
      <c r="E11" s="304">
        <v>2.1800000000000001E-4</v>
      </c>
      <c r="F11" s="304">
        <v>0</v>
      </c>
      <c r="G11" s="304">
        <v>0.22633912000000003</v>
      </c>
      <c r="H11" s="304">
        <v>0</v>
      </c>
      <c r="I11" s="304">
        <v>0</v>
      </c>
      <c r="J11" s="304">
        <v>0</v>
      </c>
      <c r="K11" s="304">
        <v>0</v>
      </c>
      <c r="L11" s="304">
        <f t="shared" si="0"/>
        <v>0.22655712000000003</v>
      </c>
      <c r="M11" s="79" t="s">
        <v>13</v>
      </c>
      <c r="N11" s="80" t="s">
        <v>11</v>
      </c>
      <c r="O11" s="5"/>
      <c r="P11" s="213"/>
    </row>
    <row r="12" spans="1:16" ht="24" customHeight="1" thickTop="1" thickBot="1">
      <c r="A12" s="75" t="s">
        <v>14</v>
      </c>
      <c r="B12" s="81" t="s">
        <v>522</v>
      </c>
      <c r="C12" s="303">
        <v>4010.9356801899994</v>
      </c>
      <c r="D12" s="303">
        <v>778.98877144399978</v>
      </c>
      <c r="E12" s="303">
        <v>4641.4947743650046</v>
      </c>
      <c r="F12" s="303">
        <v>1130.0100435379998</v>
      </c>
      <c r="G12" s="303">
        <v>18374.448980128993</v>
      </c>
      <c r="H12" s="303">
        <v>3699.3559741039999</v>
      </c>
      <c r="I12" s="303">
        <v>906.27139205999993</v>
      </c>
      <c r="J12" s="303">
        <v>1431.1386646600001</v>
      </c>
      <c r="K12" s="303">
        <v>1381.5714974179998</v>
      </c>
      <c r="L12" s="303">
        <f t="shared" si="0"/>
        <v>36354.215777908001</v>
      </c>
      <c r="M12" s="82" t="s">
        <v>16</v>
      </c>
      <c r="N12" s="83" t="s">
        <v>14</v>
      </c>
      <c r="O12" s="5"/>
      <c r="P12" s="213"/>
    </row>
    <row r="13" spans="1:16" ht="30" customHeight="1" thickTop="1" thickBot="1">
      <c r="A13" s="74" t="s">
        <v>17</v>
      </c>
      <c r="B13" s="78" t="s">
        <v>523</v>
      </c>
      <c r="C13" s="304">
        <v>832.13513899999998</v>
      </c>
      <c r="D13" s="304">
        <v>363.60018859299998</v>
      </c>
      <c r="E13" s="304">
        <v>323.02879026499994</v>
      </c>
      <c r="F13" s="304">
        <v>17.820086</v>
      </c>
      <c r="G13" s="304">
        <v>6339.7792502699995</v>
      </c>
      <c r="H13" s="304">
        <v>1724.5169615879997</v>
      </c>
      <c r="I13" s="304">
        <v>124.320069827</v>
      </c>
      <c r="J13" s="304">
        <v>385.75293401500005</v>
      </c>
      <c r="K13" s="304">
        <v>17.552399457999996</v>
      </c>
      <c r="L13" s="304">
        <f>SUM(C13:K13)</f>
        <v>10128.505819015998</v>
      </c>
      <c r="M13" s="79" t="s">
        <v>19</v>
      </c>
      <c r="N13" s="80" t="s">
        <v>17</v>
      </c>
      <c r="O13" s="5"/>
      <c r="P13" s="213"/>
    </row>
    <row r="14" spans="1:16" ht="24" customHeight="1" thickTop="1" thickBot="1">
      <c r="A14" s="75" t="s">
        <v>20</v>
      </c>
      <c r="B14" s="81" t="s">
        <v>524</v>
      </c>
      <c r="C14" s="303">
        <v>231.12894602900005</v>
      </c>
      <c r="D14" s="303">
        <v>55.03561633999999</v>
      </c>
      <c r="E14" s="303">
        <v>6.8436270939999995</v>
      </c>
      <c r="F14" s="303">
        <v>0</v>
      </c>
      <c r="G14" s="303">
        <v>14.433366949999998</v>
      </c>
      <c r="H14" s="303">
        <v>0.16152236399999997</v>
      </c>
      <c r="I14" s="303">
        <v>4.1478192699999994</v>
      </c>
      <c r="J14" s="303">
        <v>9.5747000000000003E-5</v>
      </c>
      <c r="K14" s="303">
        <v>0.4531738520000001</v>
      </c>
      <c r="L14" s="303">
        <f t="shared" si="0"/>
        <v>312.20416764600003</v>
      </c>
      <c r="M14" s="82" t="s">
        <v>21</v>
      </c>
      <c r="N14" s="83" t="s">
        <v>20</v>
      </c>
      <c r="O14" s="5"/>
      <c r="P14" s="213"/>
    </row>
    <row r="15" spans="1:16" ht="24" customHeight="1" thickTop="1" thickBot="1">
      <c r="A15" s="74" t="s">
        <v>22</v>
      </c>
      <c r="B15" s="78" t="s">
        <v>23</v>
      </c>
      <c r="C15" s="304">
        <v>19.273400854999998</v>
      </c>
      <c r="D15" s="304">
        <v>6.0766386700000012</v>
      </c>
      <c r="E15" s="304">
        <v>11.829156539000001</v>
      </c>
      <c r="F15" s="304">
        <v>4.102858E-3</v>
      </c>
      <c r="G15" s="304">
        <v>4.1231047239999992</v>
      </c>
      <c r="H15" s="304">
        <v>2.4435403670000002</v>
      </c>
      <c r="I15" s="304">
        <v>8.4278311639999988</v>
      </c>
      <c r="J15" s="304">
        <v>1.0871381999999999E-2</v>
      </c>
      <c r="K15" s="304">
        <v>0.240785307</v>
      </c>
      <c r="L15" s="304">
        <f t="shared" si="0"/>
        <v>52.429431866000002</v>
      </c>
      <c r="M15" s="79" t="s">
        <v>24</v>
      </c>
      <c r="N15" s="80" t="s">
        <v>22</v>
      </c>
      <c r="O15" s="5"/>
      <c r="P15" s="213"/>
    </row>
    <row r="16" spans="1:16" ht="30" customHeight="1" thickTop="1">
      <c r="A16" s="37" t="s">
        <v>25</v>
      </c>
      <c r="B16" s="38" t="s">
        <v>525</v>
      </c>
      <c r="C16" s="305">
        <v>2.397531E-2</v>
      </c>
      <c r="D16" s="305">
        <v>0.05</v>
      </c>
      <c r="E16" s="305">
        <v>6.9435E-3</v>
      </c>
      <c r="F16" s="305">
        <v>1.8116999999999997E-4</v>
      </c>
      <c r="G16" s="305">
        <v>9.5898760000000013E-2</v>
      </c>
      <c r="H16" s="305">
        <v>0</v>
      </c>
      <c r="I16" s="305">
        <v>0</v>
      </c>
      <c r="J16" s="305">
        <v>0</v>
      </c>
      <c r="K16" s="305">
        <v>0</v>
      </c>
      <c r="L16" s="303">
        <f t="shared" si="0"/>
        <v>0.17699874000000002</v>
      </c>
      <c r="M16" s="39" t="s">
        <v>27</v>
      </c>
      <c r="N16" s="40" t="s">
        <v>25</v>
      </c>
      <c r="O16" s="5"/>
      <c r="P16" s="213"/>
    </row>
    <row r="17" spans="1:16" ht="30" customHeight="1">
      <c r="A17" s="359" t="s">
        <v>252</v>
      </c>
      <c r="B17" s="359"/>
      <c r="C17" s="266">
        <f>SUM(C7:C16)</f>
        <v>27067.453444298997</v>
      </c>
      <c r="D17" s="266">
        <f t="shared" ref="D17:K17" si="1">SUM(D7:D16)</f>
        <v>1607.1357360079996</v>
      </c>
      <c r="E17" s="266">
        <f t="shared" si="1"/>
        <v>106667.48469222702</v>
      </c>
      <c r="F17" s="266">
        <f t="shared" si="1"/>
        <v>2358.5666724570001</v>
      </c>
      <c r="G17" s="266">
        <f t="shared" si="1"/>
        <v>314012.69633850997</v>
      </c>
      <c r="H17" s="266">
        <f t="shared" si="1"/>
        <v>5495.4620650200004</v>
      </c>
      <c r="I17" s="266">
        <f t="shared" si="1"/>
        <v>1470.995960321</v>
      </c>
      <c r="J17" s="266">
        <f t="shared" si="1"/>
        <v>1816.9030658040003</v>
      </c>
      <c r="K17" s="266">
        <f t="shared" si="1"/>
        <v>5936.3901940949991</v>
      </c>
      <c r="L17" s="266">
        <f>SUM(L7:L16)</f>
        <v>466433.08816874097</v>
      </c>
      <c r="M17" s="360" t="s">
        <v>28</v>
      </c>
      <c r="N17" s="360"/>
      <c r="O17" s="184">
        <f>+L17-SUM(C17:K17)</f>
        <v>0</v>
      </c>
      <c r="P17" s="213"/>
    </row>
    <row r="18" spans="1:16">
      <c r="A18" s="90" t="s">
        <v>283</v>
      </c>
      <c r="B18" s="90"/>
      <c r="C18" s="167"/>
      <c r="D18" s="167"/>
      <c r="E18" s="167"/>
      <c r="F18" s="167"/>
      <c r="G18" s="167"/>
      <c r="H18" s="167"/>
      <c r="I18" s="167"/>
      <c r="J18" s="167"/>
      <c r="K18" s="167"/>
      <c r="L18" s="167"/>
      <c r="N18" s="4" t="s">
        <v>485</v>
      </c>
    </row>
    <row r="19" spans="1:16">
      <c r="A19" s="412" t="s">
        <v>488</v>
      </c>
      <c r="B19" s="412"/>
      <c r="M19" s="413" t="s">
        <v>489</v>
      </c>
      <c r="N19" s="413"/>
    </row>
    <row r="21" spans="1:16">
      <c r="C21" s="352"/>
      <c r="D21" s="352"/>
      <c r="E21" s="352"/>
      <c r="F21" s="352"/>
      <c r="G21" s="352"/>
      <c r="H21" s="352"/>
      <c r="I21" s="352"/>
      <c r="J21" s="352"/>
      <c r="K21" s="352"/>
    </row>
    <row r="22" spans="1:16">
      <c r="C22" s="353"/>
      <c r="D22" s="353"/>
      <c r="E22" s="353"/>
      <c r="F22" s="353"/>
      <c r="G22" s="353"/>
      <c r="H22" s="353"/>
      <c r="I22" s="353"/>
      <c r="J22" s="353"/>
      <c r="K22" s="353"/>
    </row>
    <row r="23" spans="1:16">
      <c r="K23" s="167"/>
      <c r="L23" s="167"/>
    </row>
  </sheetData>
  <mergeCells count="13">
    <mergeCell ref="A19:B19"/>
    <mergeCell ref="M19:N19"/>
    <mergeCell ref="A6:B6"/>
    <mergeCell ref="M6:N6"/>
    <mergeCell ref="A17:B17"/>
    <mergeCell ref="M17:N17"/>
    <mergeCell ref="A1:N1"/>
    <mergeCell ref="A2:N2"/>
    <mergeCell ref="A3:N3"/>
    <mergeCell ref="A4:N4"/>
    <mergeCell ref="A5:B5"/>
    <mergeCell ref="D5:K5"/>
    <mergeCell ref="M5:N5"/>
  </mergeCells>
  <printOptions horizontalCentered="1" verticalCentered="1"/>
  <pageMargins left="0" right="0" top="0" bottom="0" header="0.31496062992125984" footer="0.31496062992125984"/>
  <pageSetup paperSize="9" scale="7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2"/>
  <sheetViews>
    <sheetView rightToLeft="1" view="pageBreakPreview" zoomScale="104" zoomScaleSheetLayoutView="104" workbookViewId="0">
      <selection activeCell="E4" sqref="E4"/>
    </sheetView>
  </sheetViews>
  <sheetFormatPr defaultRowHeight="12.5"/>
  <cols>
    <col min="1" max="1" width="20.453125" customWidth="1"/>
    <col min="2" max="2" width="20.453125" style="14" customWidth="1"/>
    <col min="3" max="3" width="12.26953125" bestFit="1" customWidth="1"/>
    <col min="4" max="4" width="20.453125" customWidth="1"/>
    <col min="5" max="5" width="7.26953125" bestFit="1" customWidth="1"/>
    <col min="6" max="6" width="40.453125" customWidth="1"/>
    <col min="7" max="7" width="4.26953125" bestFit="1" customWidth="1"/>
    <col min="11" max="11" width="4.26953125" bestFit="1" customWidth="1"/>
    <col min="12" max="12" width="7.26953125" bestFit="1" customWidth="1"/>
  </cols>
  <sheetData>
    <row r="1" spans="1:12" s="20" customFormat="1" ht="17.25" customHeight="1">
      <c r="A1" s="416"/>
      <c r="B1" s="417"/>
      <c r="C1" s="417"/>
      <c r="D1" s="417"/>
      <c r="E1" s="417"/>
      <c r="F1" s="417"/>
      <c r="G1" s="19"/>
      <c r="H1" s="19"/>
      <c r="I1" s="19"/>
      <c r="J1" s="19"/>
      <c r="K1" s="19"/>
    </row>
    <row r="2" spans="1:12" s="48" customFormat="1" ht="47.25" customHeight="1">
      <c r="A2" s="384" t="s">
        <v>586</v>
      </c>
      <c r="B2" s="384"/>
      <c r="C2" s="384"/>
      <c r="D2" s="384"/>
      <c r="E2" s="384"/>
      <c r="F2" s="384"/>
      <c r="G2" s="47"/>
      <c r="H2" s="47"/>
      <c r="I2" s="47"/>
      <c r="J2" s="47"/>
      <c r="K2" s="47"/>
    </row>
    <row r="3" spans="1:12" s="46" customFormat="1" ht="37.5" customHeight="1">
      <c r="A3" s="385" t="s">
        <v>587</v>
      </c>
      <c r="B3" s="385"/>
      <c r="C3" s="385"/>
      <c r="D3" s="385"/>
      <c r="E3" s="385"/>
      <c r="F3" s="385"/>
      <c r="G3" s="45"/>
      <c r="H3" s="45"/>
      <c r="I3" s="45"/>
      <c r="J3" s="45"/>
      <c r="K3" s="45"/>
    </row>
    <row r="4" spans="1:12">
      <c r="D4">
        <v>2015</v>
      </c>
    </row>
    <row r="6" spans="1:12">
      <c r="C6" s="171">
        <v>41</v>
      </c>
      <c r="D6" s="171">
        <v>2</v>
      </c>
      <c r="E6" s="171">
        <v>350</v>
      </c>
      <c r="F6">
        <v>0</v>
      </c>
      <c r="L6" s="169"/>
    </row>
    <row r="7" spans="1:12">
      <c r="C7" s="171">
        <v>1</v>
      </c>
      <c r="D7" s="171">
        <v>0</v>
      </c>
      <c r="E7" s="171">
        <v>0</v>
      </c>
      <c r="F7">
        <v>0</v>
      </c>
      <c r="L7" s="169"/>
    </row>
    <row r="8" spans="1:12">
      <c r="C8" s="171">
        <v>192</v>
      </c>
      <c r="D8" s="171">
        <v>1</v>
      </c>
      <c r="E8" s="171">
        <v>2</v>
      </c>
      <c r="F8">
        <v>0</v>
      </c>
      <c r="L8" s="169"/>
    </row>
    <row r="9" spans="1:12">
      <c r="C9" s="171">
        <v>3</v>
      </c>
      <c r="D9" s="171">
        <v>0</v>
      </c>
      <c r="E9" s="171">
        <v>0</v>
      </c>
      <c r="F9">
        <v>1</v>
      </c>
      <c r="L9" s="169"/>
    </row>
    <row r="10" spans="1:12">
      <c r="C10" s="171">
        <v>4</v>
      </c>
      <c r="D10" s="171">
        <v>0</v>
      </c>
      <c r="E10" s="171">
        <v>1</v>
      </c>
      <c r="F10">
        <v>0</v>
      </c>
      <c r="L10" s="169"/>
    </row>
    <row r="11" spans="1:12">
      <c r="C11" s="171">
        <v>56</v>
      </c>
      <c r="D11" s="171">
        <v>2</v>
      </c>
      <c r="E11" s="171">
        <v>185</v>
      </c>
      <c r="F11">
        <v>1</v>
      </c>
      <c r="L11" s="169"/>
    </row>
    <row r="12" spans="1:12">
      <c r="C12" s="171">
        <v>237</v>
      </c>
      <c r="D12" s="171">
        <v>7</v>
      </c>
      <c r="E12" s="171">
        <v>62</v>
      </c>
      <c r="F12">
        <v>4</v>
      </c>
      <c r="L12" s="169"/>
    </row>
    <row r="13" spans="1:12">
      <c r="C13" s="171">
        <v>3419</v>
      </c>
      <c r="D13" s="171">
        <v>841</v>
      </c>
      <c r="E13" s="171">
        <v>1134</v>
      </c>
      <c r="F13">
        <v>62</v>
      </c>
      <c r="L13" s="169"/>
    </row>
    <row r="14" spans="1:12">
      <c r="C14" s="171">
        <v>189</v>
      </c>
      <c r="D14" s="171">
        <v>11</v>
      </c>
      <c r="E14" s="171">
        <v>494</v>
      </c>
      <c r="F14">
        <v>89</v>
      </c>
      <c r="L14" s="169"/>
    </row>
    <row r="15" spans="1:12">
      <c r="C15" s="171">
        <v>14</v>
      </c>
      <c r="D15" s="171">
        <v>43</v>
      </c>
      <c r="E15" s="171">
        <v>16</v>
      </c>
      <c r="F15">
        <v>1</v>
      </c>
      <c r="L15" s="169"/>
    </row>
    <row r="16" spans="1:12">
      <c r="C16" s="171">
        <f>SUM(C6:C15)</f>
        <v>4156</v>
      </c>
      <c r="D16">
        <f>SUM(D6:D15)</f>
        <v>907</v>
      </c>
      <c r="E16" s="171">
        <f>SUM(E6:E15)</f>
        <v>2244</v>
      </c>
      <c r="G16" s="169"/>
      <c r="L16" s="169"/>
    </row>
    <row r="29" spans="1:6" ht="94.15" customHeight="1">
      <c r="A29" s="414"/>
      <c r="B29" s="415"/>
    </row>
    <row r="30" spans="1:6" ht="15.75" customHeight="1">
      <c r="A30" s="386" t="s">
        <v>567</v>
      </c>
      <c r="B30" s="386"/>
      <c r="C30" s="386"/>
      <c r="D30" s="386"/>
      <c r="E30" s="386"/>
      <c r="F30" s="386"/>
    </row>
    <row r="31" spans="1:6" ht="21.75" customHeight="1">
      <c r="A31" s="15"/>
      <c r="B31" s="21" t="s">
        <v>268</v>
      </c>
    </row>
    <row r="32" spans="1:6" ht="25">
      <c r="A32" s="13" t="s">
        <v>257</v>
      </c>
      <c r="B32" s="340">
        <f>SUM('64'!L7)</f>
        <v>65.986053842999993</v>
      </c>
      <c r="C32" s="340">
        <v>62.150222970000016</v>
      </c>
    </row>
    <row r="33" spans="1:3" ht="25">
      <c r="A33" s="13" t="s">
        <v>258</v>
      </c>
      <c r="B33" s="340">
        <f>SUM('64'!L8)</f>
        <v>0.32147351600000001</v>
      </c>
      <c r="C33" s="340">
        <v>0.50351327000000001</v>
      </c>
    </row>
    <row r="34" spans="1:3" ht="62.5">
      <c r="A34" s="13" t="s">
        <v>266</v>
      </c>
      <c r="B34" s="340">
        <f>SUM('64'!L9)</f>
        <v>3399.9604665050006</v>
      </c>
      <c r="C34" s="340">
        <v>2169.0069538490002</v>
      </c>
    </row>
    <row r="35" spans="1:3" ht="50">
      <c r="A35" s="13" t="s">
        <v>265</v>
      </c>
      <c r="B35" s="340">
        <f>SUM('64'!L10)</f>
        <v>416119.06142258097</v>
      </c>
      <c r="C35" s="340">
        <v>267896.79015642498</v>
      </c>
    </row>
    <row r="36" spans="1:3" ht="62.5">
      <c r="A36" s="16" t="s">
        <v>264</v>
      </c>
      <c r="B36" s="340">
        <f>SUM('64'!L11)</f>
        <v>0.22655712000000003</v>
      </c>
      <c r="C36" s="340">
        <v>0.85568277000000004</v>
      </c>
    </row>
    <row r="37" spans="1:3" ht="50">
      <c r="A37" s="13" t="s">
        <v>259</v>
      </c>
      <c r="B37" s="340">
        <f>SUM('64'!L12)</f>
        <v>36354.215777908001</v>
      </c>
      <c r="C37" s="340">
        <v>28901.986423717</v>
      </c>
    </row>
    <row r="38" spans="1:3" ht="62.5">
      <c r="A38" s="13" t="s">
        <v>263</v>
      </c>
      <c r="B38" s="340">
        <f>SUM('64'!L13)</f>
        <v>10128.505819015998</v>
      </c>
      <c r="C38" s="340">
        <v>7903.7794332920012</v>
      </c>
    </row>
    <row r="39" spans="1:3" ht="37.5">
      <c r="A39" s="13" t="s">
        <v>262</v>
      </c>
      <c r="B39" s="340">
        <f>SUM('64'!L14)</f>
        <v>312.20416764600003</v>
      </c>
      <c r="C39" s="340">
        <v>170.03649024699999</v>
      </c>
    </row>
    <row r="40" spans="1:3" ht="50">
      <c r="A40" s="13" t="s">
        <v>261</v>
      </c>
      <c r="B40" s="340">
        <f>SUM('64'!L15)</f>
        <v>52.429431866000002</v>
      </c>
      <c r="C40" s="340">
        <v>70.658086414999985</v>
      </c>
    </row>
    <row r="41" spans="1:3" ht="75">
      <c r="A41" s="13" t="s">
        <v>260</v>
      </c>
      <c r="B41" s="340">
        <f>SUM('64'!L16)</f>
        <v>0.17699874000000002</v>
      </c>
      <c r="C41" s="340">
        <v>3.2947579999999997E-2</v>
      </c>
    </row>
    <row r="42" spans="1:3">
      <c r="B42" s="94">
        <f ca="1">SUM(B32:B44)</f>
        <v>307175.79791053495</v>
      </c>
      <c r="C42" s="339">
        <v>307175.79991053516</v>
      </c>
    </row>
  </sheetData>
  <mergeCells count="5">
    <mergeCell ref="A29:B29"/>
    <mergeCell ref="A2:F2"/>
    <mergeCell ref="A1:F1"/>
    <mergeCell ref="A3:F3"/>
    <mergeCell ref="A30:F30"/>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0"/>
  <sheetViews>
    <sheetView rightToLeft="1" view="pageBreakPreview" zoomScale="89" zoomScaleSheetLayoutView="89" workbookViewId="0">
      <selection activeCell="D4" sqref="D4:K4"/>
    </sheetView>
  </sheetViews>
  <sheetFormatPr defaultRowHeight="14"/>
  <cols>
    <col min="1" max="1" width="3.81640625" style="9" customWidth="1"/>
    <col min="2" max="2" width="30" style="7" customWidth="1"/>
    <col min="3" max="3" width="12.26953125" style="56" bestFit="1" customWidth="1"/>
    <col min="4" max="4" width="9.54296875" style="56" bestFit="1" customWidth="1"/>
    <col min="5" max="5" width="12.26953125" style="56" bestFit="1" customWidth="1"/>
    <col min="6" max="6" width="9.54296875" style="56" bestFit="1" customWidth="1"/>
    <col min="7" max="8" width="9.26953125" style="56" bestFit="1" customWidth="1"/>
    <col min="9" max="10" width="8.7265625" style="56" customWidth="1"/>
    <col min="11" max="11" width="7.54296875" style="56" bestFit="1" customWidth="1"/>
    <col min="12" max="12" width="13.453125" style="56" bestFit="1" customWidth="1"/>
    <col min="13" max="13" width="30.26953125" style="4" customWidth="1"/>
    <col min="14" max="14" width="3.1796875" style="4" customWidth="1"/>
    <col min="15" max="15" width="12.7265625" style="4" bestFit="1" customWidth="1"/>
    <col min="16" max="16" width="13.81640625" style="4" bestFit="1" customWidth="1"/>
    <col min="17" max="17" width="9.1796875" style="4"/>
    <col min="18" max="18" width="12.7265625" style="4" bestFit="1" customWidth="1"/>
    <col min="19" max="252" width="9.1796875" style="4"/>
    <col min="253" max="253" width="3.81640625" style="4" customWidth="1"/>
    <col min="254" max="254" width="30" style="4" customWidth="1"/>
    <col min="255" max="264" width="8.7265625" style="4" customWidth="1"/>
    <col min="265" max="265" width="30.26953125" style="4" customWidth="1"/>
    <col min="266" max="266" width="3.1796875" style="4" customWidth="1"/>
    <col min="267" max="267" width="9.54296875" style="4" bestFit="1" customWidth="1"/>
    <col min="268" max="269" width="10.1796875" style="4" bestFit="1" customWidth="1"/>
    <col min="270" max="508" width="9.1796875" style="4"/>
    <col min="509" max="509" width="3.81640625" style="4" customWidth="1"/>
    <col min="510" max="510" width="30" style="4" customWidth="1"/>
    <col min="511" max="520" width="8.7265625" style="4" customWidth="1"/>
    <col min="521" max="521" width="30.26953125" style="4" customWidth="1"/>
    <col min="522" max="522" width="3.1796875" style="4" customWidth="1"/>
    <col min="523" max="523" width="9.54296875" style="4" bestFit="1" customWidth="1"/>
    <col min="524" max="525" width="10.1796875" style="4" bestFit="1" customWidth="1"/>
    <col min="526" max="764" width="9.1796875" style="4"/>
    <col min="765" max="765" width="3.81640625" style="4" customWidth="1"/>
    <col min="766" max="766" width="30" style="4" customWidth="1"/>
    <col min="767" max="776" width="8.7265625" style="4" customWidth="1"/>
    <col min="777" max="777" width="30.26953125" style="4" customWidth="1"/>
    <col min="778" max="778" width="3.1796875" style="4" customWidth="1"/>
    <col min="779" max="779" width="9.54296875" style="4" bestFit="1" customWidth="1"/>
    <col min="780" max="781" width="10.1796875" style="4" bestFit="1" customWidth="1"/>
    <col min="782" max="1020" width="9.1796875" style="4"/>
    <col min="1021" max="1021" width="3.81640625" style="4" customWidth="1"/>
    <col min="1022" max="1022" width="30" style="4" customWidth="1"/>
    <col min="1023" max="1032" width="8.7265625" style="4" customWidth="1"/>
    <col min="1033" max="1033" width="30.26953125" style="4" customWidth="1"/>
    <col min="1034" max="1034" width="3.1796875" style="4" customWidth="1"/>
    <col min="1035" max="1035" width="9.54296875" style="4" bestFit="1" customWidth="1"/>
    <col min="1036" max="1037" width="10.1796875" style="4" bestFit="1" customWidth="1"/>
    <col min="1038" max="1276" width="9.1796875" style="4"/>
    <col min="1277" max="1277" width="3.81640625" style="4" customWidth="1"/>
    <col min="1278" max="1278" width="30" style="4" customWidth="1"/>
    <col min="1279" max="1288" width="8.7265625" style="4" customWidth="1"/>
    <col min="1289" max="1289" width="30.26953125" style="4" customWidth="1"/>
    <col min="1290" max="1290" width="3.1796875" style="4" customWidth="1"/>
    <col min="1291" max="1291" width="9.54296875" style="4" bestFit="1" customWidth="1"/>
    <col min="1292" max="1293" width="10.1796875" style="4" bestFit="1" customWidth="1"/>
    <col min="1294" max="1532" width="9.1796875" style="4"/>
    <col min="1533" max="1533" width="3.81640625" style="4" customWidth="1"/>
    <col min="1534" max="1534" width="30" style="4" customWidth="1"/>
    <col min="1535" max="1544" width="8.7265625" style="4" customWidth="1"/>
    <col min="1545" max="1545" width="30.26953125" style="4" customWidth="1"/>
    <col min="1546" max="1546" width="3.1796875" style="4" customWidth="1"/>
    <col min="1547" max="1547" width="9.54296875" style="4" bestFit="1" customWidth="1"/>
    <col min="1548" max="1549" width="10.1796875" style="4" bestFit="1" customWidth="1"/>
    <col min="1550" max="1788" width="9.1796875" style="4"/>
    <col min="1789" max="1789" width="3.81640625" style="4" customWidth="1"/>
    <col min="1790" max="1790" width="30" style="4" customWidth="1"/>
    <col min="1791" max="1800" width="8.7265625" style="4" customWidth="1"/>
    <col min="1801" max="1801" width="30.26953125" style="4" customWidth="1"/>
    <col min="1802" max="1802" width="3.1796875" style="4" customWidth="1"/>
    <col min="1803" max="1803" width="9.54296875" style="4" bestFit="1" customWidth="1"/>
    <col min="1804" max="1805" width="10.1796875" style="4" bestFit="1" customWidth="1"/>
    <col min="1806" max="2044" width="9.1796875" style="4"/>
    <col min="2045" max="2045" width="3.81640625" style="4" customWidth="1"/>
    <col min="2046" max="2046" width="30" style="4" customWidth="1"/>
    <col min="2047" max="2056" width="8.7265625" style="4" customWidth="1"/>
    <col min="2057" max="2057" width="30.26953125" style="4" customWidth="1"/>
    <col min="2058" max="2058" width="3.1796875" style="4" customWidth="1"/>
    <col min="2059" max="2059" width="9.54296875" style="4" bestFit="1" customWidth="1"/>
    <col min="2060" max="2061" width="10.1796875" style="4" bestFit="1" customWidth="1"/>
    <col min="2062" max="2300" width="9.1796875" style="4"/>
    <col min="2301" max="2301" width="3.81640625" style="4" customWidth="1"/>
    <col min="2302" max="2302" width="30" style="4" customWidth="1"/>
    <col min="2303" max="2312" width="8.7265625" style="4" customWidth="1"/>
    <col min="2313" max="2313" width="30.26953125" style="4" customWidth="1"/>
    <col min="2314" max="2314" width="3.1796875" style="4" customWidth="1"/>
    <col min="2315" max="2315" width="9.54296875" style="4" bestFit="1" customWidth="1"/>
    <col min="2316" max="2317" width="10.1796875" style="4" bestFit="1" customWidth="1"/>
    <col min="2318" max="2556" width="9.1796875" style="4"/>
    <col min="2557" max="2557" width="3.81640625" style="4" customWidth="1"/>
    <col min="2558" max="2558" width="30" style="4" customWidth="1"/>
    <col min="2559" max="2568" width="8.7265625" style="4" customWidth="1"/>
    <col min="2569" max="2569" width="30.26953125" style="4" customWidth="1"/>
    <col min="2570" max="2570" width="3.1796875" style="4" customWidth="1"/>
    <col min="2571" max="2571" width="9.54296875" style="4" bestFit="1" customWidth="1"/>
    <col min="2572" max="2573" width="10.1796875" style="4" bestFit="1" customWidth="1"/>
    <col min="2574" max="2812" width="9.1796875" style="4"/>
    <col min="2813" max="2813" width="3.81640625" style="4" customWidth="1"/>
    <col min="2814" max="2814" width="30" style="4" customWidth="1"/>
    <col min="2815" max="2824" width="8.7265625" style="4" customWidth="1"/>
    <col min="2825" max="2825" width="30.26953125" style="4" customWidth="1"/>
    <col min="2826" max="2826" width="3.1796875" style="4" customWidth="1"/>
    <col min="2827" max="2827" width="9.54296875" style="4" bestFit="1" customWidth="1"/>
    <col min="2828" max="2829" width="10.1796875" style="4" bestFit="1" customWidth="1"/>
    <col min="2830" max="3068" width="9.1796875" style="4"/>
    <col min="3069" max="3069" width="3.81640625" style="4" customWidth="1"/>
    <col min="3070" max="3070" width="30" style="4" customWidth="1"/>
    <col min="3071" max="3080" width="8.7265625" style="4" customWidth="1"/>
    <col min="3081" max="3081" width="30.26953125" style="4" customWidth="1"/>
    <col min="3082" max="3082" width="3.1796875" style="4" customWidth="1"/>
    <col min="3083" max="3083" width="9.54296875" style="4" bestFit="1" customWidth="1"/>
    <col min="3084" max="3085" width="10.1796875" style="4" bestFit="1" customWidth="1"/>
    <col min="3086" max="3324" width="9.1796875" style="4"/>
    <col min="3325" max="3325" width="3.81640625" style="4" customWidth="1"/>
    <col min="3326" max="3326" width="30" style="4" customWidth="1"/>
    <col min="3327" max="3336" width="8.7265625" style="4" customWidth="1"/>
    <col min="3337" max="3337" width="30.26953125" style="4" customWidth="1"/>
    <col min="3338" max="3338" width="3.1796875" style="4" customWidth="1"/>
    <col min="3339" max="3339" width="9.54296875" style="4" bestFit="1" customWidth="1"/>
    <col min="3340" max="3341" width="10.1796875" style="4" bestFit="1" customWidth="1"/>
    <col min="3342" max="3580" width="9.1796875" style="4"/>
    <col min="3581" max="3581" width="3.81640625" style="4" customWidth="1"/>
    <col min="3582" max="3582" width="30" style="4" customWidth="1"/>
    <col min="3583" max="3592" width="8.7265625" style="4" customWidth="1"/>
    <col min="3593" max="3593" width="30.26953125" style="4" customWidth="1"/>
    <col min="3594" max="3594" width="3.1796875" style="4" customWidth="1"/>
    <col min="3595" max="3595" width="9.54296875" style="4" bestFit="1" customWidth="1"/>
    <col min="3596" max="3597" width="10.1796875" style="4" bestFit="1" customWidth="1"/>
    <col min="3598" max="3836" width="9.1796875" style="4"/>
    <col min="3837" max="3837" width="3.81640625" style="4" customWidth="1"/>
    <col min="3838" max="3838" width="30" style="4" customWidth="1"/>
    <col min="3839" max="3848" width="8.7265625" style="4" customWidth="1"/>
    <col min="3849" max="3849" width="30.26953125" style="4" customWidth="1"/>
    <col min="3850" max="3850" width="3.1796875" style="4" customWidth="1"/>
    <col min="3851" max="3851" width="9.54296875" style="4" bestFit="1" customWidth="1"/>
    <col min="3852" max="3853" width="10.1796875" style="4" bestFit="1" customWidth="1"/>
    <col min="3854" max="4092" width="9.1796875" style="4"/>
    <col min="4093" max="4093" width="3.81640625" style="4" customWidth="1"/>
    <col min="4094" max="4094" width="30" style="4" customWidth="1"/>
    <col min="4095" max="4104" width="8.7265625" style="4" customWidth="1"/>
    <col min="4105" max="4105" width="30.26953125" style="4" customWidth="1"/>
    <col min="4106" max="4106" width="3.1796875" style="4" customWidth="1"/>
    <col min="4107" max="4107" width="9.54296875" style="4" bestFit="1" customWidth="1"/>
    <col min="4108" max="4109" width="10.1796875" style="4" bestFit="1" customWidth="1"/>
    <col min="4110" max="4348" width="9.1796875" style="4"/>
    <col min="4349" max="4349" width="3.81640625" style="4" customWidth="1"/>
    <col min="4350" max="4350" width="30" style="4" customWidth="1"/>
    <col min="4351" max="4360" width="8.7265625" style="4" customWidth="1"/>
    <col min="4361" max="4361" width="30.26953125" style="4" customWidth="1"/>
    <col min="4362" max="4362" width="3.1796875" style="4" customWidth="1"/>
    <col min="4363" max="4363" width="9.54296875" style="4" bestFit="1" customWidth="1"/>
    <col min="4364" max="4365" width="10.1796875" style="4" bestFit="1" customWidth="1"/>
    <col min="4366" max="4604" width="9.1796875" style="4"/>
    <col min="4605" max="4605" width="3.81640625" style="4" customWidth="1"/>
    <col min="4606" max="4606" width="30" style="4" customWidth="1"/>
    <col min="4607" max="4616" width="8.7265625" style="4" customWidth="1"/>
    <col min="4617" max="4617" width="30.26953125" style="4" customWidth="1"/>
    <col min="4618" max="4618" width="3.1796875" style="4" customWidth="1"/>
    <col min="4619" max="4619" width="9.54296875" style="4" bestFit="1" customWidth="1"/>
    <col min="4620" max="4621" width="10.1796875" style="4" bestFit="1" customWidth="1"/>
    <col min="4622" max="4860" width="9.1796875" style="4"/>
    <col min="4861" max="4861" width="3.81640625" style="4" customWidth="1"/>
    <col min="4862" max="4862" width="30" style="4" customWidth="1"/>
    <col min="4863" max="4872" width="8.7265625" style="4" customWidth="1"/>
    <col min="4873" max="4873" width="30.26953125" style="4" customWidth="1"/>
    <col min="4874" max="4874" width="3.1796875" style="4" customWidth="1"/>
    <col min="4875" max="4875" width="9.54296875" style="4" bestFit="1" customWidth="1"/>
    <col min="4876" max="4877" width="10.1796875" style="4" bestFit="1" customWidth="1"/>
    <col min="4878" max="5116" width="9.1796875" style="4"/>
    <col min="5117" max="5117" width="3.81640625" style="4" customWidth="1"/>
    <col min="5118" max="5118" width="30" style="4" customWidth="1"/>
    <col min="5119" max="5128" width="8.7265625" style="4" customWidth="1"/>
    <col min="5129" max="5129" width="30.26953125" style="4" customWidth="1"/>
    <col min="5130" max="5130" width="3.1796875" style="4" customWidth="1"/>
    <col min="5131" max="5131" width="9.54296875" style="4" bestFit="1" customWidth="1"/>
    <col min="5132" max="5133" width="10.1796875" style="4" bestFit="1" customWidth="1"/>
    <col min="5134" max="5372" width="9.1796875" style="4"/>
    <col min="5373" max="5373" width="3.81640625" style="4" customWidth="1"/>
    <col min="5374" max="5374" width="30" style="4" customWidth="1"/>
    <col min="5375" max="5384" width="8.7265625" style="4" customWidth="1"/>
    <col min="5385" max="5385" width="30.26953125" style="4" customWidth="1"/>
    <col min="5386" max="5386" width="3.1796875" style="4" customWidth="1"/>
    <col min="5387" max="5387" width="9.54296875" style="4" bestFit="1" customWidth="1"/>
    <col min="5388" max="5389" width="10.1796875" style="4" bestFit="1" customWidth="1"/>
    <col min="5390" max="5628" width="9.1796875" style="4"/>
    <col min="5629" max="5629" width="3.81640625" style="4" customWidth="1"/>
    <col min="5630" max="5630" width="30" style="4" customWidth="1"/>
    <col min="5631" max="5640" width="8.7265625" style="4" customWidth="1"/>
    <col min="5641" max="5641" width="30.26953125" style="4" customWidth="1"/>
    <col min="5642" max="5642" width="3.1796875" style="4" customWidth="1"/>
    <col min="5643" max="5643" width="9.54296875" style="4" bestFit="1" customWidth="1"/>
    <col min="5644" max="5645" width="10.1796875" style="4" bestFit="1" customWidth="1"/>
    <col min="5646" max="5884" width="9.1796875" style="4"/>
    <col min="5885" max="5885" width="3.81640625" style="4" customWidth="1"/>
    <col min="5886" max="5886" width="30" style="4" customWidth="1"/>
    <col min="5887" max="5896" width="8.7265625" style="4" customWidth="1"/>
    <col min="5897" max="5897" width="30.26953125" style="4" customWidth="1"/>
    <col min="5898" max="5898" width="3.1796875" style="4" customWidth="1"/>
    <col min="5899" max="5899" width="9.54296875" style="4" bestFit="1" customWidth="1"/>
    <col min="5900" max="5901" width="10.1796875" style="4" bestFit="1" customWidth="1"/>
    <col min="5902" max="6140" width="9.1796875" style="4"/>
    <col min="6141" max="6141" width="3.81640625" style="4" customWidth="1"/>
    <col min="6142" max="6142" width="30" style="4" customWidth="1"/>
    <col min="6143" max="6152" width="8.7265625" style="4" customWidth="1"/>
    <col min="6153" max="6153" width="30.26953125" style="4" customWidth="1"/>
    <col min="6154" max="6154" width="3.1796875" style="4" customWidth="1"/>
    <col min="6155" max="6155" width="9.54296875" style="4" bestFit="1" customWidth="1"/>
    <col min="6156" max="6157" width="10.1796875" style="4" bestFit="1" customWidth="1"/>
    <col min="6158" max="6396" width="9.1796875" style="4"/>
    <col min="6397" max="6397" width="3.81640625" style="4" customWidth="1"/>
    <col min="6398" max="6398" width="30" style="4" customWidth="1"/>
    <col min="6399" max="6408" width="8.7265625" style="4" customWidth="1"/>
    <col min="6409" max="6409" width="30.26953125" style="4" customWidth="1"/>
    <col min="6410" max="6410" width="3.1796875" style="4" customWidth="1"/>
    <col min="6411" max="6411" width="9.54296875" style="4" bestFit="1" customWidth="1"/>
    <col min="6412" max="6413" width="10.1796875" style="4" bestFit="1" customWidth="1"/>
    <col min="6414" max="6652" width="9.1796875" style="4"/>
    <col min="6653" max="6653" width="3.81640625" style="4" customWidth="1"/>
    <col min="6654" max="6654" width="30" style="4" customWidth="1"/>
    <col min="6655" max="6664" width="8.7265625" style="4" customWidth="1"/>
    <col min="6665" max="6665" width="30.26953125" style="4" customWidth="1"/>
    <col min="6666" max="6666" width="3.1796875" style="4" customWidth="1"/>
    <col min="6667" max="6667" width="9.54296875" style="4" bestFit="1" customWidth="1"/>
    <col min="6668" max="6669" width="10.1796875" style="4" bestFit="1" customWidth="1"/>
    <col min="6670" max="6908" width="9.1796875" style="4"/>
    <col min="6909" max="6909" width="3.81640625" style="4" customWidth="1"/>
    <col min="6910" max="6910" width="30" style="4" customWidth="1"/>
    <col min="6911" max="6920" width="8.7265625" style="4" customWidth="1"/>
    <col min="6921" max="6921" width="30.26953125" style="4" customWidth="1"/>
    <col min="6922" max="6922" width="3.1796875" style="4" customWidth="1"/>
    <col min="6923" max="6923" width="9.54296875" style="4" bestFit="1" customWidth="1"/>
    <col min="6924" max="6925" width="10.1796875" style="4" bestFit="1" customWidth="1"/>
    <col min="6926" max="7164" width="9.1796875" style="4"/>
    <col min="7165" max="7165" width="3.81640625" style="4" customWidth="1"/>
    <col min="7166" max="7166" width="30" style="4" customWidth="1"/>
    <col min="7167" max="7176" width="8.7265625" style="4" customWidth="1"/>
    <col min="7177" max="7177" width="30.26953125" style="4" customWidth="1"/>
    <col min="7178" max="7178" width="3.1796875" style="4" customWidth="1"/>
    <col min="7179" max="7179" width="9.54296875" style="4" bestFit="1" customWidth="1"/>
    <col min="7180" max="7181" width="10.1796875" style="4" bestFit="1" customWidth="1"/>
    <col min="7182" max="7420" width="9.1796875" style="4"/>
    <col min="7421" max="7421" width="3.81640625" style="4" customWidth="1"/>
    <col min="7422" max="7422" width="30" style="4" customWidth="1"/>
    <col min="7423" max="7432" width="8.7265625" style="4" customWidth="1"/>
    <col min="7433" max="7433" width="30.26953125" style="4" customWidth="1"/>
    <col min="7434" max="7434" width="3.1796875" style="4" customWidth="1"/>
    <col min="7435" max="7435" width="9.54296875" style="4" bestFit="1" customWidth="1"/>
    <col min="7436" max="7437" width="10.1796875" style="4" bestFit="1" customWidth="1"/>
    <col min="7438" max="7676" width="9.1796875" style="4"/>
    <col min="7677" max="7677" width="3.81640625" style="4" customWidth="1"/>
    <col min="7678" max="7678" width="30" style="4" customWidth="1"/>
    <col min="7679" max="7688" width="8.7265625" style="4" customWidth="1"/>
    <col min="7689" max="7689" width="30.26953125" style="4" customWidth="1"/>
    <col min="7690" max="7690" width="3.1796875" style="4" customWidth="1"/>
    <col min="7691" max="7691" width="9.54296875" style="4" bestFit="1" customWidth="1"/>
    <col min="7692" max="7693" width="10.1796875" style="4" bestFit="1" customWidth="1"/>
    <col min="7694" max="7932" width="9.1796875" style="4"/>
    <col min="7933" max="7933" width="3.81640625" style="4" customWidth="1"/>
    <col min="7934" max="7934" width="30" style="4" customWidth="1"/>
    <col min="7935" max="7944" width="8.7265625" style="4" customWidth="1"/>
    <col min="7945" max="7945" width="30.26953125" style="4" customWidth="1"/>
    <col min="7946" max="7946" width="3.1796875" style="4" customWidth="1"/>
    <col min="7947" max="7947" width="9.54296875" style="4" bestFit="1" customWidth="1"/>
    <col min="7948" max="7949" width="10.1796875" style="4" bestFit="1" customWidth="1"/>
    <col min="7950" max="8188" width="9.1796875" style="4"/>
    <col min="8189" max="8189" width="3.81640625" style="4" customWidth="1"/>
    <col min="8190" max="8190" width="30" style="4" customWidth="1"/>
    <col min="8191" max="8200" width="8.7265625" style="4" customWidth="1"/>
    <col min="8201" max="8201" width="30.26953125" style="4" customWidth="1"/>
    <col min="8202" max="8202" width="3.1796875" style="4" customWidth="1"/>
    <col min="8203" max="8203" width="9.54296875" style="4" bestFit="1" customWidth="1"/>
    <col min="8204" max="8205" width="10.1796875" style="4" bestFit="1" customWidth="1"/>
    <col min="8206" max="8444" width="9.1796875" style="4"/>
    <col min="8445" max="8445" width="3.81640625" style="4" customWidth="1"/>
    <col min="8446" max="8446" width="30" style="4" customWidth="1"/>
    <col min="8447" max="8456" width="8.7265625" style="4" customWidth="1"/>
    <col min="8457" max="8457" width="30.26953125" style="4" customWidth="1"/>
    <col min="8458" max="8458" width="3.1796875" style="4" customWidth="1"/>
    <col min="8459" max="8459" width="9.54296875" style="4" bestFit="1" customWidth="1"/>
    <col min="8460" max="8461" width="10.1796875" style="4" bestFit="1" customWidth="1"/>
    <col min="8462" max="8700" width="9.1796875" style="4"/>
    <col min="8701" max="8701" width="3.81640625" style="4" customWidth="1"/>
    <col min="8702" max="8702" width="30" style="4" customWidth="1"/>
    <col min="8703" max="8712" width="8.7265625" style="4" customWidth="1"/>
    <col min="8713" max="8713" width="30.26953125" style="4" customWidth="1"/>
    <col min="8714" max="8714" width="3.1796875" style="4" customWidth="1"/>
    <col min="8715" max="8715" width="9.54296875" style="4" bestFit="1" customWidth="1"/>
    <col min="8716" max="8717" width="10.1796875" style="4" bestFit="1" customWidth="1"/>
    <col min="8718" max="8956" width="9.1796875" style="4"/>
    <col min="8957" max="8957" width="3.81640625" style="4" customWidth="1"/>
    <col min="8958" max="8958" width="30" style="4" customWidth="1"/>
    <col min="8959" max="8968" width="8.7265625" style="4" customWidth="1"/>
    <col min="8969" max="8969" width="30.26953125" style="4" customWidth="1"/>
    <col min="8970" max="8970" width="3.1796875" style="4" customWidth="1"/>
    <col min="8971" max="8971" width="9.54296875" style="4" bestFit="1" customWidth="1"/>
    <col min="8972" max="8973" width="10.1796875" style="4" bestFit="1" customWidth="1"/>
    <col min="8974" max="9212" width="9.1796875" style="4"/>
    <col min="9213" max="9213" width="3.81640625" style="4" customWidth="1"/>
    <col min="9214" max="9214" width="30" style="4" customWidth="1"/>
    <col min="9215" max="9224" width="8.7265625" style="4" customWidth="1"/>
    <col min="9225" max="9225" width="30.26953125" style="4" customWidth="1"/>
    <col min="9226" max="9226" width="3.1796875" style="4" customWidth="1"/>
    <col min="9227" max="9227" width="9.54296875" style="4" bestFit="1" customWidth="1"/>
    <col min="9228" max="9229" width="10.1796875" style="4" bestFit="1" customWidth="1"/>
    <col min="9230" max="9468" width="9.1796875" style="4"/>
    <col min="9469" max="9469" width="3.81640625" style="4" customWidth="1"/>
    <col min="9470" max="9470" width="30" style="4" customWidth="1"/>
    <col min="9471" max="9480" width="8.7265625" style="4" customWidth="1"/>
    <col min="9481" max="9481" width="30.26953125" style="4" customWidth="1"/>
    <col min="9482" max="9482" width="3.1796875" style="4" customWidth="1"/>
    <col min="9483" max="9483" width="9.54296875" style="4" bestFit="1" customWidth="1"/>
    <col min="9484" max="9485" width="10.1796875" style="4" bestFit="1" customWidth="1"/>
    <col min="9486" max="9724" width="9.1796875" style="4"/>
    <col min="9725" max="9725" width="3.81640625" style="4" customWidth="1"/>
    <col min="9726" max="9726" width="30" style="4" customWidth="1"/>
    <col min="9727" max="9736" width="8.7265625" style="4" customWidth="1"/>
    <col min="9737" max="9737" width="30.26953125" style="4" customWidth="1"/>
    <col min="9738" max="9738" width="3.1796875" style="4" customWidth="1"/>
    <col min="9739" max="9739" width="9.54296875" style="4" bestFit="1" customWidth="1"/>
    <col min="9740" max="9741" width="10.1796875" style="4" bestFit="1" customWidth="1"/>
    <col min="9742" max="9980" width="9.1796875" style="4"/>
    <col min="9981" max="9981" width="3.81640625" style="4" customWidth="1"/>
    <col min="9982" max="9982" width="30" style="4" customWidth="1"/>
    <col min="9983" max="9992" width="8.7265625" style="4" customWidth="1"/>
    <col min="9993" max="9993" width="30.26953125" style="4" customWidth="1"/>
    <col min="9994" max="9994" width="3.1796875" style="4" customWidth="1"/>
    <col min="9995" max="9995" width="9.54296875" style="4" bestFit="1" customWidth="1"/>
    <col min="9996" max="9997" width="10.1796875" style="4" bestFit="1" customWidth="1"/>
    <col min="9998" max="10236" width="9.1796875" style="4"/>
    <col min="10237" max="10237" width="3.81640625" style="4" customWidth="1"/>
    <col min="10238" max="10238" width="30" style="4" customWidth="1"/>
    <col min="10239" max="10248" width="8.7265625" style="4" customWidth="1"/>
    <col min="10249" max="10249" width="30.26953125" style="4" customWidth="1"/>
    <col min="10250" max="10250" width="3.1796875" style="4" customWidth="1"/>
    <col min="10251" max="10251" width="9.54296875" style="4" bestFit="1" customWidth="1"/>
    <col min="10252" max="10253" width="10.1796875" style="4" bestFit="1" customWidth="1"/>
    <col min="10254" max="10492" width="9.1796875" style="4"/>
    <col min="10493" max="10493" width="3.81640625" style="4" customWidth="1"/>
    <col min="10494" max="10494" width="30" style="4" customWidth="1"/>
    <col min="10495" max="10504" width="8.7265625" style="4" customWidth="1"/>
    <col min="10505" max="10505" width="30.26953125" style="4" customWidth="1"/>
    <col min="10506" max="10506" width="3.1796875" style="4" customWidth="1"/>
    <col min="10507" max="10507" width="9.54296875" style="4" bestFit="1" customWidth="1"/>
    <col min="10508" max="10509" width="10.1796875" style="4" bestFit="1" customWidth="1"/>
    <col min="10510" max="10748" width="9.1796875" style="4"/>
    <col min="10749" max="10749" width="3.81640625" style="4" customWidth="1"/>
    <col min="10750" max="10750" width="30" style="4" customWidth="1"/>
    <col min="10751" max="10760" width="8.7265625" style="4" customWidth="1"/>
    <col min="10761" max="10761" width="30.26953125" style="4" customWidth="1"/>
    <col min="10762" max="10762" width="3.1796875" style="4" customWidth="1"/>
    <col min="10763" max="10763" width="9.54296875" style="4" bestFit="1" customWidth="1"/>
    <col min="10764" max="10765" width="10.1796875" style="4" bestFit="1" customWidth="1"/>
    <col min="10766" max="11004" width="9.1796875" style="4"/>
    <col min="11005" max="11005" width="3.81640625" style="4" customWidth="1"/>
    <col min="11006" max="11006" width="30" style="4" customWidth="1"/>
    <col min="11007" max="11016" width="8.7265625" style="4" customWidth="1"/>
    <col min="11017" max="11017" width="30.26953125" style="4" customWidth="1"/>
    <col min="11018" max="11018" width="3.1796875" style="4" customWidth="1"/>
    <col min="11019" max="11019" width="9.54296875" style="4" bestFit="1" customWidth="1"/>
    <col min="11020" max="11021" width="10.1796875" style="4" bestFit="1" customWidth="1"/>
    <col min="11022" max="11260" width="9.1796875" style="4"/>
    <col min="11261" max="11261" width="3.81640625" style="4" customWidth="1"/>
    <col min="11262" max="11262" width="30" style="4" customWidth="1"/>
    <col min="11263" max="11272" width="8.7265625" style="4" customWidth="1"/>
    <col min="11273" max="11273" width="30.26953125" style="4" customWidth="1"/>
    <col min="11274" max="11274" width="3.1796875" style="4" customWidth="1"/>
    <col min="11275" max="11275" width="9.54296875" style="4" bestFit="1" customWidth="1"/>
    <col min="11276" max="11277" width="10.1796875" style="4" bestFit="1" customWidth="1"/>
    <col min="11278" max="11516" width="9.1796875" style="4"/>
    <col min="11517" max="11517" width="3.81640625" style="4" customWidth="1"/>
    <col min="11518" max="11518" width="30" style="4" customWidth="1"/>
    <col min="11519" max="11528" width="8.7265625" style="4" customWidth="1"/>
    <col min="11529" max="11529" width="30.26953125" style="4" customWidth="1"/>
    <col min="11530" max="11530" width="3.1796875" style="4" customWidth="1"/>
    <col min="11531" max="11531" width="9.54296875" style="4" bestFit="1" customWidth="1"/>
    <col min="11532" max="11533" width="10.1796875" style="4" bestFit="1" customWidth="1"/>
    <col min="11534" max="11772" width="9.1796875" style="4"/>
    <col min="11773" max="11773" width="3.81640625" style="4" customWidth="1"/>
    <col min="11774" max="11774" width="30" style="4" customWidth="1"/>
    <col min="11775" max="11784" width="8.7265625" style="4" customWidth="1"/>
    <col min="11785" max="11785" width="30.26953125" style="4" customWidth="1"/>
    <col min="11786" max="11786" width="3.1796875" style="4" customWidth="1"/>
    <col min="11787" max="11787" width="9.54296875" style="4" bestFit="1" customWidth="1"/>
    <col min="11788" max="11789" width="10.1796875" style="4" bestFit="1" customWidth="1"/>
    <col min="11790" max="12028" width="9.1796875" style="4"/>
    <col min="12029" max="12029" width="3.81640625" style="4" customWidth="1"/>
    <col min="12030" max="12030" width="30" style="4" customWidth="1"/>
    <col min="12031" max="12040" width="8.7265625" style="4" customWidth="1"/>
    <col min="12041" max="12041" width="30.26953125" style="4" customWidth="1"/>
    <col min="12042" max="12042" width="3.1796875" style="4" customWidth="1"/>
    <col min="12043" max="12043" width="9.54296875" style="4" bestFit="1" customWidth="1"/>
    <col min="12044" max="12045" width="10.1796875" style="4" bestFit="1" customWidth="1"/>
    <col min="12046" max="12284" width="9.1796875" style="4"/>
    <col min="12285" max="12285" width="3.81640625" style="4" customWidth="1"/>
    <col min="12286" max="12286" width="30" style="4" customWidth="1"/>
    <col min="12287" max="12296" width="8.7265625" style="4" customWidth="1"/>
    <col min="12297" max="12297" width="30.26953125" style="4" customWidth="1"/>
    <col min="12298" max="12298" width="3.1796875" style="4" customWidth="1"/>
    <col min="12299" max="12299" width="9.54296875" style="4" bestFit="1" customWidth="1"/>
    <col min="12300" max="12301" width="10.1796875" style="4" bestFit="1" customWidth="1"/>
    <col min="12302" max="12540" width="9.1796875" style="4"/>
    <col min="12541" max="12541" width="3.81640625" style="4" customWidth="1"/>
    <col min="12542" max="12542" width="30" style="4" customWidth="1"/>
    <col min="12543" max="12552" width="8.7265625" style="4" customWidth="1"/>
    <col min="12553" max="12553" width="30.26953125" style="4" customWidth="1"/>
    <col min="12554" max="12554" width="3.1796875" style="4" customWidth="1"/>
    <col min="12555" max="12555" width="9.54296875" style="4" bestFit="1" customWidth="1"/>
    <col min="12556" max="12557" width="10.1796875" style="4" bestFit="1" customWidth="1"/>
    <col min="12558" max="12796" width="9.1796875" style="4"/>
    <col min="12797" max="12797" width="3.81640625" style="4" customWidth="1"/>
    <col min="12798" max="12798" width="30" style="4" customWidth="1"/>
    <col min="12799" max="12808" width="8.7265625" style="4" customWidth="1"/>
    <col min="12809" max="12809" width="30.26953125" style="4" customWidth="1"/>
    <col min="12810" max="12810" width="3.1796875" style="4" customWidth="1"/>
    <col min="12811" max="12811" width="9.54296875" style="4" bestFit="1" customWidth="1"/>
    <col min="12812" max="12813" width="10.1796875" style="4" bestFit="1" customWidth="1"/>
    <col min="12814" max="13052" width="9.1796875" style="4"/>
    <col min="13053" max="13053" width="3.81640625" style="4" customWidth="1"/>
    <col min="13054" max="13054" width="30" style="4" customWidth="1"/>
    <col min="13055" max="13064" width="8.7265625" style="4" customWidth="1"/>
    <col min="13065" max="13065" width="30.26953125" style="4" customWidth="1"/>
    <col min="13066" max="13066" width="3.1796875" style="4" customWidth="1"/>
    <col min="13067" max="13067" width="9.54296875" style="4" bestFit="1" customWidth="1"/>
    <col min="13068" max="13069" width="10.1796875" style="4" bestFit="1" customWidth="1"/>
    <col min="13070" max="13308" width="9.1796875" style="4"/>
    <col min="13309" max="13309" width="3.81640625" style="4" customWidth="1"/>
    <col min="13310" max="13310" width="30" style="4" customWidth="1"/>
    <col min="13311" max="13320" width="8.7265625" style="4" customWidth="1"/>
    <col min="13321" max="13321" width="30.26953125" style="4" customWidth="1"/>
    <col min="13322" max="13322" width="3.1796875" style="4" customWidth="1"/>
    <col min="13323" max="13323" width="9.54296875" style="4" bestFit="1" customWidth="1"/>
    <col min="13324" max="13325" width="10.1796875" style="4" bestFit="1" customWidth="1"/>
    <col min="13326" max="13564" width="9.1796875" style="4"/>
    <col min="13565" max="13565" width="3.81640625" style="4" customWidth="1"/>
    <col min="13566" max="13566" width="30" style="4" customWidth="1"/>
    <col min="13567" max="13576" width="8.7265625" style="4" customWidth="1"/>
    <col min="13577" max="13577" width="30.26953125" style="4" customWidth="1"/>
    <col min="13578" max="13578" width="3.1796875" style="4" customWidth="1"/>
    <col min="13579" max="13579" width="9.54296875" style="4" bestFit="1" customWidth="1"/>
    <col min="13580" max="13581" width="10.1796875" style="4" bestFit="1" customWidth="1"/>
    <col min="13582" max="13820" width="9.1796875" style="4"/>
    <col min="13821" max="13821" width="3.81640625" style="4" customWidth="1"/>
    <col min="13822" max="13822" width="30" style="4" customWidth="1"/>
    <col min="13823" max="13832" width="8.7265625" style="4" customWidth="1"/>
    <col min="13833" max="13833" width="30.26953125" style="4" customWidth="1"/>
    <col min="13834" max="13834" width="3.1796875" style="4" customWidth="1"/>
    <col min="13835" max="13835" width="9.54296875" style="4" bestFit="1" customWidth="1"/>
    <col min="13836" max="13837" width="10.1796875" style="4" bestFit="1" customWidth="1"/>
    <col min="13838" max="14076" width="9.1796875" style="4"/>
    <col min="14077" max="14077" width="3.81640625" style="4" customWidth="1"/>
    <col min="14078" max="14078" width="30" style="4" customWidth="1"/>
    <col min="14079" max="14088" width="8.7265625" style="4" customWidth="1"/>
    <col min="14089" max="14089" width="30.26953125" style="4" customWidth="1"/>
    <col min="14090" max="14090" width="3.1796875" style="4" customWidth="1"/>
    <col min="14091" max="14091" width="9.54296875" style="4" bestFit="1" customWidth="1"/>
    <col min="14092" max="14093" width="10.1796875" style="4" bestFit="1" customWidth="1"/>
    <col min="14094" max="14332" width="9.1796875" style="4"/>
    <col min="14333" max="14333" width="3.81640625" style="4" customWidth="1"/>
    <col min="14334" max="14334" width="30" style="4" customWidth="1"/>
    <col min="14335" max="14344" width="8.7265625" style="4" customWidth="1"/>
    <col min="14345" max="14345" width="30.26953125" style="4" customWidth="1"/>
    <col min="14346" max="14346" width="3.1796875" style="4" customWidth="1"/>
    <col min="14347" max="14347" width="9.54296875" style="4" bestFit="1" customWidth="1"/>
    <col min="14348" max="14349" width="10.1796875" style="4" bestFit="1" customWidth="1"/>
    <col min="14350" max="14588" width="9.1796875" style="4"/>
    <col min="14589" max="14589" width="3.81640625" style="4" customWidth="1"/>
    <col min="14590" max="14590" width="30" style="4" customWidth="1"/>
    <col min="14591" max="14600" width="8.7265625" style="4" customWidth="1"/>
    <col min="14601" max="14601" width="30.26953125" style="4" customWidth="1"/>
    <col min="14602" max="14602" width="3.1796875" style="4" customWidth="1"/>
    <col min="14603" max="14603" width="9.54296875" style="4" bestFit="1" customWidth="1"/>
    <col min="14604" max="14605" width="10.1796875" style="4" bestFit="1" customWidth="1"/>
    <col min="14606" max="14844" width="9.1796875" style="4"/>
    <col min="14845" max="14845" width="3.81640625" style="4" customWidth="1"/>
    <col min="14846" max="14846" width="30" style="4" customWidth="1"/>
    <col min="14847" max="14856" width="8.7265625" style="4" customWidth="1"/>
    <col min="14857" max="14857" width="30.26953125" style="4" customWidth="1"/>
    <col min="14858" max="14858" width="3.1796875" style="4" customWidth="1"/>
    <col min="14859" max="14859" width="9.54296875" style="4" bestFit="1" customWidth="1"/>
    <col min="14860" max="14861" width="10.1796875" style="4" bestFit="1" customWidth="1"/>
    <col min="14862" max="15100" width="9.1796875" style="4"/>
    <col min="15101" max="15101" width="3.81640625" style="4" customWidth="1"/>
    <col min="15102" max="15102" width="30" style="4" customWidth="1"/>
    <col min="15103" max="15112" width="8.7265625" style="4" customWidth="1"/>
    <col min="15113" max="15113" width="30.26953125" style="4" customWidth="1"/>
    <col min="15114" max="15114" width="3.1796875" style="4" customWidth="1"/>
    <col min="15115" max="15115" width="9.54296875" style="4" bestFit="1" customWidth="1"/>
    <col min="15116" max="15117" width="10.1796875" style="4" bestFit="1" customWidth="1"/>
    <col min="15118" max="15356" width="9.1796875" style="4"/>
    <col min="15357" max="15357" width="3.81640625" style="4" customWidth="1"/>
    <col min="15358" max="15358" width="30" style="4" customWidth="1"/>
    <col min="15359" max="15368" width="8.7265625" style="4" customWidth="1"/>
    <col min="15369" max="15369" width="30.26953125" style="4" customWidth="1"/>
    <col min="15370" max="15370" width="3.1796875" style="4" customWidth="1"/>
    <col min="15371" max="15371" width="9.54296875" style="4" bestFit="1" customWidth="1"/>
    <col min="15372" max="15373" width="10.1796875" style="4" bestFit="1" customWidth="1"/>
    <col min="15374" max="15612" width="9.1796875" style="4"/>
    <col min="15613" max="15613" width="3.81640625" style="4" customWidth="1"/>
    <col min="15614" max="15614" width="30" style="4" customWidth="1"/>
    <col min="15615" max="15624" width="8.7265625" style="4" customWidth="1"/>
    <col min="15625" max="15625" width="30.26953125" style="4" customWidth="1"/>
    <col min="15626" max="15626" width="3.1796875" style="4" customWidth="1"/>
    <col min="15627" max="15627" width="9.54296875" style="4" bestFit="1" customWidth="1"/>
    <col min="15628" max="15629" width="10.1796875" style="4" bestFit="1" customWidth="1"/>
    <col min="15630" max="15868" width="9.1796875" style="4"/>
    <col min="15869" max="15869" width="3.81640625" style="4" customWidth="1"/>
    <col min="15870" max="15870" width="30" style="4" customWidth="1"/>
    <col min="15871" max="15880" width="8.7265625" style="4" customWidth="1"/>
    <col min="15881" max="15881" width="30.26953125" style="4" customWidth="1"/>
    <col min="15882" max="15882" width="3.1796875" style="4" customWidth="1"/>
    <col min="15883" max="15883" width="9.54296875" style="4" bestFit="1" customWidth="1"/>
    <col min="15884" max="15885" width="10.1796875" style="4" bestFit="1" customWidth="1"/>
    <col min="15886" max="16124" width="9.1796875" style="4"/>
    <col min="16125" max="16125" width="3.81640625" style="4" customWidth="1"/>
    <col min="16126" max="16126" width="30" style="4" customWidth="1"/>
    <col min="16127" max="16136" width="8.7265625" style="4" customWidth="1"/>
    <col min="16137" max="16137" width="30.26953125" style="4" customWidth="1"/>
    <col min="16138" max="16138" width="3.1796875" style="4" customWidth="1"/>
    <col min="16139" max="16139" width="9.54296875" style="4" bestFit="1" customWidth="1"/>
    <col min="16140" max="16141" width="10.1796875" style="4" bestFit="1" customWidth="1"/>
    <col min="16142" max="16384" width="9.1796875" style="4"/>
  </cols>
  <sheetData>
    <row r="1" spans="1:18" s="1" customFormat="1" ht="20">
      <c r="A1" s="380" t="s">
        <v>528</v>
      </c>
      <c r="B1" s="380"/>
      <c r="C1" s="380"/>
      <c r="D1" s="380"/>
      <c r="E1" s="380"/>
      <c r="F1" s="380"/>
      <c r="G1" s="380"/>
      <c r="H1" s="380"/>
      <c r="I1" s="380"/>
      <c r="J1" s="380"/>
      <c r="K1" s="380"/>
      <c r="L1" s="380"/>
      <c r="M1" s="380"/>
      <c r="N1" s="380"/>
    </row>
    <row r="2" spans="1:18" s="54" customFormat="1" ht="20">
      <c r="A2" s="362">
        <v>2022</v>
      </c>
      <c r="B2" s="362"/>
      <c r="C2" s="362"/>
      <c r="D2" s="362"/>
      <c r="E2" s="362"/>
      <c r="F2" s="362"/>
      <c r="G2" s="362"/>
      <c r="H2" s="362"/>
      <c r="I2" s="362"/>
      <c r="J2" s="362"/>
      <c r="K2" s="362"/>
      <c r="L2" s="362"/>
      <c r="M2" s="362"/>
      <c r="N2" s="362"/>
    </row>
    <row r="3" spans="1:18" s="6" customFormat="1" ht="15.5">
      <c r="A3" s="379" t="s">
        <v>529</v>
      </c>
      <c r="B3" s="379"/>
      <c r="C3" s="379"/>
      <c r="D3" s="379"/>
      <c r="E3" s="379"/>
      <c r="F3" s="379"/>
      <c r="G3" s="379"/>
      <c r="H3" s="379"/>
      <c r="I3" s="379"/>
      <c r="J3" s="379"/>
      <c r="K3" s="379"/>
      <c r="L3" s="379"/>
      <c r="M3" s="379"/>
      <c r="N3" s="379"/>
    </row>
    <row r="4" spans="1:18" ht="22" customHeight="1">
      <c r="A4" s="365" t="s">
        <v>565</v>
      </c>
      <c r="B4" s="365"/>
      <c r="D4" s="366">
        <v>2022</v>
      </c>
      <c r="E4" s="366"/>
      <c r="F4" s="366"/>
      <c r="G4" s="366"/>
      <c r="H4" s="366"/>
      <c r="I4" s="366"/>
      <c r="J4" s="366"/>
      <c r="K4" s="366"/>
      <c r="M4" s="367" t="s">
        <v>536</v>
      </c>
      <c r="N4" s="367"/>
    </row>
    <row r="5" spans="1:18" s="56" customFormat="1" ht="191.25" customHeight="1">
      <c r="A5" s="357" t="s">
        <v>566</v>
      </c>
      <c r="B5" s="357"/>
      <c r="C5" s="29" t="s">
        <v>281</v>
      </c>
      <c r="D5" s="29" t="s">
        <v>274</v>
      </c>
      <c r="E5" s="29" t="s">
        <v>275</v>
      </c>
      <c r="F5" s="29" t="s">
        <v>276</v>
      </c>
      <c r="G5" s="29" t="s">
        <v>277</v>
      </c>
      <c r="H5" s="50" t="s">
        <v>429</v>
      </c>
      <c r="I5" s="29" t="s">
        <v>278</v>
      </c>
      <c r="J5" s="29" t="s">
        <v>428</v>
      </c>
      <c r="K5" s="29" t="s">
        <v>284</v>
      </c>
      <c r="L5" s="55" t="s">
        <v>279</v>
      </c>
      <c r="M5" s="358" t="s">
        <v>254</v>
      </c>
      <c r="N5" s="358"/>
    </row>
    <row r="6" spans="1:18" ht="26.25" customHeight="1" thickBot="1">
      <c r="A6" s="53" t="s">
        <v>0</v>
      </c>
      <c r="B6" s="64" t="s">
        <v>1</v>
      </c>
      <c r="C6" s="306">
        <v>91.375077090999952</v>
      </c>
      <c r="D6" s="306">
        <v>0.88838639500000016</v>
      </c>
      <c r="E6" s="306">
        <v>9.1064474049999955</v>
      </c>
      <c r="F6" s="306">
        <v>3.4703590000000001E-3</v>
      </c>
      <c r="G6" s="306">
        <v>23.710174288000012</v>
      </c>
      <c r="H6" s="306">
        <v>1.04405272</v>
      </c>
      <c r="I6" s="306">
        <v>2.7605791759999998</v>
      </c>
      <c r="J6" s="306">
        <v>9.2922170999999998E-2</v>
      </c>
      <c r="K6" s="306">
        <v>0.311949955</v>
      </c>
      <c r="L6" s="306">
        <f>SUM(C6:K6)</f>
        <v>129.29305955999993</v>
      </c>
      <c r="M6" s="65" t="s">
        <v>2</v>
      </c>
      <c r="N6" s="66" t="s">
        <v>0</v>
      </c>
      <c r="O6" s="184"/>
      <c r="P6" s="354"/>
      <c r="R6" s="184"/>
    </row>
    <row r="7" spans="1:18" ht="26.25" customHeight="1" thickTop="1" thickBot="1">
      <c r="A7" s="75" t="s">
        <v>3</v>
      </c>
      <c r="B7" s="81" t="s">
        <v>4</v>
      </c>
      <c r="C7" s="307">
        <v>0.54423876000000004</v>
      </c>
      <c r="D7" s="307">
        <v>0</v>
      </c>
      <c r="E7" s="307">
        <v>3.6259667000000002E-2</v>
      </c>
      <c r="F7" s="307">
        <v>0</v>
      </c>
      <c r="G7" s="307">
        <v>0.41049713100000002</v>
      </c>
      <c r="H7" s="307">
        <v>0</v>
      </c>
      <c r="I7" s="307">
        <v>0</v>
      </c>
      <c r="J7" s="307">
        <v>0</v>
      </c>
      <c r="K7" s="307">
        <v>0</v>
      </c>
      <c r="L7" s="307">
        <f t="shared" ref="L7:L15" si="0">SUM(C7:K7)</f>
        <v>0.99099555800000005</v>
      </c>
      <c r="M7" s="82" t="s">
        <v>5</v>
      </c>
      <c r="N7" s="83" t="s">
        <v>3</v>
      </c>
      <c r="O7" s="184"/>
      <c r="P7" s="354"/>
      <c r="R7" s="184"/>
    </row>
    <row r="8" spans="1:18" ht="30" customHeight="1" thickTop="1" thickBot="1">
      <c r="A8" s="74" t="s">
        <v>6</v>
      </c>
      <c r="B8" s="78" t="s">
        <v>504</v>
      </c>
      <c r="C8" s="308">
        <v>11.127400722000003</v>
      </c>
      <c r="D8" s="308">
        <v>0.28942751</v>
      </c>
      <c r="E8" s="308">
        <v>3.2813355530000008</v>
      </c>
      <c r="F8" s="308">
        <v>7.9400000000000006E-5</v>
      </c>
      <c r="G8" s="308">
        <v>74.317861124999965</v>
      </c>
      <c r="H8" s="308">
        <v>5.3822812549999997</v>
      </c>
      <c r="I8" s="308">
        <v>2.4675349999999999E-2</v>
      </c>
      <c r="J8" s="308">
        <v>3.6899999999999998E-6</v>
      </c>
      <c r="K8" s="308">
        <v>5.4752999999999998E-3</v>
      </c>
      <c r="L8" s="308">
        <f t="shared" si="0"/>
        <v>94.428539904999965</v>
      </c>
      <c r="M8" s="79" t="s">
        <v>8</v>
      </c>
      <c r="N8" s="80" t="s">
        <v>6</v>
      </c>
      <c r="O8" s="184"/>
      <c r="P8" s="354"/>
      <c r="R8" s="184"/>
    </row>
    <row r="9" spans="1:18" ht="30" customHeight="1" thickTop="1" thickBot="1">
      <c r="A9" s="75" t="s">
        <v>9</v>
      </c>
      <c r="B9" s="81" t="s">
        <v>505</v>
      </c>
      <c r="C9" s="307">
        <v>5.6378474600000015</v>
      </c>
      <c r="D9" s="307">
        <v>3.1027200000000002E-3</v>
      </c>
      <c r="E9" s="307">
        <v>1.5909378999999998E-2</v>
      </c>
      <c r="F9" s="307">
        <v>5.4752999999999996E-4</v>
      </c>
      <c r="G9" s="307">
        <v>1.9162181999999999</v>
      </c>
      <c r="H9" s="307">
        <v>0</v>
      </c>
      <c r="I9" s="307">
        <v>0</v>
      </c>
      <c r="J9" s="307">
        <v>0.25938342999999997</v>
      </c>
      <c r="K9" s="307">
        <v>0</v>
      </c>
      <c r="L9" s="307">
        <f t="shared" si="0"/>
        <v>7.8330087190000022</v>
      </c>
      <c r="M9" s="82" t="s">
        <v>10</v>
      </c>
      <c r="N9" s="83" t="s">
        <v>9</v>
      </c>
      <c r="O9" s="184"/>
      <c r="P9" s="354"/>
      <c r="R9" s="184"/>
    </row>
    <row r="10" spans="1:18" ht="30" customHeight="1" thickTop="1" thickBot="1">
      <c r="A10" s="74" t="s">
        <v>11</v>
      </c>
      <c r="B10" s="78" t="s">
        <v>506</v>
      </c>
      <c r="C10" s="308">
        <v>0.29955978000000005</v>
      </c>
      <c r="D10" s="308">
        <v>0</v>
      </c>
      <c r="E10" s="308">
        <v>33.08086222</v>
      </c>
      <c r="F10" s="308">
        <v>0</v>
      </c>
      <c r="G10" s="308">
        <v>9.7682051799999989</v>
      </c>
      <c r="H10" s="308">
        <v>0</v>
      </c>
      <c r="I10" s="308">
        <v>0</v>
      </c>
      <c r="J10" s="308">
        <v>0</v>
      </c>
      <c r="K10" s="308">
        <v>2.3725999999999999E-4</v>
      </c>
      <c r="L10" s="308">
        <f t="shared" si="0"/>
        <v>43.148864440000004</v>
      </c>
      <c r="M10" s="79" t="s">
        <v>13</v>
      </c>
      <c r="N10" s="80" t="s">
        <v>11</v>
      </c>
      <c r="O10" s="184"/>
      <c r="P10" s="354"/>
      <c r="R10" s="184"/>
    </row>
    <row r="11" spans="1:18" ht="26.25" customHeight="1" thickTop="1" thickBot="1">
      <c r="A11" s="75" t="s">
        <v>14</v>
      </c>
      <c r="B11" s="81" t="s">
        <v>522</v>
      </c>
      <c r="C11" s="307">
        <v>121.18535886199996</v>
      </c>
      <c r="D11" s="307">
        <v>1.435309489</v>
      </c>
      <c r="E11" s="307">
        <v>233.221051475</v>
      </c>
      <c r="F11" s="307">
        <v>0.20856998399999999</v>
      </c>
      <c r="G11" s="307">
        <v>83.638424500999918</v>
      </c>
      <c r="H11" s="307">
        <v>1.714488614</v>
      </c>
      <c r="I11" s="307">
        <v>0.38278002799999999</v>
      </c>
      <c r="J11" s="307">
        <v>0.52584076499999999</v>
      </c>
      <c r="K11" s="307">
        <v>0.58637287100000002</v>
      </c>
      <c r="L11" s="307">
        <f t="shared" si="0"/>
        <v>442.89819658899989</v>
      </c>
      <c r="M11" s="82" t="s">
        <v>16</v>
      </c>
      <c r="N11" s="83" t="s">
        <v>14</v>
      </c>
      <c r="O11" s="184"/>
      <c r="P11" s="354"/>
      <c r="R11" s="184"/>
    </row>
    <row r="12" spans="1:18" ht="30" customHeight="1" thickTop="1" thickBot="1">
      <c r="A12" s="74" t="s">
        <v>17</v>
      </c>
      <c r="B12" s="78" t="s">
        <v>523</v>
      </c>
      <c r="C12" s="308">
        <v>165.85193708399996</v>
      </c>
      <c r="D12" s="308">
        <v>7.9215739080000009</v>
      </c>
      <c r="E12" s="308">
        <v>92.659430572999952</v>
      </c>
      <c r="F12" s="308">
        <v>3.7294082020000006</v>
      </c>
      <c r="G12" s="308">
        <v>122.63936259200011</v>
      </c>
      <c r="H12" s="308">
        <v>35.619744254000018</v>
      </c>
      <c r="I12" s="308">
        <v>10.281432930999998</v>
      </c>
      <c r="J12" s="308">
        <v>6.5003143530000003</v>
      </c>
      <c r="K12" s="308">
        <v>4.7670551429999994</v>
      </c>
      <c r="L12" s="308">
        <f t="shared" si="0"/>
        <v>449.97025904000003</v>
      </c>
      <c r="M12" s="79" t="s">
        <v>19</v>
      </c>
      <c r="N12" s="80" t="s">
        <v>17</v>
      </c>
      <c r="O12" s="184"/>
      <c r="P12" s="354"/>
      <c r="R12" s="184"/>
    </row>
    <row r="13" spans="1:18" ht="26.25" customHeight="1" thickTop="1" thickBot="1">
      <c r="A13" s="75" t="s">
        <v>20</v>
      </c>
      <c r="B13" s="81" t="s">
        <v>524</v>
      </c>
      <c r="C13" s="307">
        <v>4742.2529354799981</v>
      </c>
      <c r="D13" s="307">
        <v>317.63424291199993</v>
      </c>
      <c r="E13" s="307">
        <v>917.74362145300063</v>
      </c>
      <c r="F13" s="307">
        <v>86.11646952000001</v>
      </c>
      <c r="G13" s="307">
        <v>758.70264609599997</v>
      </c>
      <c r="H13" s="307">
        <v>137.64951393399988</v>
      </c>
      <c r="I13" s="307">
        <v>32.664679253999992</v>
      </c>
      <c r="J13" s="307">
        <v>104.44207063799998</v>
      </c>
      <c r="K13" s="307">
        <v>41.748582259000003</v>
      </c>
      <c r="L13" s="307">
        <f t="shared" si="0"/>
        <v>7138.954761545996</v>
      </c>
      <c r="M13" s="82" t="s">
        <v>21</v>
      </c>
      <c r="N13" s="83" t="s">
        <v>20</v>
      </c>
      <c r="O13" s="184"/>
      <c r="P13" s="354"/>
      <c r="R13" s="184"/>
    </row>
    <row r="14" spans="1:18" ht="26.25" customHeight="1" thickTop="1" thickBot="1">
      <c r="A14" s="74" t="s">
        <v>22</v>
      </c>
      <c r="B14" s="78" t="s">
        <v>23</v>
      </c>
      <c r="C14" s="308">
        <v>308.30795156699969</v>
      </c>
      <c r="D14" s="308">
        <v>39.183584951</v>
      </c>
      <c r="E14" s="308">
        <v>326.5555627739999</v>
      </c>
      <c r="F14" s="308">
        <v>115.39237770799997</v>
      </c>
      <c r="G14" s="308">
        <v>443.09222174499945</v>
      </c>
      <c r="H14" s="308">
        <v>620.04801715099995</v>
      </c>
      <c r="I14" s="308">
        <v>3.7042006939999994</v>
      </c>
      <c r="J14" s="308">
        <v>4.4091358040000017</v>
      </c>
      <c r="K14" s="308">
        <v>3.1075267049999993</v>
      </c>
      <c r="L14" s="308">
        <f t="shared" si="0"/>
        <v>1863.8005790989992</v>
      </c>
      <c r="M14" s="79" t="s">
        <v>24</v>
      </c>
      <c r="N14" s="80" t="s">
        <v>22</v>
      </c>
      <c r="O14" s="184"/>
      <c r="P14" s="354"/>
      <c r="R14" s="184"/>
    </row>
    <row r="15" spans="1:18" ht="30" customHeight="1" thickTop="1">
      <c r="A15" s="37" t="s">
        <v>25</v>
      </c>
      <c r="B15" s="38" t="s">
        <v>525</v>
      </c>
      <c r="C15" s="309">
        <v>15.035499970000002</v>
      </c>
      <c r="D15" s="309">
        <v>13.40780754</v>
      </c>
      <c r="E15" s="309">
        <v>6.5175970799999989</v>
      </c>
      <c r="F15" s="309">
        <v>0.16470764999999998</v>
      </c>
      <c r="G15" s="309">
        <v>62.257309220000032</v>
      </c>
      <c r="H15" s="309">
        <v>2.36213557</v>
      </c>
      <c r="I15" s="309">
        <v>0.91484329000000009</v>
      </c>
      <c r="J15" s="309">
        <v>0.67227584000000029</v>
      </c>
      <c r="K15" s="309">
        <v>4.9497601600000003</v>
      </c>
      <c r="L15" s="309">
        <f t="shared" si="0"/>
        <v>106.28193632000003</v>
      </c>
      <c r="M15" s="39" t="s">
        <v>27</v>
      </c>
      <c r="N15" s="40" t="s">
        <v>25</v>
      </c>
      <c r="O15" s="184"/>
      <c r="P15" s="354"/>
      <c r="R15" s="184"/>
    </row>
    <row r="16" spans="1:18" ht="29.25" customHeight="1">
      <c r="A16" s="359" t="s">
        <v>252</v>
      </c>
      <c r="B16" s="359"/>
      <c r="C16" s="266">
        <f>SUM(C6:C15)</f>
        <v>5461.6178067759984</v>
      </c>
      <c r="D16" s="266">
        <f t="shared" ref="D16:K16" si="1">SUM(D6:D15)</f>
        <v>380.76343542499995</v>
      </c>
      <c r="E16" s="266">
        <f t="shared" si="1"/>
        <v>1622.2180775790007</v>
      </c>
      <c r="F16" s="266">
        <f t="shared" si="1"/>
        <v>205.61563035299997</v>
      </c>
      <c r="G16" s="266">
        <f t="shared" si="1"/>
        <v>1580.4529200779996</v>
      </c>
      <c r="H16" s="266">
        <f t="shared" si="1"/>
        <v>803.82023349799988</v>
      </c>
      <c r="I16" s="266">
        <f t="shared" si="1"/>
        <v>50.733190722999993</v>
      </c>
      <c r="J16" s="266">
        <f>SUM(J6:J15)</f>
        <v>116.90194669099998</v>
      </c>
      <c r="K16" s="266">
        <f t="shared" si="1"/>
        <v>55.476959652999994</v>
      </c>
      <c r="L16" s="266">
        <f>SUM(C16:K16)</f>
        <v>10277.600200775998</v>
      </c>
      <c r="M16" s="360" t="s">
        <v>28</v>
      </c>
      <c r="N16" s="360"/>
      <c r="O16" s="184"/>
      <c r="P16" s="354"/>
      <c r="R16" s="184"/>
    </row>
    <row r="17" spans="2:14">
      <c r="B17" s="7" t="s">
        <v>283</v>
      </c>
      <c r="G17" s="2"/>
      <c r="N17" s="4" t="s">
        <v>485</v>
      </c>
    </row>
    <row r="18" spans="2:14">
      <c r="C18" s="167"/>
      <c r="D18" s="167"/>
      <c r="E18" s="167"/>
      <c r="F18" s="167"/>
      <c r="G18" s="167"/>
      <c r="H18" s="167"/>
      <c r="I18" s="167"/>
      <c r="J18" s="167"/>
      <c r="K18" s="167"/>
      <c r="L18" s="167"/>
    </row>
    <row r="20" spans="2:14">
      <c r="L20" s="167"/>
    </row>
  </sheetData>
  <customSheetViews>
    <customSheetView guid="{0FAC0244-EA19-11D4-BED2-0000C068ECF6}" showPageBreaks="1" showRuler="0" topLeftCell="L1">
      <selection activeCell="Y1" sqref="Y1"/>
      <pageMargins left="0.2" right="0.2" top="0.5" bottom="0.5" header="0.5" footer="0.5"/>
      <printOptions horizontalCentered="1"/>
      <pageSetup paperSize="9" orientation="landscape" r:id="rId1"/>
      <headerFooter alignWithMargins="0"/>
    </customSheetView>
  </customSheetViews>
  <mergeCells count="10">
    <mergeCell ref="A1:N1"/>
    <mergeCell ref="D4:K4"/>
    <mergeCell ref="M4:N4"/>
    <mergeCell ref="A16:B16"/>
    <mergeCell ref="M16:N16"/>
    <mergeCell ref="A2:N2"/>
    <mergeCell ref="A5:B5"/>
    <mergeCell ref="M5:N5"/>
    <mergeCell ref="A4:B4"/>
    <mergeCell ref="A3:N3"/>
  </mergeCells>
  <phoneticPr fontId="13" type="noConversion"/>
  <printOptions horizontalCentered="1" verticalCentered="1"/>
  <pageMargins left="0" right="0" top="0" bottom="0" header="0.51181102362204722" footer="0.51181102362204722"/>
  <pageSetup paperSize="9" scale="85"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98"/>
  <sheetViews>
    <sheetView rightToLeft="1" view="pageBreakPreview" zoomScale="90" zoomScaleNormal="100" zoomScaleSheetLayoutView="90" workbookViewId="0">
      <selection activeCell="D4" sqref="D4:K4"/>
    </sheetView>
  </sheetViews>
  <sheetFormatPr defaultColWidth="9.1796875" defaultRowHeight="14"/>
  <cols>
    <col min="1" max="1" width="3.7265625" style="9" customWidth="1"/>
    <col min="2" max="2" width="30.7265625" style="7" customWidth="1"/>
    <col min="3" max="3" width="11.453125" style="56" bestFit="1" customWidth="1"/>
    <col min="4" max="4" width="10.26953125" style="56" bestFit="1" customWidth="1"/>
    <col min="5" max="5" width="11.453125" style="56" bestFit="1" customWidth="1"/>
    <col min="6" max="6" width="10" style="56" bestFit="1" customWidth="1"/>
    <col min="7" max="7" width="12.453125" style="56" bestFit="1" customWidth="1"/>
    <col min="8" max="8" width="9.26953125" style="56" customWidth="1"/>
    <col min="9" max="9" width="10.54296875" style="56" customWidth="1"/>
    <col min="10" max="10" width="10.26953125" style="56" customWidth="1"/>
    <col min="11" max="11" width="11.7265625" style="56" customWidth="1"/>
    <col min="12" max="12" width="13.26953125" style="56" bestFit="1" customWidth="1"/>
    <col min="13" max="13" width="30.7265625" style="4" customWidth="1"/>
    <col min="14" max="14" width="3.7265625" style="57" customWidth="1"/>
    <col min="15" max="16" width="9.1796875" style="4"/>
    <col min="17" max="17" width="12.7265625" style="4" bestFit="1" customWidth="1"/>
    <col min="18" max="16384" width="9.1796875" style="4"/>
  </cols>
  <sheetData>
    <row r="1" spans="1:24" s="1" customFormat="1" ht="24.75" customHeight="1">
      <c r="A1" s="380" t="s">
        <v>530</v>
      </c>
      <c r="B1" s="380"/>
      <c r="C1" s="380"/>
      <c r="D1" s="380"/>
      <c r="E1" s="380"/>
      <c r="F1" s="380"/>
      <c r="G1" s="380"/>
      <c r="H1" s="380"/>
      <c r="I1" s="380"/>
      <c r="J1" s="380"/>
      <c r="K1" s="380"/>
      <c r="L1" s="380"/>
      <c r="M1" s="380"/>
      <c r="N1" s="380"/>
    </row>
    <row r="2" spans="1:24" s="54" customFormat="1" ht="20">
      <c r="A2" s="362">
        <v>2022</v>
      </c>
      <c r="B2" s="362"/>
      <c r="C2" s="362"/>
      <c r="D2" s="362"/>
      <c r="E2" s="362"/>
      <c r="F2" s="362"/>
      <c r="G2" s="362"/>
      <c r="H2" s="362"/>
      <c r="I2" s="362"/>
      <c r="J2" s="362"/>
      <c r="K2" s="362"/>
      <c r="L2" s="362"/>
      <c r="M2" s="362"/>
      <c r="N2" s="362"/>
    </row>
    <row r="3" spans="1:24" s="6" customFormat="1" ht="15.5">
      <c r="A3" s="379" t="s">
        <v>531</v>
      </c>
      <c r="B3" s="379"/>
      <c r="C3" s="379"/>
      <c r="D3" s="379"/>
      <c r="E3" s="379"/>
      <c r="F3" s="379"/>
      <c r="G3" s="379"/>
      <c r="H3" s="379"/>
      <c r="I3" s="379"/>
      <c r="J3" s="379"/>
      <c r="K3" s="379"/>
      <c r="L3" s="379"/>
      <c r="M3" s="379"/>
      <c r="N3" s="379"/>
    </row>
    <row r="4" spans="1:24" ht="22" customHeight="1">
      <c r="A4" s="96" t="s">
        <v>563</v>
      </c>
      <c r="B4" s="96"/>
      <c r="C4" s="17"/>
      <c r="D4" s="366">
        <v>2022</v>
      </c>
      <c r="E4" s="366"/>
      <c r="F4" s="366"/>
      <c r="G4" s="366"/>
      <c r="H4" s="366"/>
      <c r="I4" s="366"/>
      <c r="J4" s="366"/>
      <c r="K4" s="366"/>
      <c r="L4" s="17"/>
      <c r="N4" s="95" t="s">
        <v>564</v>
      </c>
    </row>
    <row r="5" spans="1:24" s="56" customFormat="1" ht="191.25" customHeight="1">
      <c r="A5" s="357" t="s">
        <v>293</v>
      </c>
      <c r="B5" s="357"/>
      <c r="C5" s="29" t="s">
        <v>281</v>
      </c>
      <c r="D5" s="29" t="s">
        <v>274</v>
      </c>
      <c r="E5" s="29" t="s">
        <v>275</v>
      </c>
      <c r="F5" s="29" t="s">
        <v>276</v>
      </c>
      <c r="G5" s="29" t="s">
        <v>277</v>
      </c>
      <c r="H5" s="50" t="s">
        <v>430</v>
      </c>
      <c r="I5" s="29" t="s">
        <v>278</v>
      </c>
      <c r="J5" s="29" t="s">
        <v>428</v>
      </c>
      <c r="K5" s="29" t="s">
        <v>284</v>
      </c>
      <c r="L5" s="55" t="s">
        <v>279</v>
      </c>
      <c r="M5" s="358" t="s">
        <v>254</v>
      </c>
      <c r="N5" s="358"/>
    </row>
    <row r="6" spans="1:24" ht="30.65" customHeight="1" thickBot="1">
      <c r="A6" s="53" t="s">
        <v>31</v>
      </c>
      <c r="B6" s="64" t="s">
        <v>1</v>
      </c>
      <c r="C6" s="310">
        <v>56.921276739000007</v>
      </c>
      <c r="D6" s="310">
        <v>2.5067655910000002</v>
      </c>
      <c r="E6" s="310">
        <v>1.601196675</v>
      </c>
      <c r="F6" s="310">
        <v>3.282891E-3</v>
      </c>
      <c r="G6" s="310">
        <v>4.6028016469999997</v>
      </c>
      <c r="H6" s="310">
        <v>4.4167399999999997E-3</v>
      </c>
      <c r="I6" s="310">
        <v>5.0000000000000001E-4</v>
      </c>
      <c r="J6" s="310">
        <v>5.0000000000000001E-4</v>
      </c>
      <c r="K6" s="310">
        <v>0.34531356000000007</v>
      </c>
      <c r="L6" s="310">
        <f>SUM(C6:K6)</f>
        <v>65.986053842999993</v>
      </c>
      <c r="M6" s="65" t="s">
        <v>2</v>
      </c>
      <c r="N6" s="66" t="s">
        <v>31</v>
      </c>
      <c r="O6" s="348"/>
      <c r="P6" s="348"/>
      <c r="Q6" s="348"/>
      <c r="R6" s="348"/>
      <c r="S6" s="348"/>
      <c r="T6" s="348"/>
      <c r="U6" s="348"/>
      <c r="V6" s="348"/>
      <c r="W6" s="348"/>
      <c r="X6" s="348"/>
    </row>
    <row r="7" spans="1:24" ht="30.65" customHeight="1" thickTop="1" thickBot="1">
      <c r="A7" s="75" t="s">
        <v>32</v>
      </c>
      <c r="B7" s="81" t="s">
        <v>33</v>
      </c>
      <c r="C7" s="311">
        <v>49.272480020000003</v>
      </c>
      <c r="D7" s="311">
        <v>0.13840639999999998</v>
      </c>
      <c r="E7" s="311">
        <v>1.4686683599999999</v>
      </c>
      <c r="F7" s="311">
        <v>0</v>
      </c>
      <c r="G7" s="311">
        <v>0.23672193</v>
      </c>
      <c r="H7" s="311">
        <v>4.4167399999999997E-3</v>
      </c>
      <c r="I7" s="311">
        <v>0</v>
      </c>
      <c r="J7" s="311">
        <v>5.0000000000000001E-4</v>
      </c>
      <c r="K7" s="311">
        <v>0</v>
      </c>
      <c r="L7" s="311">
        <f t="shared" ref="L7:L70" si="0">SUM(C7:K7)</f>
        <v>51.121193450000014</v>
      </c>
      <c r="M7" s="82" t="s">
        <v>34</v>
      </c>
      <c r="N7" s="83" t="s">
        <v>32</v>
      </c>
    </row>
    <row r="8" spans="1:24" ht="30.65" customHeight="1" thickTop="1" thickBot="1">
      <c r="A8" s="74" t="s">
        <v>35</v>
      </c>
      <c r="B8" s="78" t="s">
        <v>36</v>
      </c>
      <c r="C8" s="313">
        <v>4.2322358729999996</v>
      </c>
      <c r="D8" s="313">
        <v>6.5758350000000007E-2</v>
      </c>
      <c r="E8" s="313">
        <v>0</v>
      </c>
      <c r="F8" s="313">
        <v>0</v>
      </c>
      <c r="G8" s="313">
        <v>0</v>
      </c>
      <c r="H8" s="313">
        <v>0</v>
      </c>
      <c r="I8" s="313">
        <v>0</v>
      </c>
      <c r="J8" s="313">
        <v>0</v>
      </c>
      <c r="K8" s="313">
        <v>0</v>
      </c>
      <c r="L8" s="313">
        <f t="shared" si="0"/>
        <v>4.2979942229999999</v>
      </c>
      <c r="M8" s="79" t="s">
        <v>37</v>
      </c>
      <c r="N8" s="80" t="s">
        <v>35</v>
      </c>
    </row>
    <row r="9" spans="1:24" ht="30.65" customHeight="1" thickTop="1" thickBot="1">
      <c r="A9" s="75" t="s">
        <v>38</v>
      </c>
      <c r="B9" s="81" t="s">
        <v>39</v>
      </c>
      <c r="C9" s="311">
        <v>0.95730812899999995</v>
      </c>
      <c r="D9" s="311">
        <v>1.4979511509999999</v>
      </c>
      <c r="E9" s="311">
        <v>6.1111100000000001E-4</v>
      </c>
      <c r="F9" s="311">
        <v>0</v>
      </c>
      <c r="G9" s="311">
        <v>0.12146981999999999</v>
      </c>
      <c r="H9" s="311">
        <v>0</v>
      </c>
      <c r="I9" s="311">
        <v>0</v>
      </c>
      <c r="J9" s="311">
        <v>0</v>
      </c>
      <c r="K9" s="311">
        <v>0.27620996000000003</v>
      </c>
      <c r="L9" s="311">
        <f t="shared" si="0"/>
        <v>2.8535501710000002</v>
      </c>
      <c r="M9" s="82" t="s">
        <v>40</v>
      </c>
      <c r="N9" s="83" t="s">
        <v>38</v>
      </c>
    </row>
    <row r="10" spans="1:24" ht="30.65" customHeight="1" thickTop="1" thickBot="1">
      <c r="A10" s="74" t="s">
        <v>41</v>
      </c>
      <c r="B10" s="78" t="s">
        <v>42</v>
      </c>
      <c r="C10" s="313">
        <v>0.66462863999999999</v>
      </c>
      <c r="D10" s="313">
        <v>0.25197203999999995</v>
      </c>
      <c r="E10" s="313">
        <v>0</v>
      </c>
      <c r="F10" s="313">
        <v>0</v>
      </c>
      <c r="G10" s="313">
        <v>0</v>
      </c>
      <c r="H10" s="313">
        <v>0</v>
      </c>
      <c r="I10" s="313">
        <v>0</v>
      </c>
      <c r="J10" s="313">
        <v>0</v>
      </c>
      <c r="K10" s="313">
        <v>0</v>
      </c>
      <c r="L10" s="313">
        <f t="shared" si="0"/>
        <v>0.91660067999999995</v>
      </c>
      <c r="M10" s="79" t="s">
        <v>43</v>
      </c>
      <c r="N10" s="80" t="s">
        <v>41</v>
      </c>
    </row>
    <row r="11" spans="1:24" ht="30.65" customHeight="1" thickTop="1" thickBot="1">
      <c r="A11" s="75" t="s">
        <v>44</v>
      </c>
      <c r="B11" s="81" t="s">
        <v>45</v>
      </c>
      <c r="C11" s="311">
        <v>1.3181716299999999</v>
      </c>
      <c r="D11" s="311">
        <v>6.9589360000000003E-2</v>
      </c>
      <c r="E11" s="311">
        <v>1.56E-4</v>
      </c>
      <c r="F11" s="311">
        <v>0</v>
      </c>
      <c r="G11" s="311">
        <v>5.0000000000000002E-5</v>
      </c>
      <c r="H11" s="311">
        <v>0</v>
      </c>
      <c r="I11" s="311">
        <v>0</v>
      </c>
      <c r="J11" s="311">
        <v>0</v>
      </c>
      <c r="K11" s="311">
        <v>0</v>
      </c>
      <c r="L11" s="311">
        <f t="shared" si="0"/>
        <v>1.38796699</v>
      </c>
      <c r="M11" s="82" t="s">
        <v>46</v>
      </c>
      <c r="N11" s="83" t="s">
        <v>44</v>
      </c>
    </row>
    <row r="12" spans="1:24" ht="30.65" customHeight="1" thickTop="1" thickBot="1">
      <c r="A12" s="74" t="s">
        <v>47</v>
      </c>
      <c r="B12" s="78" t="s">
        <v>48</v>
      </c>
      <c r="C12" s="313">
        <v>0.265302447</v>
      </c>
      <c r="D12" s="313">
        <v>0.48261352400000002</v>
      </c>
      <c r="E12" s="313">
        <v>0.10572714700000001</v>
      </c>
      <c r="F12" s="313">
        <v>3.282891E-3</v>
      </c>
      <c r="G12" s="313">
        <v>2.9793909419999998</v>
      </c>
      <c r="H12" s="313">
        <v>0</v>
      </c>
      <c r="I12" s="313">
        <v>0</v>
      </c>
      <c r="J12" s="313">
        <v>0</v>
      </c>
      <c r="K12" s="313">
        <v>6.81036E-2</v>
      </c>
      <c r="L12" s="313">
        <f t="shared" si="0"/>
        <v>3.9044205509999999</v>
      </c>
      <c r="M12" s="79" t="s">
        <v>49</v>
      </c>
      <c r="N12" s="80" t="s">
        <v>47</v>
      </c>
    </row>
    <row r="13" spans="1:24" ht="30.65" customHeight="1" thickTop="1" thickBot="1">
      <c r="A13" s="75" t="s">
        <v>50</v>
      </c>
      <c r="B13" s="81" t="s">
        <v>51</v>
      </c>
      <c r="C13" s="311">
        <v>0</v>
      </c>
      <c r="D13" s="311">
        <v>0</v>
      </c>
      <c r="E13" s="311">
        <v>0</v>
      </c>
      <c r="F13" s="311">
        <v>0</v>
      </c>
      <c r="G13" s="311">
        <v>0</v>
      </c>
      <c r="H13" s="311">
        <v>0</v>
      </c>
      <c r="I13" s="311">
        <v>0</v>
      </c>
      <c r="J13" s="311">
        <v>0</v>
      </c>
      <c r="K13" s="311">
        <v>0</v>
      </c>
      <c r="L13" s="311">
        <f t="shared" si="0"/>
        <v>0</v>
      </c>
      <c r="M13" s="82" t="s">
        <v>292</v>
      </c>
      <c r="N13" s="83" t="s">
        <v>50</v>
      </c>
    </row>
    <row r="14" spans="1:24" ht="30.65" customHeight="1" thickTop="1" thickBot="1">
      <c r="A14" s="74" t="s">
        <v>53</v>
      </c>
      <c r="B14" s="78" t="s">
        <v>54</v>
      </c>
      <c r="C14" s="313">
        <v>0</v>
      </c>
      <c r="D14" s="313">
        <v>4.74766E-4</v>
      </c>
      <c r="E14" s="313">
        <v>4.1385570000000002E-3</v>
      </c>
      <c r="F14" s="313">
        <v>0</v>
      </c>
      <c r="G14" s="313">
        <v>7.1789499999999997E-4</v>
      </c>
      <c r="H14" s="313">
        <v>0</v>
      </c>
      <c r="I14" s="313">
        <v>0</v>
      </c>
      <c r="J14" s="313">
        <v>0</v>
      </c>
      <c r="K14" s="313">
        <v>1E-3</v>
      </c>
      <c r="L14" s="313">
        <f t="shared" si="0"/>
        <v>6.3312179999999996E-3</v>
      </c>
      <c r="M14" s="79" t="s">
        <v>291</v>
      </c>
      <c r="N14" s="80" t="s">
        <v>53</v>
      </c>
    </row>
    <row r="15" spans="1:24" ht="30.65" customHeight="1" thickTop="1" thickBot="1">
      <c r="A15" s="75" t="s">
        <v>56</v>
      </c>
      <c r="B15" s="81" t="s">
        <v>237</v>
      </c>
      <c r="C15" s="311">
        <v>0.21099999999999999</v>
      </c>
      <c r="D15" s="311">
        <v>0</v>
      </c>
      <c r="E15" s="311">
        <v>0</v>
      </c>
      <c r="F15" s="311">
        <v>0</v>
      </c>
      <c r="G15" s="311">
        <v>1.2641510600000001</v>
      </c>
      <c r="H15" s="311">
        <v>0</v>
      </c>
      <c r="I15" s="311">
        <v>0</v>
      </c>
      <c r="J15" s="311">
        <v>0</v>
      </c>
      <c r="K15" s="311">
        <v>0</v>
      </c>
      <c r="L15" s="311">
        <f t="shared" si="0"/>
        <v>1.4751510600000002</v>
      </c>
      <c r="M15" s="82" t="s">
        <v>57</v>
      </c>
      <c r="N15" s="83" t="s">
        <v>56</v>
      </c>
    </row>
    <row r="16" spans="1:24" ht="30.65" customHeight="1" thickTop="1">
      <c r="A16" s="324" t="s">
        <v>58</v>
      </c>
      <c r="B16" s="325" t="s">
        <v>59</v>
      </c>
      <c r="C16" s="326">
        <v>1.4999999999999999E-4</v>
      </c>
      <c r="D16" s="326">
        <v>0</v>
      </c>
      <c r="E16" s="326">
        <v>2.1895499999999998E-2</v>
      </c>
      <c r="F16" s="326">
        <v>0</v>
      </c>
      <c r="G16" s="326">
        <v>2.9999999999999997E-4</v>
      </c>
      <c r="H16" s="326">
        <v>0</v>
      </c>
      <c r="I16" s="326">
        <v>5.0000000000000001E-4</v>
      </c>
      <c r="J16" s="326">
        <v>0</v>
      </c>
      <c r="K16" s="326">
        <v>0</v>
      </c>
      <c r="L16" s="326">
        <f t="shared" si="0"/>
        <v>2.2845500000000001E-2</v>
      </c>
      <c r="M16" s="328" t="s">
        <v>238</v>
      </c>
      <c r="N16" s="329" t="s">
        <v>58</v>
      </c>
      <c r="O16" s="348"/>
      <c r="P16" s="348"/>
      <c r="Q16" s="348"/>
      <c r="R16" s="348"/>
      <c r="S16" s="348"/>
      <c r="T16" s="348"/>
      <c r="U16" s="348"/>
      <c r="V16" s="348"/>
      <c r="W16" s="348"/>
      <c r="X16" s="348"/>
    </row>
    <row r="17" spans="1:24" ht="31.9" customHeight="1" thickBot="1">
      <c r="A17" s="77" t="s">
        <v>60</v>
      </c>
      <c r="B17" s="84" t="s">
        <v>4</v>
      </c>
      <c r="C17" s="315">
        <v>0.29431999000000003</v>
      </c>
      <c r="D17" s="315">
        <v>0</v>
      </c>
      <c r="E17" s="315">
        <v>2.4759145999999999E-2</v>
      </c>
      <c r="F17" s="315">
        <v>0</v>
      </c>
      <c r="G17" s="315">
        <v>1.3943800000000002E-3</v>
      </c>
      <c r="H17" s="315">
        <v>0</v>
      </c>
      <c r="I17" s="315">
        <v>0</v>
      </c>
      <c r="J17" s="315">
        <v>0</v>
      </c>
      <c r="K17" s="315">
        <v>1E-3</v>
      </c>
      <c r="L17" s="315">
        <f t="shared" si="0"/>
        <v>0.32147351600000001</v>
      </c>
      <c r="M17" s="85" t="s">
        <v>61</v>
      </c>
      <c r="N17" s="86" t="s">
        <v>60</v>
      </c>
      <c r="O17" s="348"/>
      <c r="P17" s="348"/>
      <c r="Q17" s="348"/>
      <c r="R17" s="348"/>
      <c r="S17" s="348"/>
      <c r="T17" s="348"/>
      <c r="U17" s="348"/>
      <c r="V17" s="348"/>
      <c r="W17" s="348"/>
      <c r="X17" s="348"/>
    </row>
    <row r="18" spans="1:24" ht="31.9" customHeight="1" thickTop="1" thickBot="1">
      <c r="A18" s="75" t="s">
        <v>62</v>
      </c>
      <c r="B18" s="81" t="s">
        <v>63</v>
      </c>
      <c r="C18" s="92">
        <v>0.29431999000000003</v>
      </c>
      <c r="D18" s="92">
        <v>0</v>
      </c>
      <c r="E18" s="92">
        <v>2.4759145999999999E-2</v>
      </c>
      <c r="F18" s="92">
        <v>0</v>
      </c>
      <c r="G18" s="92">
        <v>1.3943800000000002E-3</v>
      </c>
      <c r="H18" s="92">
        <v>0</v>
      </c>
      <c r="I18" s="92">
        <v>0</v>
      </c>
      <c r="J18" s="92">
        <v>0</v>
      </c>
      <c r="K18" s="92">
        <v>1E-3</v>
      </c>
      <c r="L18" s="92">
        <f t="shared" si="0"/>
        <v>0.32147351600000001</v>
      </c>
      <c r="M18" s="82" t="s">
        <v>64</v>
      </c>
      <c r="N18" s="83" t="s">
        <v>62</v>
      </c>
    </row>
    <row r="19" spans="1:24" ht="31.9" customHeight="1" thickTop="1" thickBot="1">
      <c r="A19" s="74" t="s">
        <v>65</v>
      </c>
      <c r="B19" s="78" t="s">
        <v>66</v>
      </c>
      <c r="C19" s="93">
        <v>0</v>
      </c>
      <c r="D19" s="93">
        <v>0</v>
      </c>
      <c r="E19" s="93">
        <v>0</v>
      </c>
      <c r="F19" s="93">
        <v>0</v>
      </c>
      <c r="G19" s="93">
        <v>0</v>
      </c>
      <c r="H19" s="93">
        <v>0</v>
      </c>
      <c r="I19" s="93">
        <v>0</v>
      </c>
      <c r="J19" s="93">
        <v>0</v>
      </c>
      <c r="K19" s="93">
        <v>0</v>
      </c>
      <c r="L19" s="93">
        <f t="shared" si="0"/>
        <v>0</v>
      </c>
      <c r="M19" s="79" t="s">
        <v>67</v>
      </c>
      <c r="N19" s="80" t="s">
        <v>65</v>
      </c>
      <c r="O19" s="348"/>
      <c r="P19" s="348"/>
      <c r="Q19" s="348"/>
      <c r="R19" s="348"/>
      <c r="S19" s="348"/>
      <c r="T19" s="348"/>
      <c r="U19" s="348"/>
      <c r="V19" s="348"/>
      <c r="W19" s="348"/>
      <c r="X19" s="348"/>
    </row>
    <row r="20" spans="1:24" ht="31.9" customHeight="1" thickTop="1" thickBot="1">
      <c r="A20" s="75" t="s">
        <v>68</v>
      </c>
      <c r="B20" s="81" t="s">
        <v>504</v>
      </c>
      <c r="C20" s="316">
        <v>387.25563054899999</v>
      </c>
      <c r="D20" s="316">
        <v>206.712391</v>
      </c>
      <c r="E20" s="316">
        <v>5.6989880000000007E-2</v>
      </c>
      <c r="F20" s="316">
        <v>1210.7289760000001</v>
      </c>
      <c r="G20" s="316">
        <v>1120.7272502790001</v>
      </c>
      <c r="H20" s="316">
        <v>68.978567797000011</v>
      </c>
      <c r="I20" s="316">
        <v>0</v>
      </c>
      <c r="J20" s="316">
        <v>0</v>
      </c>
      <c r="K20" s="316">
        <v>405.50066099999998</v>
      </c>
      <c r="L20" s="316">
        <f t="shared" si="0"/>
        <v>3399.9604665050001</v>
      </c>
      <c r="M20" s="82" t="s">
        <v>69</v>
      </c>
      <c r="N20" s="83" t="s">
        <v>68</v>
      </c>
      <c r="O20" s="348"/>
      <c r="P20" s="348"/>
      <c r="Q20" s="348"/>
      <c r="R20" s="348"/>
      <c r="S20" s="348"/>
      <c r="T20" s="348"/>
      <c r="U20" s="348"/>
      <c r="V20" s="348"/>
      <c r="W20" s="348"/>
      <c r="X20" s="348"/>
    </row>
    <row r="21" spans="1:24" ht="31.9" customHeight="1" thickTop="1" thickBot="1">
      <c r="A21" s="74" t="s">
        <v>70</v>
      </c>
      <c r="B21" s="78" t="s">
        <v>71</v>
      </c>
      <c r="C21" s="93">
        <v>0</v>
      </c>
      <c r="D21" s="93">
        <v>0</v>
      </c>
      <c r="E21" s="93">
        <v>0</v>
      </c>
      <c r="F21" s="93">
        <v>0</v>
      </c>
      <c r="G21" s="93">
        <v>0</v>
      </c>
      <c r="H21" s="93">
        <v>0</v>
      </c>
      <c r="I21" s="93">
        <v>0</v>
      </c>
      <c r="J21" s="93">
        <v>0</v>
      </c>
      <c r="K21" s="93">
        <v>0</v>
      </c>
      <c r="L21" s="93">
        <f t="shared" si="0"/>
        <v>0</v>
      </c>
      <c r="M21" s="79" t="s">
        <v>72</v>
      </c>
      <c r="N21" s="80" t="s">
        <v>70</v>
      </c>
    </row>
    <row r="22" spans="1:24" ht="31.9" customHeight="1" thickTop="1" thickBot="1">
      <c r="A22" s="75" t="s">
        <v>73</v>
      </c>
      <c r="B22" s="81" t="s">
        <v>74</v>
      </c>
      <c r="C22" s="311">
        <v>0</v>
      </c>
      <c r="D22" s="311">
        <v>0</v>
      </c>
      <c r="E22" s="311">
        <v>0</v>
      </c>
      <c r="F22" s="311">
        <v>0</v>
      </c>
      <c r="G22" s="311">
        <v>0</v>
      </c>
      <c r="H22" s="311">
        <v>0</v>
      </c>
      <c r="I22" s="311">
        <v>0</v>
      </c>
      <c r="J22" s="311">
        <v>0</v>
      </c>
      <c r="K22" s="311">
        <v>0</v>
      </c>
      <c r="L22" s="311">
        <f t="shared" si="0"/>
        <v>0</v>
      </c>
      <c r="M22" s="82" t="s">
        <v>239</v>
      </c>
      <c r="N22" s="83" t="s">
        <v>73</v>
      </c>
    </row>
    <row r="23" spans="1:24" ht="31.9" customHeight="1" thickTop="1" thickBot="1">
      <c r="A23" s="74" t="s">
        <v>75</v>
      </c>
      <c r="B23" s="78" t="s">
        <v>240</v>
      </c>
      <c r="C23" s="313">
        <v>4.3802399999999997E-3</v>
      </c>
      <c r="D23" s="313">
        <v>0</v>
      </c>
      <c r="E23" s="313">
        <v>0</v>
      </c>
      <c r="F23" s="313">
        <v>0</v>
      </c>
      <c r="G23" s="313">
        <v>4.2221244700000007</v>
      </c>
      <c r="H23" s="313">
        <v>0</v>
      </c>
      <c r="I23" s="313">
        <v>0</v>
      </c>
      <c r="J23" s="313">
        <v>0</v>
      </c>
      <c r="K23" s="313">
        <v>0</v>
      </c>
      <c r="L23" s="313">
        <f t="shared" si="0"/>
        <v>4.2265047100000004</v>
      </c>
      <c r="M23" s="79" t="s">
        <v>76</v>
      </c>
      <c r="N23" s="80" t="s">
        <v>75</v>
      </c>
    </row>
    <row r="24" spans="1:24" ht="31.9" customHeight="1" thickTop="1" thickBot="1">
      <c r="A24" s="75" t="s">
        <v>77</v>
      </c>
      <c r="B24" s="81" t="s">
        <v>78</v>
      </c>
      <c r="C24" s="311">
        <v>0</v>
      </c>
      <c r="D24" s="311">
        <v>0</v>
      </c>
      <c r="E24" s="311">
        <v>0</v>
      </c>
      <c r="F24" s="311">
        <v>0</v>
      </c>
      <c r="G24" s="311">
        <v>0</v>
      </c>
      <c r="H24" s="311">
        <v>0</v>
      </c>
      <c r="I24" s="311">
        <v>0</v>
      </c>
      <c r="J24" s="311">
        <v>0</v>
      </c>
      <c r="K24" s="311">
        <v>0</v>
      </c>
      <c r="L24" s="311">
        <f t="shared" si="0"/>
        <v>0</v>
      </c>
      <c r="M24" s="82" t="s">
        <v>79</v>
      </c>
      <c r="N24" s="83" t="s">
        <v>77</v>
      </c>
    </row>
    <row r="25" spans="1:24" ht="31.9" customHeight="1" thickTop="1" thickBot="1">
      <c r="A25" s="74" t="s">
        <v>80</v>
      </c>
      <c r="B25" s="78" t="s">
        <v>81</v>
      </c>
      <c r="C25" s="313">
        <v>0</v>
      </c>
      <c r="D25" s="313">
        <v>0</v>
      </c>
      <c r="E25" s="313">
        <v>0</v>
      </c>
      <c r="F25" s="313">
        <v>0</v>
      </c>
      <c r="G25" s="313">
        <v>0</v>
      </c>
      <c r="H25" s="313">
        <v>0</v>
      </c>
      <c r="I25" s="313">
        <v>0</v>
      </c>
      <c r="J25" s="313">
        <v>0</v>
      </c>
      <c r="K25" s="313">
        <v>0</v>
      </c>
      <c r="L25" s="313">
        <f t="shared" si="0"/>
        <v>0</v>
      </c>
      <c r="M25" s="79" t="s">
        <v>82</v>
      </c>
      <c r="N25" s="80" t="s">
        <v>80</v>
      </c>
    </row>
    <row r="26" spans="1:24" ht="31.9" customHeight="1" thickTop="1" thickBot="1">
      <c r="A26" s="75" t="s">
        <v>83</v>
      </c>
      <c r="B26" s="81" t="s">
        <v>84</v>
      </c>
      <c r="C26" s="311">
        <v>4.0000000000000002E-4</v>
      </c>
      <c r="D26" s="311">
        <v>0</v>
      </c>
      <c r="E26" s="311">
        <v>0</v>
      </c>
      <c r="F26" s="311">
        <v>0</v>
      </c>
      <c r="G26" s="311">
        <v>0</v>
      </c>
      <c r="H26" s="311">
        <v>0</v>
      </c>
      <c r="I26" s="311">
        <v>0</v>
      </c>
      <c r="J26" s="311">
        <v>0</v>
      </c>
      <c r="K26" s="311">
        <v>0</v>
      </c>
      <c r="L26" s="311">
        <f t="shared" si="0"/>
        <v>4.0000000000000002E-4</v>
      </c>
      <c r="M26" s="82" t="s">
        <v>241</v>
      </c>
      <c r="N26" s="83" t="s">
        <v>83</v>
      </c>
    </row>
    <row r="27" spans="1:24" ht="31.9" customHeight="1" thickTop="1" thickBot="1">
      <c r="A27" s="74" t="s">
        <v>85</v>
      </c>
      <c r="B27" s="78" t="s">
        <v>86</v>
      </c>
      <c r="C27" s="313">
        <v>372.08007317499994</v>
      </c>
      <c r="D27" s="313">
        <v>206.712391</v>
      </c>
      <c r="E27" s="313">
        <v>4.3437380000000005E-2</v>
      </c>
      <c r="F27" s="313">
        <v>1210.7289760000001</v>
      </c>
      <c r="G27" s="313">
        <v>1082.5287519999999</v>
      </c>
      <c r="H27" s="313">
        <v>68.978567797000011</v>
      </c>
      <c r="I27" s="313">
        <v>0</v>
      </c>
      <c r="J27" s="313">
        <v>0</v>
      </c>
      <c r="K27" s="313">
        <v>405.50066099999998</v>
      </c>
      <c r="L27" s="313">
        <f t="shared" si="0"/>
        <v>3346.5728583519999</v>
      </c>
      <c r="M27" s="79" t="s">
        <v>87</v>
      </c>
      <c r="N27" s="80" t="s">
        <v>85</v>
      </c>
    </row>
    <row r="28" spans="1:24" ht="31.9" customHeight="1" thickTop="1" thickBot="1">
      <c r="A28" s="75" t="s">
        <v>88</v>
      </c>
      <c r="B28" s="81" t="s">
        <v>89</v>
      </c>
      <c r="C28" s="311">
        <v>15.103933464000001</v>
      </c>
      <c r="D28" s="311">
        <v>0</v>
      </c>
      <c r="E28" s="311">
        <v>0</v>
      </c>
      <c r="F28" s="311">
        <v>0</v>
      </c>
      <c r="G28" s="311">
        <v>33.976373809000002</v>
      </c>
      <c r="H28" s="311">
        <v>0</v>
      </c>
      <c r="I28" s="311">
        <v>0</v>
      </c>
      <c r="J28" s="311">
        <v>0</v>
      </c>
      <c r="K28" s="311">
        <v>0</v>
      </c>
      <c r="L28" s="311">
        <f t="shared" si="0"/>
        <v>49.080307273000003</v>
      </c>
      <c r="M28" s="82" t="s">
        <v>90</v>
      </c>
      <c r="N28" s="83" t="s">
        <v>88</v>
      </c>
    </row>
    <row r="29" spans="1:24" ht="31.9" customHeight="1" thickTop="1">
      <c r="A29" s="324" t="s">
        <v>91</v>
      </c>
      <c r="B29" s="325" t="s">
        <v>92</v>
      </c>
      <c r="C29" s="326">
        <v>6.6843669999999994E-2</v>
      </c>
      <c r="D29" s="326">
        <v>0</v>
      </c>
      <c r="E29" s="326">
        <v>1.35525E-2</v>
      </c>
      <c r="F29" s="326">
        <v>0</v>
      </c>
      <c r="G29" s="326">
        <v>0</v>
      </c>
      <c r="H29" s="326">
        <v>0</v>
      </c>
      <c r="I29" s="326">
        <v>0</v>
      </c>
      <c r="J29" s="326">
        <v>0</v>
      </c>
      <c r="K29" s="326">
        <v>0</v>
      </c>
      <c r="L29" s="326">
        <f t="shared" si="0"/>
        <v>8.0396169999999989E-2</v>
      </c>
      <c r="M29" s="328" t="s">
        <v>231</v>
      </c>
      <c r="N29" s="329" t="s">
        <v>91</v>
      </c>
      <c r="O29" s="348"/>
      <c r="P29" s="348"/>
      <c r="Q29" s="348"/>
      <c r="R29" s="348"/>
      <c r="S29" s="348"/>
      <c r="T29" s="348"/>
      <c r="U29" s="348"/>
      <c r="V29" s="348"/>
      <c r="W29" s="348"/>
      <c r="X29" s="348"/>
    </row>
    <row r="30" spans="1:24" ht="22.15" customHeight="1" thickBot="1">
      <c r="A30" s="77" t="s">
        <v>93</v>
      </c>
      <c r="B30" s="277" t="s">
        <v>505</v>
      </c>
      <c r="C30" s="318">
        <v>21529.485075637</v>
      </c>
      <c r="D30" s="318">
        <v>194.16536436999999</v>
      </c>
      <c r="E30" s="318">
        <v>101682.59823676301</v>
      </c>
      <c r="F30" s="318">
        <v>0</v>
      </c>
      <c r="G30" s="318">
        <v>288154.25795225095</v>
      </c>
      <c r="H30" s="318">
        <v>1.0820599999999999E-3</v>
      </c>
      <c r="I30" s="318">
        <v>427.82834800000001</v>
      </c>
      <c r="J30" s="318">
        <v>0</v>
      </c>
      <c r="K30" s="318">
        <v>4130.7253634999997</v>
      </c>
      <c r="L30" s="318">
        <f t="shared" si="0"/>
        <v>416119.06142258097</v>
      </c>
      <c r="M30" s="85" t="s">
        <v>94</v>
      </c>
      <c r="N30" s="86" t="s">
        <v>93</v>
      </c>
      <c r="O30" s="348"/>
      <c r="P30" s="348"/>
      <c r="Q30" s="348"/>
      <c r="R30" s="348"/>
      <c r="S30" s="348"/>
      <c r="T30" s="348"/>
      <c r="U30" s="348"/>
      <c r="V30" s="348"/>
      <c r="W30" s="348"/>
      <c r="X30" s="348"/>
    </row>
    <row r="31" spans="1:24" ht="22.15" customHeight="1" thickTop="1" thickBot="1">
      <c r="A31" s="75" t="s">
        <v>95</v>
      </c>
      <c r="B31" s="81" t="s">
        <v>96</v>
      </c>
      <c r="C31" s="311">
        <v>0</v>
      </c>
      <c r="D31" s="311">
        <v>0</v>
      </c>
      <c r="E31" s="311">
        <v>0</v>
      </c>
      <c r="F31" s="311">
        <v>0</v>
      </c>
      <c r="G31" s="311">
        <v>0</v>
      </c>
      <c r="H31" s="311">
        <v>0</v>
      </c>
      <c r="I31" s="311">
        <v>0</v>
      </c>
      <c r="J31" s="311">
        <v>0</v>
      </c>
      <c r="K31" s="311">
        <v>0</v>
      </c>
      <c r="L31" s="311">
        <f t="shared" si="0"/>
        <v>0</v>
      </c>
      <c r="M31" s="82" t="s">
        <v>97</v>
      </c>
      <c r="N31" s="83" t="s">
        <v>95</v>
      </c>
    </row>
    <row r="32" spans="1:24" ht="22.15" customHeight="1" thickTop="1" thickBot="1">
      <c r="A32" s="74" t="s">
        <v>98</v>
      </c>
      <c r="B32" s="78" t="s">
        <v>99</v>
      </c>
      <c r="C32" s="313">
        <v>2952.4239216370001</v>
      </c>
      <c r="D32" s="313">
        <v>194.16536436999999</v>
      </c>
      <c r="E32" s="313">
        <v>669.33831654300002</v>
      </c>
      <c r="F32" s="313">
        <v>0</v>
      </c>
      <c r="G32" s="313">
        <v>97306.465049251012</v>
      </c>
      <c r="H32" s="313">
        <v>9.360499999999999E-4</v>
      </c>
      <c r="I32" s="313">
        <v>0</v>
      </c>
      <c r="J32" s="313">
        <v>0</v>
      </c>
      <c r="K32" s="313">
        <v>4130.7253634999997</v>
      </c>
      <c r="L32" s="313">
        <f t="shared" si="0"/>
        <v>105253.118951351</v>
      </c>
      <c r="M32" s="79" t="s">
        <v>100</v>
      </c>
      <c r="N32" s="80" t="s">
        <v>98</v>
      </c>
    </row>
    <row r="33" spans="1:24" ht="22.15" customHeight="1" thickTop="1" thickBot="1">
      <c r="A33" s="75" t="s">
        <v>101</v>
      </c>
      <c r="B33" s="81" t="s">
        <v>102</v>
      </c>
      <c r="C33" s="311">
        <v>18577.061153999999</v>
      </c>
      <c r="D33" s="311">
        <v>0</v>
      </c>
      <c r="E33" s="311">
        <v>101013.25992022001</v>
      </c>
      <c r="F33" s="311">
        <v>0</v>
      </c>
      <c r="G33" s="311">
        <v>190847.79290299999</v>
      </c>
      <c r="H33" s="311">
        <v>1.4600999999999999E-4</v>
      </c>
      <c r="I33" s="311">
        <v>427.82834800000001</v>
      </c>
      <c r="J33" s="311">
        <v>0</v>
      </c>
      <c r="K33" s="311">
        <v>0</v>
      </c>
      <c r="L33" s="311">
        <f t="shared" si="0"/>
        <v>310865.94247123005</v>
      </c>
      <c r="M33" s="82" t="s">
        <v>103</v>
      </c>
      <c r="N33" s="83" t="s">
        <v>101</v>
      </c>
      <c r="O33" s="348"/>
      <c r="P33" s="348"/>
      <c r="Q33" s="348"/>
      <c r="R33" s="348"/>
      <c r="S33" s="348"/>
      <c r="T33" s="348"/>
      <c r="U33" s="348"/>
      <c r="V33" s="348"/>
      <c r="W33" s="348"/>
      <c r="X33" s="348"/>
    </row>
    <row r="34" spans="1:24" ht="22.15" customHeight="1" thickTop="1" thickBot="1">
      <c r="A34" s="74" t="s">
        <v>104</v>
      </c>
      <c r="B34" s="78" t="s">
        <v>506</v>
      </c>
      <c r="C34" s="349">
        <v>0</v>
      </c>
      <c r="D34" s="315">
        <v>0</v>
      </c>
      <c r="E34" s="320">
        <v>2.1800000000000001E-4</v>
      </c>
      <c r="F34" s="315">
        <v>0</v>
      </c>
      <c r="G34" s="320">
        <v>0.22633912000000003</v>
      </c>
      <c r="H34" s="315">
        <v>0</v>
      </c>
      <c r="I34" s="315">
        <v>0</v>
      </c>
      <c r="J34" s="315">
        <v>0</v>
      </c>
      <c r="K34" s="315">
        <v>0</v>
      </c>
      <c r="L34" s="315">
        <f t="shared" si="0"/>
        <v>0.22655712000000003</v>
      </c>
      <c r="M34" s="79" t="s">
        <v>105</v>
      </c>
      <c r="N34" s="80" t="s">
        <v>104</v>
      </c>
      <c r="O34" s="348"/>
      <c r="P34" s="348"/>
      <c r="Q34" s="348"/>
      <c r="R34" s="348"/>
      <c r="S34" s="348"/>
      <c r="T34" s="348"/>
      <c r="U34" s="348"/>
      <c r="V34" s="348"/>
      <c r="W34" s="348"/>
      <c r="X34" s="348"/>
    </row>
    <row r="35" spans="1:24" ht="22.15" customHeight="1" thickTop="1" thickBot="1">
      <c r="A35" s="75" t="s">
        <v>106</v>
      </c>
      <c r="B35" s="81" t="s">
        <v>107</v>
      </c>
      <c r="C35" s="321">
        <v>0</v>
      </c>
      <c r="D35" s="321">
        <v>0</v>
      </c>
      <c r="E35" s="321">
        <v>0</v>
      </c>
      <c r="F35" s="321">
        <v>0</v>
      </c>
      <c r="G35" s="321">
        <v>0</v>
      </c>
      <c r="H35" s="321">
        <v>0</v>
      </c>
      <c r="I35" s="321">
        <v>0</v>
      </c>
      <c r="J35" s="321">
        <v>0</v>
      </c>
      <c r="K35" s="321">
        <v>0</v>
      </c>
      <c r="L35" s="321">
        <f t="shared" si="0"/>
        <v>0</v>
      </c>
      <c r="M35" s="82" t="s">
        <v>290</v>
      </c>
      <c r="N35" s="83" t="s">
        <v>106</v>
      </c>
    </row>
    <row r="36" spans="1:24" ht="22.15" customHeight="1" thickTop="1" thickBot="1">
      <c r="A36" s="74" t="s">
        <v>109</v>
      </c>
      <c r="B36" s="78" t="s">
        <v>242</v>
      </c>
      <c r="C36" s="322">
        <v>0</v>
      </c>
      <c r="D36" s="322">
        <v>0</v>
      </c>
      <c r="E36" s="322">
        <v>0</v>
      </c>
      <c r="F36" s="322">
        <v>0</v>
      </c>
      <c r="G36" s="322">
        <v>5.8399999999999997E-5</v>
      </c>
      <c r="H36" s="322">
        <v>0</v>
      </c>
      <c r="I36" s="322">
        <v>0</v>
      </c>
      <c r="J36" s="322">
        <v>0</v>
      </c>
      <c r="K36" s="322">
        <v>0</v>
      </c>
      <c r="L36" s="322">
        <f t="shared" si="0"/>
        <v>5.8399999999999997E-5</v>
      </c>
      <c r="M36" s="79" t="s">
        <v>110</v>
      </c>
      <c r="N36" s="80" t="s">
        <v>109</v>
      </c>
    </row>
    <row r="37" spans="1:24" ht="37.9" customHeight="1" thickTop="1" thickBot="1">
      <c r="A37" s="75" t="s">
        <v>111</v>
      </c>
      <c r="B37" s="81" t="s">
        <v>112</v>
      </c>
      <c r="C37" s="321">
        <v>0</v>
      </c>
      <c r="D37" s="321">
        <v>0</v>
      </c>
      <c r="E37" s="321">
        <v>2.1800000000000001E-4</v>
      </c>
      <c r="F37" s="321">
        <v>0</v>
      </c>
      <c r="G37" s="321">
        <v>0.22628072000000002</v>
      </c>
      <c r="H37" s="321">
        <v>0</v>
      </c>
      <c r="I37" s="321">
        <v>0</v>
      </c>
      <c r="J37" s="321">
        <v>0</v>
      </c>
      <c r="K37" s="321">
        <v>0</v>
      </c>
      <c r="L37" s="321">
        <f t="shared" si="0"/>
        <v>0.22649872000000001</v>
      </c>
      <c r="M37" s="82" t="s">
        <v>113</v>
      </c>
      <c r="N37" s="83" t="s">
        <v>111</v>
      </c>
      <c r="O37" s="348"/>
      <c r="P37" s="348"/>
      <c r="Q37" s="348"/>
      <c r="R37" s="348"/>
      <c r="S37" s="348"/>
      <c r="T37" s="348"/>
      <c r="U37" s="348"/>
      <c r="V37" s="348"/>
      <c r="W37" s="348"/>
      <c r="X37" s="348"/>
    </row>
    <row r="38" spans="1:24" ht="22.15" customHeight="1" thickTop="1" thickBot="1">
      <c r="A38" s="74" t="s">
        <v>114</v>
      </c>
      <c r="B38" s="78" t="s">
        <v>522</v>
      </c>
      <c r="C38" s="319">
        <v>4010.9356801899994</v>
      </c>
      <c r="D38" s="319">
        <v>778.98877144400001</v>
      </c>
      <c r="E38" s="319">
        <v>4641.4947743650009</v>
      </c>
      <c r="F38" s="319">
        <v>1130.0100435379998</v>
      </c>
      <c r="G38" s="319">
        <v>18374.448980129</v>
      </c>
      <c r="H38" s="319">
        <v>3699.3559741039994</v>
      </c>
      <c r="I38" s="319">
        <v>906.27139206000004</v>
      </c>
      <c r="J38" s="319">
        <v>1431.1386646600001</v>
      </c>
      <c r="K38" s="319">
        <v>1381.571497418</v>
      </c>
      <c r="L38" s="322">
        <f t="shared" si="0"/>
        <v>36354.215777908001</v>
      </c>
      <c r="M38" s="79" t="s">
        <v>232</v>
      </c>
      <c r="N38" s="80" t="s">
        <v>114</v>
      </c>
      <c r="O38" s="348"/>
      <c r="P38" s="348"/>
      <c r="Q38" s="348"/>
      <c r="R38" s="348"/>
      <c r="S38" s="348"/>
      <c r="T38" s="348"/>
      <c r="U38" s="348"/>
      <c r="V38" s="348"/>
      <c r="W38" s="348"/>
      <c r="X38" s="348"/>
    </row>
    <row r="39" spans="1:24" ht="22.9" customHeight="1" thickTop="1" thickBot="1">
      <c r="A39" s="75" t="s">
        <v>115</v>
      </c>
      <c r="B39" s="81" t="s">
        <v>116</v>
      </c>
      <c r="C39" s="312">
        <v>1213.6269063699999</v>
      </c>
      <c r="D39" s="312">
        <v>16.556528</v>
      </c>
      <c r="E39" s="312">
        <v>610.34208699999999</v>
      </c>
      <c r="F39" s="312">
        <v>9.4775360000000006</v>
      </c>
      <c r="G39" s="312">
        <v>3167.7596553410008</v>
      </c>
      <c r="H39" s="312">
        <v>2.4461681500000001</v>
      </c>
      <c r="I39" s="312">
        <v>0</v>
      </c>
      <c r="J39" s="312">
        <v>33.060378999999998</v>
      </c>
      <c r="K39" s="312">
        <v>26.828595</v>
      </c>
      <c r="L39" s="312">
        <f t="shared" si="0"/>
        <v>5080.0978548610001</v>
      </c>
      <c r="M39" s="82" t="s">
        <v>117</v>
      </c>
      <c r="N39" s="83" t="s">
        <v>115</v>
      </c>
    </row>
    <row r="40" spans="1:24" ht="22.9" customHeight="1" thickTop="1" thickBot="1">
      <c r="A40" s="74" t="s">
        <v>118</v>
      </c>
      <c r="B40" s="78" t="s">
        <v>119</v>
      </c>
      <c r="C40" s="314">
        <v>1795.2343976740001</v>
      </c>
      <c r="D40" s="314">
        <v>9.217899850000002</v>
      </c>
      <c r="E40" s="314">
        <v>942.21869589000005</v>
      </c>
      <c r="F40" s="314">
        <v>0</v>
      </c>
      <c r="G40" s="314">
        <v>1401.5356796109998</v>
      </c>
      <c r="H40" s="314">
        <v>791.73191264000002</v>
      </c>
      <c r="I40" s="314">
        <v>84.337138859999996</v>
      </c>
      <c r="J40" s="314">
        <v>0</v>
      </c>
      <c r="K40" s="314">
        <v>170.6383845</v>
      </c>
      <c r="L40" s="314">
        <f t="shared" si="0"/>
        <v>5194.9141090249996</v>
      </c>
      <c r="M40" s="79" t="s">
        <v>120</v>
      </c>
      <c r="N40" s="80" t="s">
        <v>118</v>
      </c>
    </row>
    <row r="41" spans="1:24" ht="22.9" customHeight="1" thickTop="1" thickBot="1">
      <c r="A41" s="75" t="s">
        <v>121</v>
      </c>
      <c r="B41" s="81" t="s">
        <v>122</v>
      </c>
      <c r="C41" s="312">
        <v>1.2208276889999998</v>
      </c>
      <c r="D41" s="312">
        <v>1.2293909699999996</v>
      </c>
      <c r="E41" s="312">
        <v>7.3911599999999995E-4</v>
      </c>
      <c r="F41" s="312">
        <v>0</v>
      </c>
      <c r="G41" s="312">
        <v>1.8174349999999998E-3</v>
      </c>
      <c r="H41" s="312">
        <v>0</v>
      </c>
      <c r="I41" s="312">
        <v>0</v>
      </c>
      <c r="J41" s="312">
        <v>0</v>
      </c>
      <c r="K41" s="312">
        <v>7.5741649999999994E-2</v>
      </c>
      <c r="L41" s="312">
        <f t="shared" si="0"/>
        <v>2.5285168599999994</v>
      </c>
      <c r="M41" s="82" t="s">
        <v>243</v>
      </c>
      <c r="N41" s="83" t="s">
        <v>121</v>
      </c>
    </row>
    <row r="42" spans="1:24" ht="22.9" customHeight="1" thickTop="1" thickBot="1">
      <c r="A42" s="74" t="s">
        <v>123</v>
      </c>
      <c r="B42" s="78" t="s">
        <v>124</v>
      </c>
      <c r="C42" s="314">
        <v>18.850351713000002</v>
      </c>
      <c r="D42" s="314">
        <v>5.5963429960000006</v>
      </c>
      <c r="E42" s="314">
        <v>1.4444089E-2</v>
      </c>
      <c r="F42" s="314">
        <v>9.5743800000000002E-4</v>
      </c>
      <c r="G42" s="314">
        <v>0.56974365000000005</v>
      </c>
      <c r="H42" s="314">
        <v>1.17792E-2</v>
      </c>
      <c r="I42" s="314">
        <v>0</v>
      </c>
      <c r="J42" s="314">
        <v>0</v>
      </c>
      <c r="K42" s="314">
        <v>0</v>
      </c>
      <c r="L42" s="314">
        <f t="shared" si="0"/>
        <v>25.043619086000003</v>
      </c>
      <c r="M42" s="79" t="s">
        <v>125</v>
      </c>
      <c r="N42" s="80" t="s">
        <v>123</v>
      </c>
    </row>
    <row r="43" spans="1:24" ht="22.9" customHeight="1" thickTop="1" thickBot="1">
      <c r="A43" s="75" t="s">
        <v>126</v>
      </c>
      <c r="B43" s="81" t="s">
        <v>127</v>
      </c>
      <c r="C43" s="312">
        <v>11.314371033</v>
      </c>
      <c r="D43" s="312">
        <v>27.798577527999996</v>
      </c>
      <c r="E43" s="312">
        <v>3.9338119999999997E-2</v>
      </c>
      <c r="F43" s="312">
        <v>0</v>
      </c>
      <c r="G43" s="312">
        <v>1.45428968</v>
      </c>
      <c r="H43" s="312">
        <v>3.6349421700000004</v>
      </c>
      <c r="I43" s="312">
        <v>3.2998689699999999</v>
      </c>
      <c r="J43" s="312">
        <v>1.474166E-2</v>
      </c>
      <c r="K43" s="312">
        <v>48.488781038000013</v>
      </c>
      <c r="L43" s="312">
        <f t="shared" si="0"/>
        <v>96.044910199000014</v>
      </c>
      <c r="M43" s="82" t="s">
        <v>280</v>
      </c>
      <c r="N43" s="83" t="s">
        <v>126</v>
      </c>
    </row>
    <row r="44" spans="1:24" ht="22.9" customHeight="1" thickTop="1" thickBot="1">
      <c r="A44" s="74" t="s">
        <v>128</v>
      </c>
      <c r="B44" s="78" t="s">
        <v>129</v>
      </c>
      <c r="C44" s="314">
        <v>769.48126999999999</v>
      </c>
      <c r="D44" s="314">
        <v>0</v>
      </c>
      <c r="E44" s="314">
        <v>0</v>
      </c>
      <c r="F44" s="314">
        <v>1068.901073</v>
      </c>
      <c r="G44" s="314">
        <v>6116.979969</v>
      </c>
      <c r="H44" s="314">
        <v>2871.4382110000001</v>
      </c>
      <c r="I44" s="314">
        <v>741.23694499999999</v>
      </c>
      <c r="J44" s="314">
        <v>1247.132967</v>
      </c>
      <c r="K44" s="314">
        <v>204.16741300000001</v>
      </c>
      <c r="L44" s="314">
        <f t="shared" si="0"/>
        <v>13019.337847999999</v>
      </c>
      <c r="M44" s="79" t="s">
        <v>130</v>
      </c>
      <c r="N44" s="80" t="s">
        <v>128</v>
      </c>
    </row>
    <row r="45" spans="1:24" ht="22.9" customHeight="1" thickTop="1" thickBot="1">
      <c r="A45" s="75" t="s">
        <v>131</v>
      </c>
      <c r="B45" s="81" t="s">
        <v>132</v>
      </c>
      <c r="C45" s="312">
        <v>117.54066925000002</v>
      </c>
      <c r="D45" s="312">
        <v>588.50116146000005</v>
      </c>
      <c r="E45" s="312">
        <v>2959.9297115100003</v>
      </c>
      <c r="F45" s="312">
        <v>47.451092090000003</v>
      </c>
      <c r="G45" s="312">
        <v>7236.0023191200007</v>
      </c>
      <c r="H45" s="312">
        <v>30.084989</v>
      </c>
      <c r="I45" s="312">
        <v>72.875577000000007</v>
      </c>
      <c r="J45" s="312">
        <v>148.910721</v>
      </c>
      <c r="K45" s="312">
        <v>921.52039222000008</v>
      </c>
      <c r="L45" s="312">
        <f t="shared" si="0"/>
        <v>12122.816632650003</v>
      </c>
      <c r="M45" s="82" t="s">
        <v>133</v>
      </c>
      <c r="N45" s="83" t="s">
        <v>131</v>
      </c>
    </row>
    <row r="46" spans="1:24" ht="22.9" customHeight="1" thickTop="1">
      <c r="A46" s="324" t="s">
        <v>134</v>
      </c>
      <c r="B46" s="325" t="s">
        <v>135</v>
      </c>
      <c r="C46" s="327">
        <v>25.657948369999993</v>
      </c>
      <c r="D46" s="327">
        <v>73.863657930000002</v>
      </c>
      <c r="E46" s="327">
        <v>41.835906350000009</v>
      </c>
      <c r="F46" s="327">
        <v>4.1793850099999998</v>
      </c>
      <c r="G46" s="327">
        <v>0.86228799900000008</v>
      </c>
      <c r="H46" s="327">
        <v>0</v>
      </c>
      <c r="I46" s="327">
        <v>0.95191773000000002</v>
      </c>
      <c r="J46" s="327">
        <v>0</v>
      </c>
      <c r="K46" s="327">
        <v>0.84233311999999982</v>
      </c>
      <c r="L46" s="327">
        <f t="shared" si="0"/>
        <v>148.19343650900001</v>
      </c>
      <c r="M46" s="328" t="s">
        <v>136</v>
      </c>
      <c r="N46" s="329" t="s">
        <v>134</v>
      </c>
    </row>
    <row r="47" spans="1:24" ht="26.5" thickBot="1">
      <c r="A47" s="77" t="s">
        <v>137</v>
      </c>
      <c r="B47" s="84" t="s">
        <v>138</v>
      </c>
      <c r="C47" s="314">
        <v>58.008938090999997</v>
      </c>
      <c r="D47" s="314">
        <v>56.225212710000001</v>
      </c>
      <c r="E47" s="314">
        <v>87.113852290000011</v>
      </c>
      <c r="F47" s="314">
        <v>0</v>
      </c>
      <c r="G47" s="314">
        <v>449.28321829300006</v>
      </c>
      <c r="H47" s="314">
        <v>7.9719439999999999E-3</v>
      </c>
      <c r="I47" s="314">
        <v>3.5699445000000001</v>
      </c>
      <c r="J47" s="314">
        <v>2.0198559999999999</v>
      </c>
      <c r="K47" s="314">
        <v>9.0098568899999982</v>
      </c>
      <c r="L47" s="314">
        <f t="shared" si="0"/>
        <v>665.23885071800021</v>
      </c>
      <c r="M47" s="85" t="s">
        <v>139</v>
      </c>
      <c r="N47" s="86" t="s">
        <v>137</v>
      </c>
      <c r="O47" s="348"/>
      <c r="P47" s="348"/>
      <c r="Q47" s="348"/>
      <c r="R47" s="348"/>
      <c r="S47" s="348"/>
      <c r="T47" s="348"/>
      <c r="U47" s="348"/>
      <c r="V47" s="348"/>
      <c r="W47" s="348"/>
      <c r="X47" s="348"/>
    </row>
    <row r="48" spans="1:24" ht="22" thickTop="1" thickBot="1">
      <c r="A48" s="75" t="s">
        <v>140</v>
      </c>
      <c r="B48" s="81" t="s">
        <v>523</v>
      </c>
      <c r="C48" s="317">
        <v>832.13513900000009</v>
      </c>
      <c r="D48" s="317">
        <v>363.60018859299998</v>
      </c>
      <c r="E48" s="317">
        <v>323.028790265</v>
      </c>
      <c r="F48" s="317">
        <v>17.820086</v>
      </c>
      <c r="G48" s="317">
        <v>6339.7792502700004</v>
      </c>
      <c r="H48" s="317">
        <v>1724.5169615879997</v>
      </c>
      <c r="I48" s="317">
        <v>124.320069827</v>
      </c>
      <c r="J48" s="317">
        <v>385.75293401499999</v>
      </c>
      <c r="K48" s="317">
        <v>17.552399457999996</v>
      </c>
      <c r="L48" s="317">
        <f t="shared" si="0"/>
        <v>10128.505819016</v>
      </c>
      <c r="M48" s="82" t="s">
        <v>141</v>
      </c>
      <c r="N48" s="83" t="s">
        <v>140</v>
      </c>
      <c r="O48" s="348"/>
      <c r="P48" s="348"/>
      <c r="Q48" s="348"/>
      <c r="R48" s="348"/>
      <c r="S48" s="348"/>
      <c r="T48" s="348"/>
      <c r="U48" s="348"/>
      <c r="V48" s="348"/>
      <c r="W48" s="348"/>
      <c r="X48" s="348"/>
    </row>
    <row r="49" spans="1:24" ht="27" thickTop="1" thickBot="1">
      <c r="A49" s="74" t="s">
        <v>142</v>
      </c>
      <c r="B49" s="78" t="s">
        <v>143</v>
      </c>
      <c r="C49" s="314">
        <v>1.9250999999999999E-3</v>
      </c>
      <c r="D49" s="314">
        <v>0</v>
      </c>
      <c r="E49" s="314">
        <v>2.9700000000000001E-2</v>
      </c>
      <c r="F49" s="314">
        <v>0</v>
      </c>
      <c r="G49" s="314">
        <v>1.8986340000000001E-2</v>
      </c>
      <c r="H49" s="314">
        <v>0</v>
      </c>
      <c r="I49" s="314">
        <v>0</v>
      </c>
      <c r="J49" s="314">
        <v>0</v>
      </c>
      <c r="K49" s="314">
        <v>0</v>
      </c>
      <c r="L49" s="314">
        <f t="shared" si="0"/>
        <v>5.0611440000000008E-2</v>
      </c>
      <c r="M49" s="79" t="s">
        <v>289</v>
      </c>
      <c r="N49" s="80" t="s">
        <v>142</v>
      </c>
    </row>
    <row r="50" spans="1:24" ht="25.15" customHeight="1" thickTop="1" thickBot="1">
      <c r="A50" s="75" t="s">
        <v>145</v>
      </c>
      <c r="B50" s="81" t="s">
        <v>146</v>
      </c>
      <c r="C50" s="312">
        <v>0</v>
      </c>
      <c r="D50" s="312">
        <v>0</v>
      </c>
      <c r="E50" s="312">
        <v>8.0000000000000004E-4</v>
      </c>
      <c r="F50" s="312">
        <v>0</v>
      </c>
      <c r="G50" s="312">
        <v>0</v>
      </c>
      <c r="H50" s="312">
        <v>0</v>
      </c>
      <c r="I50" s="312">
        <v>0</v>
      </c>
      <c r="J50" s="312">
        <v>0</v>
      </c>
      <c r="K50" s="312">
        <v>0</v>
      </c>
      <c r="L50" s="312">
        <f t="shared" si="0"/>
        <v>8.0000000000000004E-4</v>
      </c>
      <c r="M50" s="82" t="s">
        <v>147</v>
      </c>
      <c r="N50" s="83" t="s">
        <v>145</v>
      </c>
    </row>
    <row r="51" spans="1:24" ht="25.15" customHeight="1" thickTop="1" thickBot="1">
      <c r="A51" s="74" t="s">
        <v>148</v>
      </c>
      <c r="B51" s="78" t="s">
        <v>149</v>
      </c>
      <c r="C51" s="314">
        <v>8.0347199999999994E-2</v>
      </c>
      <c r="D51" s="314">
        <v>2.6365300000000001E-2</v>
      </c>
      <c r="E51" s="314">
        <v>0</v>
      </c>
      <c r="F51" s="314">
        <v>0</v>
      </c>
      <c r="G51" s="314">
        <v>0</v>
      </c>
      <c r="H51" s="314">
        <v>0</v>
      </c>
      <c r="I51" s="314">
        <v>0</v>
      </c>
      <c r="J51" s="314">
        <v>0</v>
      </c>
      <c r="K51" s="314">
        <v>0</v>
      </c>
      <c r="L51" s="314">
        <f t="shared" si="0"/>
        <v>0.10671249999999999</v>
      </c>
      <c r="M51" s="79" t="s">
        <v>150</v>
      </c>
      <c r="N51" s="80" t="s">
        <v>148</v>
      </c>
    </row>
    <row r="52" spans="1:24" ht="25.15" customHeight="1" thickTop="1" thickBot="1">
      <c r="A52" s="75" t="s">
        <v>151</v>
      </c>
      <c r="B52" s="81" t="s">
        <v>152</v>
      </c>
      <c r="C52" s="312">
        <v>17.492623141999999</v>
      </c>
      <c r="D52" s="312">
        <v>33.240510909999998</v>
      </c>
      <c r="E52" s="312">
        <v>2.9523906870000003</v>
      </c>
      <c r="F52" s="312">
        <v>0</v>
      </c>
      <c r="G52" s="312">
        <v>29.760856895</v>
      </c>
      <c r="H52" s="312">
        <v>7.459228E-3</v>
      </c>
      <c r="I52" s="312">
        <v>5.5269920000000005E-3</v>
      </c>
      <c r="J52" s="312">
        <v>3.383531E-3</v>
      </c>
      <c r="K52" s="312">
        <v>12.176420635999998</v>
      </c>
      <c r="L52" s="312">
        <f t="shared" si="0"/>
        <v>95.639172020999993</v>
      </c>
      <c r="M52" s="82" t="s">
        <v>153</v>
      </c>
      <c r="N52" s="83" t="s">
        <v>151</v>
      </c>
    </row>
    <row r="53" spans="1:24" ht="27" thickTop="1" thickBot="1">
      <c r="A53" s="74" t="s">
        <v>154</v>
      </c>
      <c r="B53" s="78" t="s">
        <v>155</v>
      </c>
      <c r="C53" s="314">
        <v>3.1366443799999999</v>
      </c>
      <c r="D53" s="314">
        <v>0.41534568200000005</v>
      </c>
      <c r="E53" s="314">
        <v>3.4269639999999998E-3</v>
      </c>
      <c r="F53" s="314">
        <v>0</v>
      </c>
      <c r="G53" s="314">
        <v>1.6186130999999999E-2</v>
      </c>
      <c r="H53" s="314">
        <v>0</v>
      </c>
      <c r="I53" s="314">
        <v>9.1025331649999988</v>
      </c>
      <c r="J53" s="314">
        <v>2.6003800000000003E-4</v>
      </c>
      <c r="K53" s="314">
        <v>2.3964200000000001E-4</v>
      </c>
      <c r="L53" s="314">
        <f t="shared" si="0"/>
        <v>12.674636002</v>
      </c>
      <c r="M53" s="79" t="s">
        <v>156</v>
      </c>
      <c r="N53" s="80" t="s">
        <v>154</v>
      </c>
    </row>
    <row r="54" spans="1:24" ht="27" thickTop="1" thickBot="1">
      <c r="A54" s="75" t="s">
        <v>157</v>
      </c>
      <c r="B54" s="81" t="s">
        <v>158</v>
      </c>
      <c r="C54" s="312">
        <v>0.95485384400000006</v>
      </c>
      <c r="D54" s="312">
        <v>1.49942091</v>
      </c>
      <c r="E54" s="312">
        <v>9.1812549999999993E-3</v>
      </c>
      <c r="F54" s="312">
        <v>0</v>
      </c>
      <c r="G54" s="312">
        <v>0.25988581999999999</v>
      </c>
      <c r="H54" s="312">
        <v>11.477663326</v>
      </c>
      <c r="I54" s="312">
        <v>1.4498099999999999E-3</v>
      </c>
      <c r="J54" s="312">
        <v>16.200031809999999</v>
      </c>
      <c r="K54" s="312">
        <v>2.2999920000000004E-2</v>
      </c>
      <c r="L54" s="312">
        <f t="shared" si="0"/>
        <v>30.425486695</v>
      </c>
      <c r="M54" s="82" t="s">
        <v>288</v>
      </c>
      <c r="N54" s="83" t="s">
        <v>157</v>
      </c>
    </row>
    <row r="55" spans="1:24" ht="21" customHeight="1" thickTop="1" thickBot="1">
      <c r="A55" s="74" t="s">
        <v>160</v>
      </c>
      <c r="B55" s="78" t="s">
        <v>161</v>
      </c>
      <c r="C55" s="314">
        <v>707.13842485000009</v>
      </c>
      <c r="D55" s="314">
        <v>80.204165279999998</v>
      </c>
      <c r="E55" s="314">
        <v>1.6579823900000001</v>
      </c>
      <c r="F55" s="314">
        <v>0</v>
      </c>
      <c r="G55" s="314">
        <v>745.60018657499995</v>
      </c>
      <c r="H55" s="314">
        <v>82.591944510000005</v>
      </c>
      <c r="I55" s="314">
        <v>5.3810716499999991</v>
      </c>
      <c r="J55" s="314">
        <v>1.30633814</v>
      </c>
      <c r="K55" s="314">
        <v>0.23878527999999999</v>
      </c>
      <c r="L55" s="314">
        <f t="shared" si="0"/>
        <v>1624.1188986750001</v>
      </c>
      <c r="M55" s="79" t="s">
        <v>162</v>
      </c>
      <c r="N55" s="80" t="s">
        <v>160</v>
      </c>
    </row>
    <row r="56" spans="1:24" ht="21" customHeight="1" thickTop="1" thickBot="1">
      <c r="A56" s="75" t="s">
        <v>163</v>
      </c>
      <c r="B56" s="81" t="s">
        <v>164</v>
      </c>
      <c r="C56" s="312">
        <v>96.52406617100003</v>
      </c>
      <c r="D56" s="312">
        <v>247.849178161</v>
      </c>
      <c r="E56" s="312">
        <v>310.16733683000001</v>
      </c>
      <c r="F56" s="312">
        <v>17.820086</v>
      </c>
      <c r="G56" s="312">
        <v>5563.9539017780007</v>
      </c>
      <c r="H56" s="312">
        <v>1630.4087393999998</v>
      </c>
      <c r="I56" s="312">
        <v>109.82757814</v>
      </c>
      <c r="J56" s="312">
        <v>359.23343892000003</v>
      </c>
      <c r="K56" s="312">
        <v>5.1060539799999995</v>
      </c>
      <c r="L56" s="312">
        <f t="shared" si="0"/>
        <v>8340.89037938</v>
      </c>
      <c r="M56" s="82" t="s">
        <v>165</v>
      </c>
      <c r="N56" s="83" t="s">
        <v>163</v>
      </c>
    </row>
    <row r="57" spans="1:24" ht="21" customHeight="1" thickTop="1" thickBot="1">
      <c r="A57" s="74" t="s">
        <v>166</v>
      </c>
      <c r="B57" s="78" t="s">
        <v>167</v>
      </c>
      <c r="C57" s="314">
        <v>6.8062543130000011</v>
      </c>
      <c r="D57" s="314">
        <v>0.36520234999999995</v>
      </c>
      <c r="E57" s="314">
        <v>8.2079721390000007</v>
      </c>
      <c r="F57" s="314">
        <v>0</v>
      </c>
      <c r="G57" s="314">
        <v>0.16924673100000001</v>
      </c>
      <c r="H57" s="314">
        <v>3.1155123999999999E-2</v>
      </c>
      <c r="I57" s="314">
        <v>1.91007E-3</v>
      </c>
      <c r="J57" s="314">
        <v>9.0094815759999989</v>
      </c>
      <c r="K57" s="314">
        <v>7.9000000000000008E-3</v>
      </c>
      <c r="L57" s="314">
        <f t="shared" si="0"/>
        <v>24.599122302999998</v>
      </c>
      <c r="M57" s="79" t="s">
        <v>168</v>
      </c>
      <c r="N57" s="80" t="s">
        <v>166</v>
      </c>
      <c r="O57" s="348"/>
      <c r="P57" s="348"/>
      <c r="Q57" s="348"/>
      <c r="R57" s="348"/>
      <c r="S57" s="348"/>
      <c r="T57" s="348"/>
      <c r="U57" s="348"/>
      <c r="V57" s="348"/>
      <c r="W57" s="348"/>
      <c r="X57" s="348"/>
    </row>
    <row r="58" spans="1:24" ht="21" customHeight="1" thickTop="1" thickBot="1">
      <c r="A58" s="75" t="s">
        <v>169</v>
      </c>
      <c r="B58" s="81" t="s">
        <v>524</v>
      </c>
      <c r="C58" s="317">
        <v>231.12894602900002</v>
      </c>
      <c r="D58" s="317">
        <v>55.03561633999999</v>
      </c>
      <c r="E58" s="317">
        <v>6.8436270939999995</v>
      </c>
      <c r="F58" s="317">
        <v>0</v>
      </c>
      <c r="G58" s="317">
        <v>14.43336695</v>
      </c>
      <c r="H58" s="317">
        <v>0.16152236399999997</v>
      </c>
      <c r="I58" s="317">
        <v>4.1478192699999994</v>
      </c>
      <c r="J58" s="317">
        <v>9.5747000000000003E-5</v>
      </c>
      <c r="K58" s="317">
        <v>0.45317385199999999</v>
      </c>
      <c r="L58" s="317">
        <f t="shared" si="0"/>
        <v>312.20416764600003</v>
      </c>
      <c r="M58" s="82" t="s">
        <v>171</v>
      </c>
      <c r="N58" s="83" t="s">
        <v>169</v>
      </c>
      <c r="O58" s="348"/>
      <c r="P58" s="348"/>
      <c r="Q58" s="348"/>
      <c r="R58" s="348"/>
      <c r="S58" s="348"/>
      <c r="T58" s="348"/>
      <c r="U58" s="348"/>
      <c r="V58" s="348"/>
      <c r="W58" s="348"/>
      <c r="X58" s="348"/>
    </row>
    <row r="59" spans="1:24" ht="21" customHeight="1" thickTop="1" thickBot="1">
      <c r="A59" s="74" t="s">
        <v>172</v>
      </c>
      <c r="B59" s="78" t="s">
        <v>173</v>
      </c>
      <c r="C59" s="313">
        <v>8.8426831000000004</v>
      </c>
      <c r="D59" s="313">
        <v>0</v>
      </c>
      <c r="E59" s="313">
        <v>3.5060589999999996E-2</v>
      </c>
      <c r="F59" s="313">
        <v>0</v>
      </c>
      <c r="G59" s="313">
        <v>0</v>
      </c>
      <c r="H59" s="313">
        <v>0</v>
      </c>
      <c r="I59" s="313">
        <v>4.5997000000000003E-4</v>
      </c>
      <c r="J59" s="313">
        <v>0</v>
      </c>
      <c r="K59" s="313">
        <v>0</v>
      </c>
      <c r="L59" s="313">
        <f t="shared" si="0"/>
        <v>8.8782036600000005</v>
      </c>
      <c r="M59" s="79" t="s">
        <v>174</v>
      </c>
      <c r="N59" s="80" t="s">
        <v>172</v>
      </c>
    </row>
    <row r="60" spans="1:24" ht="21" customHeight="1" thickTop="1" thickBot="1">
      <c r="A60" s="75" t="s">
        <v>175</v>
      </c>
      <c r="B60" s="81" t="s">
        <v>176</v>
      </c>
      <c r="C60" s="311">
        <v>0.37990239000000003</v>
      </c>
      <c r="D60" s="311">
        <v>1.48733732</v>
      </c>
      <c r="E60" s="311">
        <v>6.5785066620000006</v>
      </c>
      <c r="F60" s="311">
        <v>0</v>
      </c>
      <c r="G60" s="311">
        <v>7.3043520700000002</v>
      </c>
      <c r="H60" s="311">
        <v>0</v>
      </c>
      <c r="I60" s="311">
        <v>0</v>
      </c>
      <c r="J60" s="311">
        <v>0</v>
      </c>
      <c r="K60" s="311">
        <v>0</v>
      </c>
      <c r="L60" s="311">
        <f t="shared" si="0"/>
        <v>15.750098442000001</v>
      </c>
      <c r="M60" s="82" t="s">
        <v>177</v>
      </c>
      <c r="N60" s="83" t="s">
        <v>175</v>
      </c>
    </row>
    <row r="61" spans="1:24" ht="21" customHeight="1" thickTop="1" thickBot="1">
      <c r="A61" s="74" t="s">
        <v>178</v>
      </c>
      <c r="B61" s="78" t="s">
        <v>179</v>
      </c>
      <c r="C61" s="313">
        <v>0</v>
      </c>
      <c r="D61" s="313">
        <v>0</v>
      </c>
      <c r="E61" s="313">
        <v>0</v>
      </c>
      <c r="F61" s="313">
        <v>0</v>
      </c>
      <c r="G61" s="313">
        <v>0</v>
      </c>
      <c r="H61" s="313">
        <v>0</v>
      </c>
      <c r="I61" s="313">
        <v>0</v>
      </c>
      <c r="J61" s="313">
        <v>0</v>
      </c>
      <c r="K61" s="313">
        <v>0</v>
      </c>
      <c r="L61" s="313">
        <f t="shared" si="0"/>
        <v>0</v>
      </c>
      <c r="M61" s="79" t="s">
        <v>180</v>
      </c>
      <c r="N61" s="80" t="s">
        <v>178</v>
      </c>
    </row>
    <row r="62" spans="1:24" ht="32" thickTop="1">
      <c r="A62" s="330" t="s">
        <v>181</v>
      </c>
      <c r="B62" s="331" t="s">
        <v>182</v>
      </c>
      <c r="C62" s="332">
        <v>114.31832444899999</v>
      </c>
      <c r="D62" s="332">
        <v>33.286191259999995</v>
      </c>
      <c r="E62" s="332">
        <v>0.10905593199999999</v>
      </c>
      <c r="F62" s="332">
        <v>0</v>
      </c>
      <c r="G62" s="332">
        <v>0.53201673999999999</v>
      </c>
      <c r="H62" s="332">
        <v>6.3420200000000005E-4</v>
      </c>
      <c r="I62" s="332">
        <v>1.4363540000000001E-2</v>
      </c>
      <c r="J62" s="332">
        <v>9.5747000000000003E-5</v>
      </c>
      <c r="K62" s="332">
        <v>6.2638200000000009E-4</v>
      </c>
      <c r="L62" s="332">
        <f t="shared" si="0"/>
        <v>148.26130825199996</v>
      </c>
      <c r="M62" s="333" t="s">
        <v>183</v>
      </c>
      <c r="N62" s="334" t="s">
        <v>181</v>
      </c>
    </row>
    <row r="63" spans="1:24" ht="21.5" thickBot="1">
      <c r="A63" s="77" t="s">
        <v>184</v>
      </c>
      <c r="B63" s="84" t="s">
        <v>185</v>
      </c>
      <c r="C63" s="313">
        <v>0</v>
      </c>
      <c r="D63" s="313">
        <v>3.7629999999999999E-4</v>
      </c>
      <c r="E63" s="313">
        <v>0</v>
      </c>
      <c r="F63" s="313">
        <v>0</v>
      </c>
      <c r="G63" s="313">
        <v>0</v>
      </c>
      <c r="H63" s="313">
        <v>5.3052E-5</v>
      </c>
      <c r="I63" s="313">
        <v>0</v>
      </c>
      <c r="J63" s="313">
        <v>0</v>
      </c>
      <c r="K63" s="313">
        <v>0</v>
      </c>
      <c r="L63" s="313">
        <f t="shared" si="0"/>
        <v>4.2935199999999998E-4</v>
      </c>
      <c r="M63" s="85" t="s">
        <v>287</v>
      </c>
      <c r="N63" s="86" t="s">
        <v>184</v>
      </c>
    </row>
    <row r="64" spans="1:24" ht="27" thickTop="1" thickBot="1">
      <c r="A64" s="75" t="s">
        <v>186</v>
      </c>
      <c r="B64" s="81" t="s">
        <v>187</v>
      </c>
      <c r="C64" s="311">
        <v>0.52659579000000001</v>
      </c>
      <c r="D64" s="311">
        <v>0</v>
      </c>
      <c r="E64" s="311">
        <v>0</v>
      </c>
      <c r="F64" s="311">
        <v>0</v>
      </c>
      <c r="G64" s="311">
        <v>6.8999999999999997E-4</v>
      </c>
      <c r="H64" s="311">
        <v>0</v>
      </c>
      <c r="I64" s="311">
        <v>0</v>
      </c>
      <c r="J64" s="311">
        <v>0</v>
      </c>
      <c r="K64" s="311">
        <v>2.5000000000000001E-3</v>
      </c>
      <c r="L64" s="311">
        <f t="shared" si="0"/>
        <v>0.52978578999999992</v>
      </c>
      <c r="M64" s="82" t="s">
        <v>188</v>
      </c>
      <c r="N64" s="83" t="s">
        <v>186</v>
      </c>
    </row>
    <row r="65" spans="1:25" ht="27" thickTop="1" thickBot="1">
      <c r="A65" s="74" t="s">
        <v>189</v>
      </c>
      <c r="B65" s="78" t="s">
        <v>190</v>
      </c>
      <c r="C65" s="313">
        <v>103.75533689000001</v>
      </c>
      <c r="D65" s="313">
        <v>20.171960659999996</v>
      </c>
      <c r="E65" s="313">
        <v>0.11917881</v>
      </c>
      <c r="F65" s="313">
        <v>0</v>
      </c>
      <c r="G65" s="313">
        <v>6.5948081399999996</v>
      </c>
      <c r="H65" s="313">
        <v>0</v>
      </c>
      <c r="I65" s="313">
        <v>4.13299576</v>
      </c>
      <c r="J65" s="313">
        <v>0</v>
      </c>
      <c r="K65" s="313">
        <v>0.45004747000000001</v>
      </c>
      <c r="L65" s="313">
        <f t="shared" si="0"/>
        <v>135.22432773</v>
      </c>
      <c r="M65" s="79" t="s">
        <v>191</v>
      </c>
      <c r="N65" s="80" t="s">
        <v>189</v>
      </c>
    </row>
    <row r="66" spans="1:25" ht="22" thickTop="1" thickBot="1">
      <c r="A66" s="75" t="s">
        <v>192</v>
      </c>
      <c r="B66" s="81" t="s">
        <v>193</v>
      </c>
      <c r="C66" s="311">
        <v>0.39389999999999997</v>
      </c>
      <c r="D66" s="311">
        <v>8.9750800000000006E-2</v>
      </c>
      <c r="E66" s="311">
        <v>0</v>
      </c>
      <c r="F66" s="311">
        <v>0</v>
      </c>
      <c r="G66" s="311">
        <v>0</v>
      </c>
      <c r="H66" s="311">
        <v>0</v>
      </c>
      <c r="I66" s="311">
        <v>0</v>
      </c>
      <c r="J66" s="311">
        <v>0</v>
      </c>
      <c r="K66" s="311">
        <v>0</v>
      </c>
      <c r="L66" s="311">
        <f t="shared" si="0"/>
        <v>0.48365079999999999</v>
      </c>
      <c r="M66" s="82" t="s">
        <v>194</v>
      </c>
      <c r="N66" s="83" t="s">
        <v>192</v>
      </c>
    </row>
    <row r="67" spans="1:25" ht="15" thickTop="1" thickBot="1">
      <c r="A67" s="74" t="s">
        <v>195</v>
      </c>
      <c r="B67" s="78" t="s">
        <v>196</v>
      </c>
      <c r="C67" s="313">
        <v>2.91220341</v>
      </c>
      <c r="D67" s="313">
        <v>0</v>
      </c>
      <c r="E67" s="313">
        <v>1.8250999999999999E-3</v>
      </c>
      <c r="F67" s="313">
        <v>0</v>
      </c>
      <c r="G67" s="313">
        <v>1.5E-3</v>
      </c>
      <c r="H67" s="313">
        <v>0.16083510999999998</v>
      </c>
      <c r="I67" s="313">
        <v>0</v>
      </c>
      <c r="J67" s="313">
        <v>0</v>
      </c>
      <c r="K67" s="313">
        <v>0</v>
      </c>
      <c r="L67" s="313">
        <f t="shared" si="0"/>
        <v>3.07636362</v>
      </c>
      <c r="M67" s="79" t="s">
        <v>197</v>
      </c>
      <c r="N67" s="80" t="s">
        <v>195</v>
      </c>
      <c r="O67" s="348"/>
      <c r="P67" s="348"/>
      <c r="Q67" s="348"/>
      <c r="R67" s="348"/>
      <c r="S67" s="348"/>
      <c r="T67" s="348"/>
      <c r="U67" s="348"/>
      <c r="V67" s="348"/>
      <c r="W67" s="348"/>
      <c r="X67" s="348"/>
    </row>
    <row r="68" spans="1:25" ht="15" thickTop="1" thickBot="1">
      <c r="A68" s="75" t="s">
        <v>198</v>
      </c>
      <c r="B68" s="81" t="s">
        <v>23</v>
      </c>
      <c r="C68" s="316">
        <v>19.273400854999998</v>
      </c>
      <c r="D68" s="316">
        <v>6.0766386700000012</v>
      </c>
      <c r="E68" s="316">
        <v>11.829156539000001</v>
      </c>
      <c r="F68" s="316">
        <v>4.102858E-3</v>
      </c>
      <c r="G68" s="316">
        <v>4.1231047239999992</v>
      </c>
      <c r="H68" s="316">
        <v>2.4435403670000002</v>
      </c>
      <c r="I68" s="316">
        <v>8.4278311640000005</v>
      </c>
      <c r="J68" s="316">
        <v>1.0871381999999999E-2</v>
      </c>
      <c r="K68" s="316">
        <v>0.240785307</v>
      </c>
      <c r="L68" s="316">
        <f t="shared" si="0"/>
        <v>52.429431866000002</v>
      </c>
      <c r="M68" s="82" t="s">
        <v>199</v>
      </c>
      <c r="N68" s="83" t="s">
        <v>198</v>
      </c>
      <c r="O68" s="348"/>
      <c r="P68" s="348"/>
      <c r="Q68" s="348"/>
      <c r="R68" s="348"/>
      <c r="S68" s="348"/>
      <c r="T68" s="348"/>
      <c r="U68" s="348"/>
      <c r="V68" s="348"/>
      <c r="W68" s="348"/>
      <c r="X68" s="348"/>
      <c r="Y68" s="348"/>
    </row>
    <row r="69" spans="1:25" ht="27" thickTop="1" thickBot="1">
      <c r="A69" s="74" t="s">
        <v>200</v>
      </c>
      <c r="B69" s="78" t="s">
        <v>201</v>
      </c>
      <c r="C69" s="313">
        <v>1.1989326700000003</v>
      </c>
      <c r="D69" s="313">
        <v>2.3549999999999999E-3</v>
      </c>
      <c r="E69" s="313">
        <v>1.73E-3</v>
      </c>
      <c r="F69" s="313">
        <v>0</v>
      </c>
      <c r="G69" s="313">
        <v>0</v>
      </c>
      <c r="H69" s="313">
        <v>0</v>
      </c>
      <c r="I69" s="313">
        <v>0</v>
      </c>
      <c r="J69" s="313">
        <v>0</v>
      </c>
      <c r="K69" s="313">
        <v>0</v>
      </c>
      <c r="L69" s="313">
        <f t="shared" si="0"/>
        <v>1.2030176700000004</v>
      </c>
      <c r="M69" s="79" t="s">
        <v>202</v>
      </c>
      <c r="N69" s="80" t="s">
        <v>200</v>
      </c>
    </row>
    <row r="70" spans="1:25" ht="15" thickTop="1" thickBot="1">
      <c r="A70" s="75" t="s">
        <v>203</v>
      </c>
      <c r="B70" s="81" t="s">
        <v>204</v>
      </c>
      <c r="C70" s="311">
        <v>3.9921682909999996</v>
      </c>
      <c r="D70" s="311">
        <v>7.3003999999999994E-4</v>
      </c>
      <c r="E70" s="311">
        <v>4.9762806999999999E-2</v>
      </c>
      <c r="F70" s="311">
        <v>0</v>
      </c>
      <c r="G70" s="311">
        <v>3.6501999999999997E-4</v>
      </c>
      <c r="H70" s="311">
        <v>0</v>
      </c>
      <c r="I70" s="311">
        <v>0.11983726000000001</v>
      </c>
      <c r="J70" s="311">
        <v>0</v>
      </c>
      <c r="K70" s="311">
        <v>0</v>
      </c>
      <c r="L70" s="311">
        <f t="shared" si="0"/>
        <v>4.1628634179999997</v>
      </c>
      <c r="M70" s="82" t="s">
        <v>244</v>
      </c>
      <c r="N70" s="83" t="s">
        <v>203</v>
      </c>
    </row>
    <row r="71" spans="1:25" ht="22" thickTop="1" thickBot="1">
      <c r="A71" s="74" t="s">
        <v>205</v>
      </c>
      <c r="B71" s="78" t="s">
        <v>245</v>
      </c>
      <c r="C71" s="313">
        <v>1.7857299999999999E-4</v>
      </c>
      <c r="D71" s="313">
        <v>0</v>
      </c>
      <c r="E71" s="313">
        <v>0</v>
      </c>
      <c r="F71" s="313">
        <v>0</v>
      </c>
      <c r="G71" s="313">
        <v>5.9324200000000001E-4</v>
      </c>
      <c r="H71" s="313">
        <v>2.3625499999999999E-4</v>
      </c>
      <c r="I71" s="313">
        <v>6.6600000000000003E-4</v>
      </c>
      <c r="J71" s="313">
        <v>8.2584999999999996E-5</v>
      </c>
      <c r="K71" s="313">
        <v>6.0055E-5</v>
      </c>
      <c r="L71" s="313">
        <f t="shared" ref="L71:L73" si="1">SUM(C71:K71)</f>
        <v>1.8167100000000002E-3</v>
      </c>
      <c r="M71" s="79" t="s">
        <v>206</v>
      </c>
      <c r="N71" s="80" t="s">
        <v>205</v>
      </c>
    </row>
    <row r="72" spans="1:25" ht="22" thickTop="1" thickBot="1">
      <c r="A72" s="75" t="s">
        <v>207</v>
      </c>
      <c r="B72" s="81" t="s">
        <v>208</v>
      </c>
      <c r="C72" s="311">
        <v>0.70777900000000005</v>
      </c>
      <c r="D72" s="311">
        <v>3.5E-4</v>
      </c>
      <c r="E72" s="311">
        <v>3.1878000000000002E-3</v>
      </c>
      <c r="F72" s="311">
        <v>0</v>
      </c>
      <c r="G72" s="311">
        <v>0.14052799999999999</v>
      </c>
      <c r="H72" s="311">
        <v>2.9031399999999996E-4</v>
      </c>
      <c r="I72" s="311">
        <v>6.2239999999999995E-4</v>
      </c>
      <c r="J72" s="311">
        <v>0</v>
      </c>
      <c r="K72" s="311">
        <v>0</v>
      </c>
      <c r="L72" s="311">
        <f t="shared" si="1"/>
        <v>0.85275751399999999</v>
      </c>
      <c r="M72" s="82" t="s">
        <v>209</v>
      </c>
      <c r="N72" s="83" t="s">
        <v>207</v>
      </c>
    </row>
    <row r="73" spans="1:25" ht="15" thickTop="1" thickBot="1">
      <c r="A73" s="74" t="s">
        <v>210</v>
      </c>
      <c r="B73" s="78" t="s">
        <v>211</v>
      </c>
      <c r="C73" s="313">
        <v>0</v>
      </c>
      <c r="D73" s="313">
        <v>0</v>
      </c>
      <c r="E73" s="313">
        <v>0</v>
      </c>
      <c r="F73" s="313">
        <v>0</v>
      </c>
      <c r="G73" s="313">
        <v>0</v>
      </c>
      <c r="H73" s="313">
        <v>0</v>
      </c>
      <c r="I73" s="313">
        <v>0</v>
      </c>
      <c r="J73" s="313">
        <v>0</v>
      </c>
      <c r="K73" s="313">
        <v>0</v>
      </c>
      <c r="L73" s="313">
        <f t="shared" si="1"/>
        <v>0</v>
      </c>
      <c r="M73" s="79" t="s">
        <v>212</v>
      </c>
      <c r="N73" s="80" t="s">
        <v>210</v>
      </c>
    </row>
    <row r="74" spans="1:25" ht="27" thickTop="1" thickBot="1">
      <c r="A74" s="75">
        <v>87</v>
      </c>
      <c r="B74" s="81" t="s">
        <v>213</v>
      </c>
      <c r="C74" s="311">
        <v>0.76555813099999992</v>
      </c>
      <c r="D74" s="311">
        <v>1.1645403140000004</v>
      </c>
      <c r="E74" s="311">
        <v>0.34865689500000002</v>
      </c>
      <c r="F74" s="311">
        <v>0</v>
      </c>
      <c r="G74" s="311">
        <v>2.9531217299999994</v>
      </c>
      <c r="H74" s="311">
        <v>0.23446992700000002</v>
      </c>
      <c r="I74" s="311">
        <v>8.2588617099999997</v>
      </c>
      <c r="J74" s="311">
        <v>0</v>
      </c>
      <c r="K74" s="311">
        <v>9.9057820000000005E-2</v>
      </c>
      <c r="L74" s="311">
        <f t="shared" ref="L74:L77" si="2">SUM(C74:K74)</f>
        <v>13.824266527000001</v>
      </c>
      <c r="M74" s="82" t="s">
        <v>214</v>
      </c>
      <c r="N74" s="83" t="s">
        <v>215</v>
      </c>
    </row>
    <row r="75" spans="1:25" ht="32.5" thickTop="1" thickBot="1">
      <c r="A75" s="74">
        <v>88</v>
      </c>
      <c r="B75" s="78" t="s">
        <v>216</v>
      </c>
      <c r="C75" s="313">
        <v>2.5000000000000001E-2</v>
      </c>
      <c r="D75" s="313">
        <v>0</v>
      </c>
      <c r="E75" s="313">
        <v>0</v>
      </c>
      <c r="F75" s="313">
        <v>0</v>
      </c>
      <c r="G75" s="313">
        <v>0</v>
      </c>
      <c r="H75" s="313">
        <v>0</v>
      </c>
      <c r="I75" s="313">
        <v>0</v>
      </c>
      <c r="J75" s="313">
        <v>0</v>
      </c>
      <c r="K75" s="313">
        <v>0</v>
      </c>
      <c r="L75" s="313">
        <f t="shared" si="2"/>
        <v>2.5000000000000001E-2</v>
      </c>
      <c r="M75" s="79" t="s">
        <v>286</v>
      </c>
      <c r="N75" s="80" t="s">
        <v>218</v>
      </c>
    </row>
    <row r="76" spans="1:25" ht="27" thickTop="1" thickBot="1">
      <c r="A76" s="75">
        <v>89</v>
      </c>
      <c r="B76" s="81" t="s">
        <v>219</v>
      </c>
      <c r="C76" s="311">
        <v>12.583784189999998</v>
      </c>
      <c r="D76" s="311">
        <v>4.9086633160000002</v>
      </c>
      <c r="E76" s="311">
        <v>11.425819037</v>
      </c>
      <c r="F76" s="311">
        <v>4.102858E-3</v>
      </c>
      <c r="G76" s="311">
        <v>1.0284967319999998</v>
      </c>
      <c r="H76" s="311">
        <v>2.2085438710000003</v>
      </c>
      <c r="I76" s="311">
        <v>4.7843794000000002E-2</v>
      </c>
      <c r="J76" s="311">
        <v>1.0788797000000001E-2</v>
      </c>
      <c r="K76" s="311">
        <v>0.14166743200000001</v>
      </c>
      <c r="L76" s="311">
        <f t="shared" si="2"/>
        <v>32.359710026999998</v>
      </c>
      <c r="M76" s="82" t="s">
        <v>246</v>
      </c>
      <c r="N76" s="83" t="s">
        <v>220</v>
      </c>
      <c r="O76" s="348"/>
      <c r="P76" s="348"/>
      <c r="Q76" s="348"/>
      <c r="R76" s="348"/>
      <c r="S76" s="348"/>
      <c r="T76" s="348"/>
      <c r="U76" s="348"/>
      <c r="V76" s="348"/>
      <c r="W76" s="348"/>
      <c r="X76" s="348"/>
    </row>
    <row r="77" spans="1:25" ht="26.5" thickTop="1">
      <c r="A77" s="33" t="s">
        <v>221</v>
      </c>
      <c r="B77" s="34" t="s">
        <v>525</v>
      </c>
      <c r="C77" s="323">
        <v>2.397531E-2</v>
      </c>
      <c r="D77" s="323">
        <v>0.05</v>
      </c>
      <c r="E77" s="323">
        <v>6.9435E-3</v>
      </c>
      <c r="F77" s="323">
        <v>1.8116999999999997E-4</v>
      </c>
      <c r="G77" s="323">
        <v>9.5898760000000013E-2</v>
      </c>
      <c r="H77" s="323">
        <v>0</v>
      </c>
      <c r="I77" s="323">
        <v>0</v>
      </c>
      <c r="J77" s="323">
        <v>0</v>
      </c>
      <c r="K77" s="323">
        <v>0</v>
      </c>
      <c r="L77" s="323">
        <f t="shared" si="2"/>
        <v>0.17699874000000002</v>
      </c>
      <c r="M77" s="35" t="s">
        <v>251</v>
      </c>
      <c r="N77" s="36" t="s">
        <v>221</v>
      </c>
      <c r="O77" s="213"/>
      <c r="P77" s="213"/>
      <c r="Q77" s="213"/>
      <c r="R77" s="213"/>
      <c r="S77" s="213"/>
      <c r="T77" s="213"/>
      <c r="U77" s="213"/>
      <c r="V77" s="213"/>
      <c r="W77" s="213"/>
      <c r="X77" s="213"/>
    </row>
    <row r="78" spans="1:25" ht="24.75" customHeight="1">
      <c r="A78" s="420" t="s">
        <v>29</v>
      </c>
      <c r="B78" s="420" t="s">
        <v>222</v>
      </c>
      <c r="C78" s="278">
        <f>C77+C68+C58+C48+C38+C34+C30+C20+C17+C6</f>
        <v>27067.453444299001</v>
      </c>
      <c r="D78" s="278">
        <f>D77+D68+D58+D48+D38+D34+D30+D20+D17+D6</f>
        <v>1607.1357360079999</v>
      </c>
      <c r="E78" s="278">
        <f t="shared" ref="E78:J78" si="3">E77+E68+E58+E48+E38+E34+E30+E20+E17+E6</f>
        <v>106667.48469222701</v>
      </c>
      <c r="F78" s="278">
        <f t="shared" si="3"/>
        <v>2358.5666724569996</v>
      </c>
      <c r="G78" s="278">
        <f t="shared" si="3"/>
        <v>314012.69633850991</v>
      </c>
      <c r="H78" s="278">
        <f t="shared" si="3"/>
        <v>5495.4620650199995</v>
      </c>
      <c r="I78" s="278">
        <f t="shared" si="3"/>
        <v>1470.9959603210002</v>
      </c>
      <c r="J78" s="278">
        <f t="shared" si="3"/>
        <v>1816.9030658040001</v>
      </c>
      <c r="K78" s="278">
        <f>K77+K68+K58+K48+K38+K34+K30+K20+K17+K6</f>
        <v>5936.390194095</v>
      </c>
      <c r="L78" s="278">
        <f>L77+L68+L58+L48+L38+L34+L30+L20+L17+L6</f>
        <v>466433.08816874097</v>
      </c>
      <c r="M78" s="421" t="s">
        <v>285</v>
      </c>
      <c r="N78" s="421"/>
      <c r="Q78" s="52"/>
    </row>
    <row r="79" spans="1:25">
      <c r="A79" s="90" t="s">
        <v>283</v>
      </c>
      <c r="B79" s="90"/>
      <c r="G79" s="2"/>
      <c r="K79" s="193"/>
      <c r="N79" s="4" t="s">
        <v>485</v>
      </c>
    </row>
    <row r="80" spans="1:25">
      <c r="A80" s="418" t="s">
        <v>488</v>
      </c>
      <c r="B80" s="418"/>
      <c r="C80" s="170"/>
      <c r="D80" s="126"/>
      <c r="E80" s="128"/>
      <c r="F80" s="128"/>
      <c r="G80" s="128"/>
      <c r="H80" s="128"/>
      <c r="I80" s="128"/>
      <c r="J80" s="128"/>
      <c r="K80" s="128"/>
      <c r="L80" s="265"/>
      <c r="M80" s="419" t="s">
        <v>489</v>
      </c>
      <c r="N80" s="419"/>
    </row>
    <row r="81" spans="3:12">
      <c r="C81" s="251"/>
      <c r="D81" s="251"/>
      <c r="E81" s="251"/>
      <c r="F81" s="251"/>
      <c r="G81" s="251"/>
      <c r="H81" s="251"/>
      <c r="I81" s="251"/>
      <c r="J81" s="251"/>
      <c r="K81" s="251"/>
      <c r="L81" s="252"/>
    </row>
    <row r="82" spans="3:12">
      <c r="C82" s="251"/>
      <c r="D82" s="251"/>
      <c r="E82" s="251"/>
      <c r="F82" s="251"/>
      <c r="G82" s="251"/>
      <c r="H82" s="251"/>
      <c r="I82" s="251"/>
      <c r="J82" s="251"/>
      <c r="K82" s="251"/>
      <c r="L82" s="252"/>
    </row>
    <row r="83" spans="3:12">
      <c r="C83" s="251"/>
      <c r="D83" s="251"/>
      <c r="E83" s="251"/>
      <c r="F83" s="251"/>
      <c r="G83" s="251"/>
      <c r="H83" s="251"/>
      <c r="I83" s="251"/>
      <c r="J83" s="251"/>
      <c r="K83" s="251"/>
      <c r="L83" s="252"/>
    </row>
    <row r="84" spans="3:12">
      <c r="C84" s="253"/>
      <c r="D84" s="253"/>
      <c r="E84" s="253"/>
      <c r="F84" s="253"/>
      <c r="G84" s="253"/>
      <c r="H84" s="253"/>
      <c r="I84" s="253"/>
      <c r="J84" s="253"/>
      <c r="K84" s="253"/>
      <c r="L84" s="252"/>
    </row>
    <row r="85" spans="3:12">
      <c r="K85" s="252"/>
    </row>
    <row r="86" spans="3:12">
      <c r="K86" s="252"/>
      <c r="L86" s="355"/>
    </row>
    <row r="87" spans="3:12">
      <c r="K87" s="252"/>
      <c r="L87" s="254"/>
    </row>
    <row r="88" spans="3:12">
      <c r="K88" s="252"/>
      <c r="L88" s="254"/>
    </row>
    <row r="89" spans="3:12">
      <c r="K89" s="252"/>
      <c r="L89" s="255"/>
    </row>
    <row r="90" spans="3:12">
      <c r="K90" s="252"/>
      <c r="L90" s="256"/>
    </row>
    <row r="91" spans="3:12">
      <c r="K91" s="252"/>
      <c r="L91" s="257"/>
    </row>
    <row r="92" spans="3:12">
      <c r="K92" s="252"/>
      <c r="L92" s="257"/>
    </row>
    <row r="93" spans="3:12">
      <c r="K93" s="252"/>
      <c r="L93" s="257"/>
    </row>
    <row r="94" spans="3:12">
      <c r="K94" s="252"/>
      <c r="L94" s="257"/>
    </row>
    <row r="95" spans="3:12">
      <c r="K95" s="252"/>
      <c r="L95" s="257"/>
    </row>
    <row r="96" spans="3:12">
      <c r="C96" s="252"/>
      <c r="D96" s="252"/>
      <c r="E96" s="252"/>
      <c r="F96" s="252"/>
      <c r="G96" s="252"/>
      <c r="H96" s="252"/>
      <c r="I96" s="252"/>
      <c r="J96" s="252"/>
      <c r="K96" s="252"/>
      <c r="L96" s="252"/>
    </row>
    <row r="97" spans="3:12">
      <c r="C97" s="58"/>
      <c r="D97" s="58"/>
      <c r="E97" s="58"/>
      <c r="F97" s="58"/>
      <c r="G97" s="58"/>
      <c r="H97" s="58"/>
      <c r="I97" s="58"/>
      <c r="J97" s="58"/>
      <c r="K97" s="58"/>
      <c r="L97" s="252"/>
    </row>
    <row r="98" spans="3:12">
      <c r="C98" s="252"/>
      <c r="D98" s="252"/>
      <c r="E98" s="252"/>
      <c r="F98" s="252"/>
      <c r="G98" s="252"/>
      <c r="H98" s="252"/>
      <c r="I98" s="252"/>
      <c r="J98" s="252"/>
      <c r="K98" s="252"/>
      <c r="L98" s="252"/>
    </row>
  </sheetData>
  <mergeCells count="10">
    <mergeCell ref="A80:B80"/>
    <mergeCell ref="M80:N80"/>
    <mergeCell ref="A78:B78"/>
    <mergeCell ref="M78:N78"/>
    <mergeCell ref="A1:N1"/>
    <mergeCell ref="A2:N2"/>
    <mergeCell ref="A3:N3"/>
    <mergeCell ref="A5:B5"/>
    <mergeCell ref="M5:N5"/>
    <mergeCell ref="D4:K4"/>
  </mergeCells>
  <printOptions horizontalCentered="1" verticalCentered="1"/>
  <pageMargins left="0" right="0" top="0" bottom="0" header="0.51181102362204722" footer="0.51181102362204722"/>
  <pageSetup paperSize="9" scale="80" fitToHeight="0" orientation="landscape" r:id="rId1"/>
  <headerFooter alignWithMargins="0"/>
  <rowBreaks count="4" manualBreakCount="4">
    <brk id="16" max="13" man="1"/>
    <brk id="29" max="13" man="1"/>
    <brk id="46" max="13" man="1"/>
    <brk id="62"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4"/>
  <sheetViews>
    <sheetView rightToLeft="1" view="pageBreakPreview" zoomScaleSheetLayoutView="100" workbookViewId="0">
      <selection activeCell="A4" sqref="A4:L4"/>
    </sheetView>
  </sheetViews>
  <sheetFormatPr defaultRowHeight="14"/>
  <cols>
    <col min="1" max="1" width="23" style="4" customWidth="1"/>
    <col min="2" max="2" width="12.7265625" style="10" bestFit="1" customWidth="1"/>
    <col min="3" max="5" width="14.26953125" style="10" bestFit="1" customWidth="1"/>
    <col min="6" max="6" width="14.1796875" style="10" bestFit="1" customWidth="1"/>
    <col min="7" max="7" width="12.7265625" style="10" bestFit="1" customWidth="1"/>
    <col min="8" max="11" width="9.26953125" style="10" customWidth="1"/>
    <col min="12" max="12" width="23" style="4" customWidth="1"/>
    <col min="13" max="256" width="9.1796875" style="4"/>
    <col min="257" max="257" width="23" style="4" customWidth="1"/>
    <col min="258" max="267" width="8.7265625" style="4" customWidth="1"/>
    <col min="268" max="268" width="23" style="4" customWidth="1"/>
    <col min="269" max="512" width="9.1796875" style="4"/>
    <col min="513" max="513" width="23" style="4" customWidth="1"/>
    <col min="514" max="523" width="8.7265625" style="4" customWidth="1"/>
    <col min="524" max="524" width="23" style="4" customWidth="1"/>
    <col min="525" max="768" width="9.1796875" style="4"/>
    <col min="769" max="769" width="23" style="4" customWidth="1"/>
    <col min="770" max="779" width="8.7265625" style="4" customWidth="1"/>
    <col min="780" max="780" width="23" style="4" customWidth="1"/>
    <col min="781" max="1024" width="9.1796875" style="4"/>
    <col min="1025" max="1025" width="23" style="4" customWidth="1"/>
    <col min="1026" max="1035" width="8.7265625" style="4" customWidth="1"/>
    <col min="1036" max="1036" width="23" style="4" customWidth="1"/>
    <col min="1037" max="1280" width="9.1796875" style="4"/>
    <col min="1281" max="1281" width="23" style="4" customWidth="1"/>
    <col min="1282" max="1291" width="8.7265625" style="4" customWidth="1"/>
    <col min="1292" max="1292" width="23" style="4" customWidth="1"/>
    <col min="1293" max="1536" width="9.1796875" style="4"/>
    <col min="1537" max="1537" width="23" style="4" customWidth="1"/>
    <col min="1538" max="1547" width="8.7265625" style="4" customWidth="1"/>
    <col min="1548" max="1548" width="23" style="4" customWidth="1"/>
    <col min="1549" max="1792" width="9.1796875" style="4"/>
    <col min="1793" max="1793" width="23" style="4" customWidth="1"/>
    <col min="1794" max="1803" width="8.7265625" style="4" customWidth="1"/>
    <col min="1804" max="1804" width="23" style="4" customWidth="1"/>
    <col min="1805" max="2048" width="9.1796875" style="4"/>
    <col min="2049" max="2049" width="23" style="4" customWidth="1"/>
    <col min="2050" max="2059" width="8.7265625" style="4" customWidth="1"/>
    <col min="2060" max="2060" width="23" style="4" customWidth="1"/>
    <col min="2061" max="2304" width="9.1796875" style="4"/>
    <col min="2305" max="2305" width="23" style="4" customWidth="1"/>
    <col min="2306" max="2315" width="8.7265625" style="4" customWidth="1"/>
    <col min="2316" max="2316" width="23" style="4" customWidth="1"/>
    <col min="2317" max="2560" width="9.1796875" style="4"/>
    <col min="2561" max="2561" width="23" style="4" customWidth="1"/>
    <col min="2562" max="2571" width="8.7265625" style="4" customWidth="1"/>
    <col min="2572" max="2572" width="23" style="4" customWidth="1"/>
    <col min="2573" max="2816" width="9.1796875" style="4"/>
    <col min="2817" max="2817" width="23" style="4" customWidth="1"/>
    <col min="2818" max="2827" width="8.7265625" style="4" customWidth="1"/>
    <col min="2828" max="2828" width="23" style="4" customWidth="1"/>
    <col min="2829" max="3072" width="9.1796875" style="4"/>
    <col min="3073" max="3073" width="23" style="4" customWidth="1"/>
    <col min="3074" max="3083" width="8.7265625" style="4" customWidth="1"/>
    <col min="3084" max="3084" width="23" style="4" customWidth="1"/>
    <col min="3085" max="3328" width="9.1796875" style="4"/>
    <col min="3329" max="3329" width="23" style="4" customWidth="1"/>
    <col min="3330" max="3339" width="8.7265625" style="4" customWidth="1"/>
    <col min="3340" max="3340" width="23" style="4" customWidth="1"/>
    <col min="3341" max="3584" width="9.1796875" style="4"/>
    <col min="3585" max="3585" width="23" style="4" customWidth="1"/>
    <col min="3586" max="3595" width="8.7265625" style="4" customWidth="1"/>
    <col min="3596" max="3596" width="23" style="4" customWidth="1"/>
    <col min="3597" max="3840" width="9.1796875" style="4"/>
    <col min="3841" max="3841" width="23" style="4" customWidth="1"/>
    <col min="3842" max="3851" width="8.7265625" style="4" customWidth="1"/>
    <col min="3852" max="3852" width="23" style="4" customWidth="1"/>
    <col min="3853" max="4096" width="9.1796875" style="4"/>
    <col min="4097" max="4097" width="23" style="4" customWidth="1"/>
    <col min="4098" max="4107" width="8.7265625" style="4" customWidth="1"/>
    <col min="4108" max="4108" width="23" style="4" customWidth="1"/>
    <col min="4109" max="4352" width="9.1796875" style="4"/>
    <col min="4353" max="4353" width="23" style="4" customWidth="1"/>
    <col min="4354" max="4363" width="8.7265625" style="4" customWidth="1"/>
    <col min="4364" max="4364" width="23" style="4" customWidth="1"/>
    <col min="4365" max="4608" width="9.1796875" style="4"/>
    <col min="4609" max="4609" width="23" style="4" customWidth="1"/>
    <col min="4610" max="4619" width="8.7265625" style="4" customWidth="1"/>
    <col min="4620" max="4620" width="23" style="4" customWidth="1"/>
    <col min="4621" max="4864" width="9.1796875" style="4"/>
    <col min="4865" max="4865" width="23" style="4" customWidth="1"/>
    <col min="4866" max="4875" width="8.7265625" style="4" customWidth="1"/>
    <col min="4876" max="4876" width="23" style="4" customWidth="1"/>
    <col min="4877" max="5120" width="9.1796875" style="4"/>
    <col min="5121" max="5121" width="23" style="4" customWidth="1"/>
    <col min="5122" max="5131" width="8.7265625" style="4" customWidth="1"/>
    <col min="5132" max="5132" width="23" style="4" customWidth="1"/>
    <col min="5133" max="5376" width="9.1796875" style="4"/>
    <col min="5377" max="5377" width="23" style="4" customWidth="1"/>
    <col min="5378" max="5387" width="8.7265625" style="4" customWidth="1"/>
    <col min="5388" max="5388" width="23" style="4" customWidth="1"/>
    <col min="5389" max="5632" width="9.1796875" style="4"/>
    <col min="5633" max="5633" width="23" style="4" customWidth="1"/>
    <col min="5634" max="5643" width="8.7265625" style="4" customWidth="1"/>
    <col min="5644" max="5644" width="23" style="4" customWidth="1"/>
    <col min="5645" max="5888" width="9.1796875" style="4"/>
    <col min="5889" max="5889" width="23" style="4" customWidth="1"/>
    <col min="5890" max="5899" width="8.7265625" style="4" customWidth="1"/>
    <col min="5900" max="5900" width="23" style="4" customWidth="1"/>
    <col min="5901" max="6144" width="9.1796875" style="4"/>
    <col min="6145" max="6145" width="23" style="4" customWidth="1"/>
    <col min="6146" max="6155" width="8.7265625" style="4" customWidth="1"/>
    <col min="6156" max="6156" width="23" style="4" customWidth="1"/>
    <col min="6157" max="6400" width="9.1796875" style="4"/>
    <col min="6401" max="6401" width="23" style="4" customWidth="1"/>
    <col min="6402" max="6411" width="8.7265625" style="4" customWidth="1"/>
    <col min="6412" max="6412" width="23" style="4" customWidth="1"/>
    <col min="6413" max="6656" width="9.1796875" style="4"/>
    <col min="6657" max="6657" width="23" style="4" customWidth="1"/>
    <col min="6658" max="6667" width="8.7265625" style="4" customWidth="1"/>
    <col min="6668" max="6668" width="23" style="4" customWidth="1"/>
    <col min="6669" max="6912" width="9.1796875" style="4"/>
    <col min="6913" max="6913" width="23" style="4" customWidth="1"/>
    <col min="6914" max="6923" width="8.7265625" style="4" customWidth="1"/>
    <col min="6924" max="6924" width="23" style="4" customWidth="1"/>
    <col min="6925" max="7168" width="9.1796875" style="4"/>
    <col min="7169" max="7169" width="23" style="4" customWidth="1"/>
    <col min="7170" max="7179" width="8.7265625" style="4" customWidth="1"/>
    <col min="7180" max="7180" width="23" style="4" customWidth="1"/>
    <col min="7181" max="7424" width="9.1796875" style="4"/>
    <col min="7425" max="7425" width="23" style="4" customWidth="1"/>
    <col min="7426" max="7435" width="8.7265625" style="4" customWidth="1"/>
    <col min="7436" max="7436" width="23" style="4" customWidth="1"/>
    <col min="7437" max="7680" width="9.1796875" style="4"/>
    <col min="7681" max="7681" width="23" style="4" customWidth="1"/>
    <col min="7682" max="7691" width="8.7265625" style="4" customWidth="1"/>
    <col min="7692" max="7692" width="23" style="4" customWidth="1"/>
    <col min="7693" max="7936" width="9.1796875" style="4"/>
    <col min="7937" max="7937" width="23" style="4" customWidth="1"/>
    <col min="7938" max="7947" width="8.7265625" style="4" customWidth="1"/>
    <col min="7948" max="7948" width="23" style="4" customWidth="1"/>
    <col min="7949" max="8192" width="9.1796875" style="4"/>
    <col min="8193" max="8193" width="23" style="4" customWidth="1"/>
    <col min="8194" max="8203" width="8.7265625" style="4" customWidth="1"/>
    <col min="8204" max="8204" width="23" style="4" customWidth="1"/>
    <col min="8205" max="8448" width="9.1796875" style="4"/>
    <col min="8449" max="8449" width="23" style="4" customWidth="1"/>
    <col min="8450" max="8459" width="8.7265625" style="4" customWidth="1"/>
    <col min="8460" max="8460" width="23" style="4" customWidth="1"/>
    <col min="8461" max="8704" width="9.1796875" style="4"/>
    <col min="8705" max="8705" width="23" style="4" customWidth="1"/>
    <col min="8706" max="8715" width="8.7265625" style="4" customWidth="1"/>
    <col min="8716" max="8716" width="23" style="4" customWidth="1"/>
    <col min="8717" max="8960" width="9.1796875" style="4"/>
    <col min="8961" max="8961" width="23" style="4" customWidth="1"/>
    <col min="8962" max="8971" width="8.7265625" style="4" customWidth="1"/>
    <col min="8972" max="8972" width="23" style="4" customWidth="1"/>
    <col min="8973" max="9216" width="9.1796875" style="4"/>
    <col min="9217" max="9217" width="23" style="4" customWidth="1"/>
    <col min="9218" max="9227" width="8.7265625" style="4" customWidth="1"/>
    <col min="9228" max="9228" width="23" style="4" customWidth="1"/>
    <col min="9229" max="9472" width="9.1796875" style="4"/>
    <col min="9473" max="9473" width="23" style="4" customWidth="1"/>
    <col min="9474" max="9483" width="8.7265625" style="4" customWidth="1"/>
    <col min="9484" max="9484" width="23" style="4" customWidth="1"/>
    <col min="9485" max="9728" width="9.1796875" style="4"/>
    <col min="9729" max="9729" width="23" style="4" customWidth="1"/>
    <col min="9730" max="9739" width="8.7265625" style="4" customWidth="1"/>
    <col min="9740" max="9740" width="23" style="4" customWidth="1"/>
    <col min="9741" max="9984" width="9.1796875" style="4"/>
    <col min="9985" max="9985" width="23" style="4" customWidth="1"/>
    <col min="9986" max="9995" width="8.7265625" style="4" customWidth="1"/>
    <col min="9996" max="9996" width="23" style="4" customWidth="1"/>
    <col min="9997" max="10240" width="9.1796875" style="4"/>
    <col min="10241" max="10241" width="23" style="4" customWidth="1"/>
    <col min="10242" max="10251" width="8.7265625" style="4" customWidth="1"/>
    <col min="10252" max="10252" width="23" style="4" customWidth="1"/>
    <col min="10253" max="10496" width="9.1796875" style="4"/>
    <col min="10497" max="10497" width="23" style="4" customWidth="1"/>
    <col min="10498" max="10507" width="8.7265625" style="4" customWidth="1"/>
    <col min="10508" max="10508" width="23" style="4" customWidth="1"/>
    <col min="10509" max="10752" width="9.1796875" style="4"/>
    <col min="10753" max="10753" width="23" style="4" customWidth="1"/>
    <col min="10754" max="10763" width="8.7265625" style="4" customWidth="1"/>
    <col min="10764" max="10764" width="23" style="4" customWidth="1"/>
    <col min="10765" max="11008" width="9.1796875" style="4"/>
    <col min="11009" max="11009" width="23" style="4" customWidth="1"/>
    <col min="11010" max="11019" width="8.7265625" style="4" customWidth="1"/>
    <col min="11020" max="11020" width="23" style="4" customWidth="1"/>
    <col min="11021" max="11264" width="9.1796875" style="4"/>
    <col min="11265" max="11265" width="23" style="4" customWidth="1"/>
    <col min="11266" max="11275" width="8.7265625" style="4" customWidth="1"/>
    <col min="11276" max="11276" width="23" style="4" customWidth="1"/>
    <col min="11277" max="11520" width="9.1796875" style="4"/>
    <col min="11521" max="11521" width="23" style="4" customWidth="1"/>
    <col min="11522" max="11531" width="8.7265625" style="4" customWidth="1"/>
    <col min="11532" max="11532" width="23" style="4" customWidth="1"/>
    <col min="11533" max="11776" width="9.1796875" style="4"/>
    <col min="11777" max="11777" width="23" style="4" customWidth="1"/>
    <col min="11778" max="11787" width="8.7265625" style="4" customWidth="1"/>
    <col min="11788" max="11788" width="23" style="4" customWidth="1"/>
    <col min="11789" max="12032" width="9.1796875" style="4"/>
    <col min="12033" max="12033" width="23" style="4" customWidth="1"/>
    <col min="12034" max="12043" width="8.7265625" style="4" customWidth="1"/>
    <col min="12044" max="12044" width="23" style="4" customWidth="1"/>
    <col min="12045" max="12288" width="9.1796875" style="4"/>
    <col min="12289" max="12289" width="23" style="4" customWidth="1"/>
    <col min="12290" max="12299" width="8.7265625" style="4" customWidth="1"/>
    <col min="12300" max="12300" width="23" style="4" customWidth="1"/>
    <col min="12301" max="12544" width="9.1796875" style="4"/>
    <col min="12545" max="12545" width="23" style="4" customWidth="1"/>
    <col min="12546" max="12555" width="8.7265625" style="4" customWidth="1"/>
    <col min="12556" max="12556" width="23" style="4" customWidth="1"/>
    <col min="12557" max="12800" width="9.1796875" style="4"/>
    <col min="12801" max="12801" width="23" style="4" customWidth="1"/>
    <col min="12802" max="12811" width="8.7265625" style="4" customWidth="1"/>
    <col min="12812" max="12812" width="23" style="4" customWidth="1"/>
    <col min="12813" max="13056" width="9.1796875" style="4"/>
    <col min="13057" max="13057" width="23" style="4" customWidth="1"/>
    <col min="13058" max="13067" width="8.7265625" style="4" customWidth="1"/>
    <col min="13068" max="13068" width="23" style="4" customWidth="1"/>
    <col min="13069" max="13312" width="9.1796875" style="4"/>
    <col min="13313" max="13313" width="23" style="4" customWidth="1"/>
    <col min="13314" max="13323" width="8.7265625" style="4" customWidth="1"/>
    <col min="13324" max="13324" width="23" style="4" customWidth="1"/>
    <col min="13325" max="13568" width="9.1796875" style="4"/>
    <col min="13569" max="13569" width="23" style="4" customWidth="1"/>
    <col min="13570" max="13579" width="8.7265625" style="4" customWidth="1"/>
    <col min="13580" max="13580" width="23" style="4" customWidth="1"/>
    <col min="13581" max="13824" width="9.1796875" style="4"/>
    <col min="13825" max="13825" width="23" style="4" customWidth="1"/>
    <col min="13826" max="13835" width="8.7265625" style="4" customWidth="1"/>
    <col min="13836" max="13836" width="23" style="4" customWidth="1"/>
    <col min="13837" max="14080" width="9.1796875" style="4"/>
    <col min="14081" max="14081" width="23" style="4" customWidth="1"/>
    <col min="14082" max="14091" width="8.7265625" style="4" customWidth="1"/>
    <col min="14092" max="14092" width="23" style="4" customWidth="1"/>
    <col min="14093" max="14336" width="9.1796875" style="4"/>
    <col min="14337" max="14337" width="23" style="4" customWidth="1"/>
    <col min="14338" max="14347" width="8.7265625" style="4" customWidth="1"/>
    <col min="14348" max="14348" width="23" style="4" customWidth="1"/>
    <col min="14349" max="14592" width="9.1796875" style="4"/>
    <col min="14593" max="14593" width="23" style="4" customWidth="1"/>
    <col min="14594" max="14603" width="8.7265625" style="4" customWidth="1"/>
    <col min="14604" max="14604" width="23" style="4" customWidth="1"/>
    <col min="14605" max="14848" width="9.1796875" style="4"/>
    <col min="14849" max="14849" width="23" style="4" customWidth="1"/>
    <col min="14850" max="14859" width="8.7265625" style="4" customWidth="1"/>
    <col min="14860" max="14860" width="23" style="4" customWidth="1"/>
    <col min="14861" max="15104" width="9.1796875" style="4"/>
    <col min="15105" max="15105" width="23" style="4" customWidth="1"/>
    <col min="15106" max="15115" width="8.7265625" style="4" customWidth="1"/>
    <col min="15116" max="15116" width="23" style="4" customWidth="1"/>
    <col min="15117" max="15360" width="9.1796875" style="4"/>
    <col min="15361" max="15361" width="23" style="4" customWidth="1"/>
    <col min="15362" max="15371" width="8.7265625" style="4" customWidth="1"/>
    <col min="15372" max="15372" width="23" style="4" customWidth="1"/>
    <col min="15373" max="15616" width="9.1796875" style="4"/>
    <col min="15617" max="15617" width="23" style="4" customWidth="1"/>
    <col min="15618" max="15627" width="8.7265625" style="4" customWidth="1"/>
    <col min="15628" max="15628" width="23" style="4" customWidth="1"/>
    <col min="15629" max="15872" width="9.1796875" style="4"/>
    <col min="15873" max="15873" width="23" style="4" customWidth="1"/>
    <col min="15874" max="15883" width="8.7265625" style="4" customWidth="1"/>
    <col min="15884" max="15884" width="23" style="4" customWidth="1"/>
    <col min="15885" max="16128" width="9.1796875" style="4"/>
    <col min="16129" max="16129" width="23" style="4" customWidth="1"/>
    <col min="16130" max="16139" width="8.7265625" style="4" customWidth="1"/>
    <col min="16140" max="16140" width="23" style="4" customWidth="1"/>
    <col min="16141" max="16382" width="9.1796875" style="4"/>
    <col min="16383" max="16384" width="9.1796875" style="4" customWidth="1"/>
  </cols>
  <sheetData>
    <row r="1" spans="1:14" s="59" customFormat="1" ht="23.25" customHeight="1">
      <c r="A1" s="426"/>
      <c r="B1" s="427"/>
      <c r="C1" s="427"/>
      <c r="D1" s="427"/>
      <c r="E1" s="427"/>
      <c r="F1" s="427"/>
      <c r="G1" s="427"/>
      <c r="H1" s="427"/>
      <c r="I1" s="427"/>
      <c r="J1" s="427"/>
      <c r="K1" s="427"/>
      <c r="L1" s="427"/>
      <c r="M1" s="61"/>
      <c r="N1" s="61"/>
    </row>
    <row r="2" spans="1:14" s="1" customFormat="1" ht="20.149999999999999" customHeight="1">
      <c r="A2" s="380" t="s">
        <v>247</v>
      </c>
      <c r="B2" s="380"/>
      <c r="C2" s="380"/>
      <c r="D2" s="380"/>
      <c r="E2" s="380"/>
      <c r="F2" s="380"/>
      <c r="G2" s="380"/>
      <c r="H2" s="380"/>
      <c r="I2" s="380"/>
      <c r="J2" s="380"/>
      <c r="K2" s="380"/>
      <c r="L2" s="380"/>
      <c r="M2" s="67"/>
      <c r="N2" s="67"/>
    </row>
    <row r="3" spans="1:14" s="54" customFormat="1" ht="20.149999999999999" customHeight="1">
      <c r="A3" s="362" t="s">
        <v>579</v>
      </c>
      <c r="B3" s="362"/>
      <c r="C3" s="362"/>
      <c r="D3" s="362"/>
      <c r="E3" s="362"/>
      <c r="F3" s="362"/>
      <c r="G3" s="362"/>
      <c r="H3" s="362"/>
      <c r="I3" s="362"/>
      <c r="J3" s="362"/>
      <c r="K3" s="362"/>
      <c r="L3" s="362"/>
      <c r="M3" s="68"/>
      <c r="N3" s="68"/>
    </row>
    <row r="4" spans="1:14" s="6" customFormat="1" ht="20.149999999999999" customHeight="1">
      <c r="A4" s="428" t="s">
        <v>233</v>
      </c>
      <c r="B4" s="428"/>
      <c r="C4" s="428"/>
      <c r="D4" s="428"/>
      <c r="E4" s="428"/>
      <c r="F4" s="428"/>
      <c r="G4" s="428"/>
      <c r="H4" s="428"/>
      <c r="I4" s="428"/>
      <c r="J4" s="428"/>
      <c r="K4" s="428"/>
      <c r="L4" s="428"/>
      <c r="M4" s="191"/>
      <c r="N4" s="191"/>
    </row>
    <row r="5" spans="1:14" s="6" customFormat="1" ht="20.149999999999999" customHeight="1">
      <c r="A5" s="428" t="s">
        <v>579</v>
      </c>
      <c r="B5" s="428"/>
      <c r="C5" s="428"/>
      <c r="D5" s="428"/>
      <c r="E5" s="428"/>
      <c r="F5" s="428"/>
      <c r="G5" s="428"/>
      <c r="H5" s="428"/>
      <c r="I5" s="428"/>
      <c r="J5" s="428"/>
      <c r="K5" s="428"/>
      <c r="L5" s="428"/>
      <c r="M5" s="69"/>
      <c r="N5" s="69"/>
    </row>
    <row r="6" spans="1:14" ht="22" customHeight="1">
      <c r="A6" s="70" t="s">
        <v>561</v>
      </c>
      <c r="B6" s="56"/>
      <c r="C6" s="56"/>
      <c r="D6" s="194"/>
      <c r="E6" s="56"/>
      <c r="F6" s="56"/>
      <c r="G6" s="367" t="s">
        <v>562</v>
      </c>
      <c r="H6" s="367"/>
      <c r="I6" s="367"/>
      <c r="J6" s="367"/>
      <c r="K6" s="367"/>
      <c r="L6" s="367"/>
      <c r="N6" s="11"/>
    </row>
    <row r="7" spans="1:14" ht="20.25" customHeight="1" thickBot="1">
      <c r="A7" s="429" t="s">
        <v>234</v>
      </c>
      <c r="B7" s="423" t="s">
        <v>282</v>
      </c>
      <c r="C7" s="423"/>
      <c r="D7" s="423"/>
      <c r="E7" s="423"/>
      <c r="F7" s="423"/>
      <c r="G7" s="423" t="s">
        <v>477</v>
      </c>
      <c r="H7" s="423"/>
      <c r="I7" s="423"/>
      <c r="J7" s="423"/>
      <c r="K7" s="423"/>
      <c r="L7" s="424" t="s">
        <v>478</v>
      </c>
    </row>
    <row r="8" spans="1:14" ht="41.25" customHeight="1" thickTop="1">
      <c r="A8" s="430"/>
      <c r="B8" s="88">
        <v>2018</v>
      </c>
      <c r="C8" s="88">
        <v>2019</v>
      </c>
      <c r="D8" s="88">
        <v>2020</v>
      </c>
      <c r="E8" s="88">
        <v>2021</v>
      </c>
      <c r="F8" s="88">
        <v>2022</v>
      </c>
      <c r="G8" s="88">
        <v>2018</v>
      </c>
      <c r="H8" s="88">
        <v>2019</v>
      </c>
      <c r="I8" s="88">
        <v>2020</v>
      </c>
      <c r="J8" s="88">
        <v>2021</v>
      </c>
      <c r="K8" s="88">
        <v>2022</v>
      </c>
      <c r="L8" s="425"/>
    </row>
    <row r="9" spans="1:14" ht="35.15" customHeight="1" thickBot="1">
      <c r="A9" s="27" t="s">
        <v>224</v>
      </c>
      <c r="B9" s="279">
        <v>54920.289056679998</v>
      </c>
      <c r="C9" s="279">
        <v>49437.247876533984</v>
      </c>
      <c r="D9" s="280">
        <v>30496.612656663005</v>
      </c>
      <c r="E9" s="280">
        <v>50625.171500029006</v>
      </c>
      <c r="F9" s="280">
        <v>75789.443956890958</v>
      </c>
      <c r="G9" s="178">
        <v>383.32814093200005</v>
      </c>
      <c r="H9" s="178">
        <v>623.65728535499989</v>
      </c>
      <c r="I9" s="178">
        <v>174.01433744800033</v>
      </c>
      <c r="J9" s="178">
        <v>188.52160585699983</v>
      </c>
      <c r="K9" s="178">
        <v>172.05339582400029</v>
      </c>
      <c r="L9" s="28" t="s">
        <v>470</v>
      </c>
    </row>
    <row r="10" spans="1:14" ht="35.15" customHeight="1" thickTop="1" thickBot="1">
      <c r="A10" s="25" t="s">
        <v>225</v>
      </c>
      <c r="B10" s="281">
        <v>207997.37443088496</v>
      </c>
      <c r="C10" s="281">
        <v>179714.49577907979</v>
      </c>
      <c r="D10" s="281">
        <v>128324.6397006099</v>
      </c>
      <c r="E10" s="281">
        <v>216995.12414232714</v>
      </c>
      <c r="F10" s="281">
        <v>338247.41535643319</v>
      </c>
      <c r="G10" s="179">
        <v>86.084734488999985</v>
      </c>
      <c r="H10" s="179">
        <v>65.068271257000063</v>
      </c>
      <c r="I10" s="179">
        <v>217.33084725099994</v>
      </c>
      <c r="J10" s="179">
        <v>142.16801327099984</v>
      </c>
      <c r="K10" s="179">
        <v>180.44890312000018</v>
      </c>
      <c r="L10" s="26" t="s">
        <v>469</v>
      </c>
    </row>
    <row r="11" spans="1:14" ht="35.15" customHeight="1" thickTop="1">
      <c r="A11" s="42" t="s">
        <v>226</v>
      </c>
      <c r="B11" s="282">
        <v>34021.068913317984</v>
      </c>
      <c r="C11" s="282">
        <v>27416.474494712042</v>
      </c>
      <c r="D11" s="283">
        <v>18233.857945489017</v>
      </c>
      <c r="E11" s="283">
        <v>39555.770087498924</v>
      </c>
      <c r="F11" s="283">
        <v>52396.228855416928</v>
      </c>
      <c r="G11" s="210">
        <v>9422.366594337218</v>
      </c>
      <c r="H11" s="210">
        <v>8226.2727792010955</v>
      </c>
      <c r="I11" s="210">
        <v>10028.662595067182</v>
      </c>
      <c r="J11" s="210">
        <v>9913.5281339121811</v>
      </c>
      <c r="K11" s="210">
        <v>9925.0979018321214</v>
      </c>
      <c r="L11" s="43" t="s">
        <v>468</v>
      </c>
    </row>
    <row r="12" spans="1:14" ht="35.15" customHeight="1">
      <c r="A12" s="44" t="s">
        <v>253</v>
      </c>
      <c r="B12" s="247">
        <f>SUM(B9:B11)</f>
        <v>296938.73240088293</v>
      </c>
      <c r="C12" s="247">
        <f t="shared" ref="C12:K12" si="0">SUM(C9:C11)</f>
        <v>256568.21815032582</v>
      </c>
      <c r="D12" s="247">
        <f t="shared" si="0"/>
        <v>177055.11030276192</v>
      </c>
      <c r="E12" s="247">
        <f t="shared" si="0"/>
        <v>307176.06572985509</v>
      </c>
      <c r="F12" s="247">
        <f t="shared" si="0"/>
        <v>466433.08816874109</v>
      </c>
      <c r="G12" s="247">
        <f t="shared" si="0"/>
        <v>9891.7794697582176</v>
      </c>
      <c r="H12" s="247">
        <f t="shared" si="0"/>
        <v>8914.9983358130958</v>
      </c>
      <c r="I12" s="247">
        <f t="shared" si="0"/>
        <v>10420.007779766183</v>
      </c>
      <c r="J12" s="247">
        <f t="shared" si="0"/>
        <v>10244.21775304018</v>
      </c>
      <c r="K12" s="247">
        <f t="shared" si="0"/>
        <v>10277.600200776122</v>
      </c>
      <c r="L12" s="275" t="s">
        <v>28</v>
      </c>
    </row>
    <row r="13" spans="1:14">
      <c r="A13" s="422" t="s">
        <v>283</v>
      </c>
      <c r="B13" s="422"/>
      <c r="C13" s="422"/>
      <c r="G13" s="197"/>
      <c r="H13" s="197"/>
      <c r="I13" s="197"/>
      <c r="J13" s="214"/>
      <c r="K13" s="214"/>
      <c r="L13" s="57" t="s">
        <v>485</v>
      </c>
    </row>
    <row r="15" spans="1:14">
      <c r="B15" s="170"/>
      <c r="C15" s="170"/>
      <c r="D15" s="170"/>
      <c r="E15" s="170"/>
      <c r="F15" s="170"/>
    </row>
    <row r="16" spans="1:14">
      <c r="B16" s="197"/>
      <c r="C16" s="197"/>
      <c r="D16" s="197"/>
      <c r="E16" s="197"/>
      <c r="F16" s="197"/>
    </row>
    <row r="17" spans="2:11">
      <c r="B17" s="197"/>
      <c r="C17" s="197"/>
      <c r="D17" s="197"/>
      <c r="E17" s="197"/>
      <c r="F17" s="197"/>
      <c r="G17" s="197"/>
      <c r="H17" s="197"/>
      <c r="I17" s="197"/>
      <c r="J17" s="197"/>
      <c r="K17" s="197"/>
    </row>
    <row r="18" spans="2:11">
      <c r="B18" s="170"/>
      <c r="C18" s="170"/>
      <c r="D18" s="170"/>
      <c r="E18" s="170"/>
      <c r="F18" s="170"/>
      <c r="G18" s="170"/>
      <c r="H18" s="170"/>
      <c r="I18" s="170"/>
      <c r="J18" s="170"/>
      <c r="K18" s="170"/>
    </row>
    <row r="22" spans="2:11">
      <c r="C22" s="170"/>
      <c r="D22" s="170"/>
      <c r="E22" s="170"/>
      <c r="F22" s="170"/>
      <c r="G22" s="170"/>
    </row>
    <row r="24" spans="2:11">
      <c r="C24" s="197"/>
      <c r="D24" s="197"/>
      <c r="E24" s="197"/>
      <c r="F24" s="197"/>
      <c r="G24" s="197"/>
    </row>
  </sheetData>
  <mergeCells count="11">
    <mergeCell ref="A13:C13"/>
    <mergeCell ref="G7:K7"/>
    <mergeCell ref="L7:L8"/>
    <mergeCell ref="A1:L1"/>
    <mergeCell ref="A2:L2"/>
    <mergeCell ref="A3:L3"/>
    <mergeCell ref="A4:L4"/>
    <mergeCell ref="A5:L5"/>
    <mergeCell ref="A7:A8"/>
    <mergeCell ref="B7:F7"/>
    <mergeCell ref="G6:L6"/>
  </mergeCells>
  <printOptions horizontalCentered="1"/>
  <pageMargins left="0" right="0" top="1.4960629921259843" bottom="0.51181102362204722" header="0.51181102362204722" footer="0.51181102362204722"/>
  <pageSetup paperSize="9" scale="91"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9"/>
  <sheetViews>
    <sheetView rightToLeft="1" view="pageBreakPreview" zoomScaleSheetLayoutView="100" workbookViewId="0">
      <selection activeCell="A4" sqref="A4:L4"/>
    </sheetView>
  </sheetViews>
  <sheetFormatPr defaultRowHeight="14"/>
  <cols>
    <col min="1" max="1" width="23" style="4" customWidth="1"/>
    <col min="2" max="4" width="12.7265625" style="10" bestFit="1" customWidth="1"/>
    <col min="5" max="5" width="12.54296875" style="10" bestFit="1" customWidth="1"/>
    <col min="6" max="6" width="12.7265625" style="10" bestFit="1" customWidth="1"/>
    <col min="7" max="7" width="10.26953125" style="10" bestFit="1" customWidth="1"/>
    <col min="8" max="9" width="10.453125" style="10" bestFit="1" customWidth="1"/>
    <col min="10" max="11" width="9.453125" style="10" bestFit="1" customWidth="1"/>
    <col min="12" max="12" width="23" style="4" customWidth="1"/>
    <col min="13" max="256" width="9.1796875" style="4"/>
    <col min="257" max="257" width="23" style="4" customWidth="1"/>
    <col min="258" max="267" width="8.7265625" style="4" customWidth="1"/>
    <col min="268" max="268" width="23" style="4" customWidth="1"/>
    <col min="269" max="512" width="9.1796875" style="4"/>
    <col min="513" max="513" width="23" style="4" customWidth="1"/>
    <col min="514" max="523" width="8.7265625" style="4" customWidth="1"/>
    <col min="524" max="524" width="23" style="4" customWidth="1"/>
    <col min="525" max="768" width="9.1796875" style="4"/>
    <col min="769" max="769" width="23" style="4" customWidth="1"/>
    <col min="770" max="779" width="8.7265625" style="4" customWidth="1"/>
    <col min="780" max="780" width="23" style="4" customWidth="1"/>
    <col min="781" max="1024" width="9.1796875" style="4"/>
    <col min="1025" max="1025" width="23" style="4" customWidth="1"/>
    <col min="1026" max="1035" width="8.7265625" style="4" customWidth="1"/>
    <col min="1036" max="1036" width="23" style="4" customWidth="1"/>
    <col min="1037" max="1280" width="9.1796875" style="4"/>
    <col min="1281" max="1281" width="23" style="4" customWidth="1"/>
    <col min="1282" max="1291" width="8.7265625" style="4" customWidth="1"/>
    <col min="1292" max="1292" width="23" style="4" customWidth="1"/>
    <col min="1293" max="1536" width="9.1796875" style="4"/>
    <col min="1537" max="1537" width="23" style="4" customWidth="1"/>
    <col min="1538" max="1547" width="8.7265625" style="4" customWidth="1"/>
    <col min="1548" max="1548" width="23" style="4" customWidth="1"/>
    <col min="1549" max="1792" width="9.1796875" style="4"/>
    <col min="1793" max="1793" width="23" style="4" customWidth="1"/>
    <col min="1794" max="1803" width="8.7265625" style="4" customWidth="1"/>
    <col min="1804" max="1804" width="23" style="4" customWidth="1"/>
    <col min="1805" max="2048" width="9.1796875" style="4"/>
    <col min="2049" max="2049" width="23" style="4" customWidth="1"/>
    <col min="2050" max="2059" width="8.7265625" style="4" customWidth="1"/>
    <col min="2060" max="2060" width="23" style="4" customWidth="1"/>
    <col min="2061" max="2304" width="9.1796875" style="4"/>
    <col min="2305" max="2305" width="23" style="4" customWidth="1"/>
    <col min="2306" max="2315" width="8.7265625" style="4" customWidth="1"/>
    <col min="2316" max="2316" width="23" style="4" customWidth="1"/>
    <col min="2317" max="2560" width="9.1796875" style="4"/>
    <col min="2561" max="2561" width="23" style="4" customWidth="1"/>
    <col min="2562" max="2571" width="8.7265625" style="4" customWidth="1"/>
    <col min="2572" max="2572" width="23" style="4" customWidth="1"/>
    <col min="2573" max="2816" width="9.1796875" style="4"/>
    <col min="2817" max="2817" width="23" style="4" customWidth="1"/>
    <col min="2818" max="2827" width="8.7265625" style="4" customWidth="1"/>
    <col min="2828" max="2828" width="23" style="4" customWidth="1"/>
    <col min="2829" max="3072" width="9.1796875" style="4"/>
    <col min="3073" max="3073" width="23" style="4" customWidth="1"/>
    <col min="3074" max="3083" width="8.7265625" style="4" customWidth="1"/>
    <col min="3084" max="3084" width="23" style="4" customWidth="1"/>
    <col min="3085" max="3328" width="9.1796875" style="4"/>
    <col min="3329" max="3329" width="23" style="4" customWidth="1"/>
    <col min="3330" max="3339" width="8.7265625" style="4" customWidth="1"/>
    <col min="3340" max="3340" width="23" style="4" customWidth="1"/>
    <col min="3341" max="3584" width="9.1796875" style="4"/>
    <col min="3585" max="3585" width="23" style="4" customWidth="1"/>
    <col min="3586" max="3595" width="8.7265625" style="4" customWidth="1"/>
    <col min="3596" max="3596" width="23" style="4" customWidth="1"/>
    <col min="3597" max="3840" width="9.1796875" style="4"/>
    <col min="3841" max="3841" width="23" style="4" customWidth="1"/>
    <col min="3842" max="3851" width="8.7265625" style="4" customWidth="1"/>
    <col min="3852" max="3852" width="23" style="4" customWidth="1"/>
    <col min="3853" max="4096" width="9.1796875" style="4"/>
    <col min="4097" max="4097" width="23" style="4" customWidth="1"/>
    <col min="4098" max="4107" width="8.7265625" style="4" customWidth="1"/>
    <col min="4108" max="4108" width="23" style="4" customWidth="1"/>
    <col min="4109" max="4352" width="9.1796875" style="4"/>
    <col min="4353" max="4353" width="23" style="4" customWidth="1"/>
    <col min="4354" max="4363" width="8.7265625" style="4" customWidth="1"/>
    <col min="4364" max="4364" width="23" style="4" customWidth="1"/>
    <col min="4365" max="4608" width="9.1796875" style="4"/>
    <col min="4609" max="4609" width="23" style="4" customWidth="1"/>
    <col min="4610" max="4619" width="8.7265625" style="4" customWidth="1"/>
    <col min="4620" max="4620" width="23" style="4" customWidth="1"/>
    <col min="4621" max="4864" width="9.1796875" style="4"/>
    <col min="4865" max="4865" width="23" style="4" customWidth="1"/>
    <col min="4866" max="4875" width="8.7265625" style="4" customWidth="1"/>
    <col min="4876" max="4876" width="23" style="4" customWidth="1"/>
    <col min="4877" max="5120" width="9.1796875" style="4"/>
    <col min="5121" max="5121" width="23" style="4" customWidth="1"/>
    <col min="5122" max="5131" width="8.7265625" style="4" customWidth="1"/>
    <col min="5132" max="5132" width="23" style="4" customWidth="1"/>
    <col min="5133" max="5376" width="9.1796875" style="4"/>
    <col min="5377" max="5377" width="23" style="4" customWidth="1"/>
    <col min="5378" max="5387" width="8.7265625" style="4" customWidth="1"/>
    <col min="5388" max="5388" width="23" style="4" customWidth="1"/>
    <col min="5389" max="5632" width="9.1796875" style="4"/>
    <col min="5633" max="5633" width="23" style="4" customWidth="1"/>
    <col min="5634" max="5643" width="8.7265625" style="4" customWidth="1"/>
    <col min="5644" max="5644" width="23" style="4" customWidth="1"/>
    <col min="5645" max="5888" width="9.1796875" style="4"/>
    <col min="5889" max="5889" width="23" style="4" customWidth="1"/>
    <col min="5890" max="5899" width="8.7265625" style="4" customWidth="1"/>
    <col min="5900" max="5900" width="23" style="4" customWidth="1"/>
    <col min="5901" max="6144" width="9.1796875" style="4"/>
    <col min="6145" max="6145" width="23" style="4" customWidth="1"/>
    <col min="6146" max="6155" width="8.7265625" style="4" customWidth="1"/>
    <col min="6156" max="6156" width="23" style="4" customWidth="1"/>
    <col min="6157" max="6400" width="9.1796875" style="4"/>
    <col min="6401" max="6401" width="23" style="4" customWidth="1"/>
    <col min="6402" max="6411" width="8.7265625" style="4" customWidth="1"/>
    <col min="6412" max="6412" width="23" style="4" customWidth="1"/>
    <col min="6413" max="6656" width="9.1796875" style="4"/>
    <col min="6657" max="6657" width="23" style="4" customWidth="1"/>
    <col min="6658" max="6667" width="8.7265625" style="4" customWidth="1"/>
    <col min="6668" max="6668" width="23" style="4" customWidth="1"/>
    <col min="6669" max="6912" width="9.1796875" style="4"/>
    <col min="6913" max="6913" width="23" style="4" customWidth="1"/>
    <col min="6914" max="6923" width="8.7265625" style="4" customWidth="1"/>
    <col min="6924" max="6924" width="23" style="4" customWidth="1"/>
    <col min="6925" max="7168" width="9.1796875" style="4"/>
    <col min="7169" max="7169" width="23" style="4" customWidth="1"/>
    <col min="7170" max="7179" width="8.7265625" style="4" customWidth="1"/>
    <col min="7180" max="7180" width="23" style="4" customWidth="1"/>
    <col min="7181" max="7424" width="9.1796875" style="4"/>
    <col min="7425" max="7425" width="23" style="4" customWidth="1"/>
    <col min="7426" max="7435" width="8.7265625" style="4" customWidth="1"/>
    <col min="7436" max="7436" width="23" style="4" customWidth="1"/>
    <col min="7437" max="7680" width="9.1796875" style="4"/>
    <col min="7681" max="7681" width="23" style="4" customWidth="1"/>
    <col min="7682" max="7691" width="8.7265625" style="4" customWidth="1"/>
    <col min="7692" max="7692" width="23" style="4" customWidth="1"/>
    <col min="7693" max="7936" width="9.1796875" style="4"/>
    <col min="7937" max="7937" width="23" style="4" customWidth="1"/>
    <col min="7938" max="7947" width="8.7265625" style="4" customWidth="1"/>
    <col min="7948" max="7948" width="23" style="4" customWidth="1"/>
    <col min="7949" max="8192" width="9.1796875" style="4"/>
    <col min="8193" max="8193" width="23" style="4" customWidth="1"/>
    <col min="8194" max="8203" width="8.7265625" style="4" customWidth="1"/>
    <col min="8204" max="8204" width="23" style="4" customWidth="1"/>
    <col min="8205" max="8448" width="9.1796875" style="4"/>
    <col min="8449" max="8449" width="23" style="4" customWidth="1"/>
    <col min="8450" max="8459" width="8.7265625" style="4" customWidth="1"/>
    <col min="8460" max="8460" width="23" style="4" customWidth="1"/>
    <col min="8461" max="8704" width="9.1796875" style="4"/>
    <col min="8705" max="8705" width="23" style="4" customWidth="1"/>
    <col min="8706" max="8715" width="8.7265625" style="4" customWidth="1"/>
    <col min="8716" max="8716" width="23" style="4" customWidth="1"/>
    <col min="8717" max="8960" width="9.1796875" style="4"/>
    <col min="8961" max="8961" width="23" style="4" customWidth="1"/>
    <col min="8962" max="8971" width="8.7265625" style="4" customWidth="1"/>
    <col min="8972" max="8972" width="23" style="4" customWidth="1"/>
    <col min="8973" max="9216" width="9.1796875" style="4"/>
    <col min="9217" max="9217" width="23" style="4" customWidth="1"/>
    <col min="9218" max="9227" width="8.7265625" style="4" customWidth="1"/>
    <col min="9228" max="9228" width="23" style="4" customWidth="1"/>
    <col min="9229" max="9472" width="9.1796875" style="4"/>
    <col min="9473" max="9473" width="23" style="4" customWidth="1"/>
    <col min="9474" max="9483" width="8.7265625" style="4" customWidth="1"/>
    <col min="9484" max="9484" width="23" style="4" customWidth="1"/>
    <col min="9485" max="9728" width="9.1796875" style="4"/>
    <col min="9729" max="9729" width="23" style="4" customWidth="1"/>
    <col min="9730" max="9739" width="8.7265625" style="4" customWidth="1"/>
    <col min="9740" max="9740" width="23" style="4" customWidth="1"/>
    <col min="9741" max="9984" width="9.1796875" style="4"/>
    <col min="9985" max="9985" width="23" style="4" customWidth="1"/>
    <col min="9986" max="9995" width="8.7265625" style="4" customWidth="1"/>
    <col min="9996" max="9996" width="23" style="4" customWidth="1"/>
    <col min="9997" max="10240" width="9.1796875" style="4"/>
    <col min="10241" max="10241" width="23" style="4" customWidth="1"/>
    <col min="10242" max="10251" width="8.7265625" style="4" customWidth="1"/>
    <col min="10252" max="10252" width="23" style="4" customWidth="1"/>
    <col min="10253" max="10496" width="9.1796875" style="4"/>
    <col min="10497" max="10497" width="23" style="4" customWidth="1"/>
    <col min="10498" max="10507" width="8.7265625" style="4" customWidth="1"/>
    <col min="10508" max="10508" width="23" style="4" customWidth="1"/>
    <col min="10509" max="10752" width="9.1796875" style="4"/>
    <col min="10753" max="10753" width="23" style="4" customWidth="1"/>
    <col min="10754" max="10763" width="8.7265625" style="4" customWidth="1"/>
    <col min="10764" max="10764" width="23" style="4" customWidth="1"/>
    <col min="10765" max="11008" width="9.1796875" style="4"/>
    <col min="11009" max="11009" width="23" style="4" customWidth="1"/>
    <col min="11010" max="11019" width="8.7265625" style="4" customWidth="1"/>
    <col min="11020" max="11020" width="23" style="4" customWidth="1"/>
    <col min="11021" max="11264" width="9.1796875" style="4"/>
    <col min="11265" max="11265" width="23" style="4" customWidth="1"/>
    <col min="11266" max="11275" width="8.7265625" style="4" customWidth="1"/>
    <col min="11276" max="11276" width="23" style="4" customWidth="1"/>
    <col min="11277" max="11520" width="9.1796875" style="4"/>
    <col min="11521" max="11521" width="23" style="4" customWidth="1"/>
    <col min="11522" max="11531" width="8.7265625" style="4" customWidth="1"/>
    <col min="11532" max="11532" width="23" style="4" customWidth="1"/>
    <col min="11533" max="11776" width="9.1796875" style="4"/>
    <col min="11777" max="11777" width="23" style="4" customWidth="1"/>
    <col min="11778" max="11787" width="8.7265625" style="4" customWidth="1"/>
    <col min="11788" max="11788" width="23" style="4" customWidth="1"/>
    <col min="11789" max="12032" width="9.1796875" style="4"/>
    <col min="12033" max="12033" width="23" style="4" customWidth="1"/>
    <col min="12034" max="12043" width="8.7265625" style="4" customWidth="1"/>
    <col min="12044" max="12044" width="23" style="4" customWidth="1"/>
    <col min="12045" max="12288" width="9.1796875" style="4"/>
    <col min="12289" max="12289" width="23" style="4" customWidth="1"/>
    <col min="12290" max="12299" width="8.7265625" style="4" customWidth="1"/>
    <col min="12300" max="12300" width="23" style="4" customWidth="1"/>
    <col min="12301" max="12544" width="9.1796875" style="4"/>
    <col min="12545" max="12545" width="23" style="4" customWidth="1"/>
    <col min="12546" max="12555" width="8.7265625" style="4" customWidth="1"/>
    <col min="12556" max="12556" width="23" style="4" customWidth="1"/>
    <col min="12557" max="12800" width="9.1796875" style="4"/>
    <col min="12801" max="12801" width="23" style="4" customWidth="1"/>
    <col min="12802" max="12811" width="8.7265625" style="4" customWidth="1"/>
    <col min="12812" max="12812" width="23" style="4" customWidth="1"/>
    <col min="12813" max="13056" width="9.1796875" style="4"/>
    <col min="13057" max="13057" width="23" style="4" customWidth="1"/>
    <col min="13058" max="13067" width="8.7265625" style="4" customWidth="1"/>
    <col min="13068" max="13068" width="23" style="4" customWidth="1"/>
    <col min="13069" max="13312" width="9.1796875" style="4"/>
    <col min="13313" max="13313" width="23" style="4" customWidth="1"/>
    <col min="13314" max="13323" width="8.7265625" style="4" customWidth="1"/>
    <col min="13324" max="13324" width="23" style="4" customWidth="1"/>
    <col min="13325" max="13568" width="9.1796875" style="4"/>
    <col min="13569" max="13569" width="23" style="4" customWidth="1"/>
    <col min="13570" max="13579" width="8.7265625" style="4" customWidth="1"/>
    <col min="13580" max="13580" width="23" style="4" customWidth="1"/>
    <col min="13581" max="13824" width="9.1796875" style="4"/>
    <col min="13825" max="13825" width="23" style="4" customWidth="1"/>
    <col min="13826" max="13835" width="8.7265625" style="4" customWidth="1"/>
    <col min="13836" max="13836" width="23" style="4" customWidth="1"/>
    <col min="13837" max="14080" width="9.1796875" style="4"/>
    <col min="14081" max="14081" width="23" style="4" customWidth="1"/>
    <col min="14082" max="14091" width="8.7265625" style="4" customWidth="1"/>
    <col min="14092" max="14092" width="23" style="4" customWidth="1"/>
    <col min="14093" max="14336" width="9.1796875" style="4"/>
    <col min="14337" max="14337" width="23" style="4" customWidth="1"/>
    <col min="14338" max="14347" width="8.7265625" style="4" customWidth="1"/>
    <col min="14348" max="14348" width="23" style="4" customWidth="1"/>
    <col min="14349" max="14592" width="9.1796875" style="4"/>
    <col min="14593" max="14593" width="23" style="4" customWidth="1"/>
    <col min="14594" max="14603" width="8.7265625" style="4" customWidth="1"/>
    <col min="14604" max="14604" width="23" style="4" customWidth="1"/>
    <col min="14605" max="14848" width="9.1796875" style="4"/>
    <col min="14849" max="14849" width="23" style="4" customWidth="1"/>
    <col min="14850" max="14859" width="8.7265625" style="4" customWidth="1"/>
    <col min="14860" max="14860" width="23" style="4" customWidth="1"/>
    <col min="14861" max="15104" width="9.1796875" style="4"/>
    <col min="15105" max="15105" width="23" style="4" customWidth="1"/>
    <col min="15106" max="15115" width="8.7265625" style="4" customWidth="1"/>
    <col min="15116" max="15116" width="23" style="4" customWidth="1"/>
    <col min="15117" max="15360" width="9.1796875" style="4"/>
    <col min="15361" max="15361" width="23" style="4" customWidth="1"/>
    <col min="15362" max="15371" width="8.7265625" style="4" customWidth="1"/>
    <col min="15372" max="15372" width="23" style="4" customWidth="1"/>
    <col min="15373" max="15616" width="9.1796875" style="4"/>
    <col min="15617" max="15617" width="23" style="4" customWidth="1"/>
    <col min="15618" max="15627" width="8.7265625" style="4" customWidth="1"/>
    <col min="15628" max="15628" width="23" style="4" customWidth="1"/>
    <col min="15629" max="15872" width="9.1796875" style="4"/>
    <col min="15873" max="15873" width="23" style="4" customWidth="1"/>
    <col min="15874" max="15883" width="8.7265625" style="4" customWidth="1"/>
    <col min="15884" max="15884" width="23" style="4" customWidth="1"/>
    <col min="15885" max="16128" width="9.1796875" style="4"/>
    <col min="16129" max="16129" width="23" style="4" customWidth="1"/>
    <col min="16130" max="16139" width="8.7265625" style="4" customWidth="1"/>
    <col min="16140" max="16140" width="23" style="4" customWidth="1"/>
    <col min="16141" max="16384" width="9.1796875" style="4"/>
  </cols>
  <sheetData>
    <row r="1" spans="1:14" s="59" customFormat="1" ht="23.25" customHeight="1">
      <c r="A1" s="426"/>
      <c r="B1" s="427"/>
      <c r="C1" s="427"/>
      <c r="D1" s="427"/>
      <c r="E1" s="427"/>
      <c r="F1" s="427"/>
      <c r="G1" s="427"/>
      <c r="H1" s="427"/>
      <c r="I1" s="427"/>
      <c r="J1" s="427"/>
      <c r="K1" s="427"/>
      <c r="L1" s="427"/>
      <c r="M1" s="61"/>
      <c r="N1" s="61"/>
    </row>
    <row r="2" spans="1:14" s="1" customFormat="1" ht="20.149999999999999" customHeight="1">
      <c r="A2" s="380" t="s">
        <v>249</v>
      </c>
      <c r="B2" s="380"/>
      <c r="C2" s="380"/>
      <c r="D2" s="380"/>
      <c r="E2" s="380"/>
      <c r="F2" s="380"/>
      <c r="G2" s="380"/>
      <c r="H2" s="380"/>
      <c r="I2" s="380"/>
      <c r="J2" s="380"/>
      <c r="K2" s="380"/>
      <c r="L2" s="380"/>
      <c r="M2" s="67"/>
      <c r="N2" s="67"/>
    </row>
    <row r="3" spans="1:14" s="54" customFormat="1" ht="20.149999999999999" customHeight="1">
      <c r="A3" s="362" t="s">
        <v>579</v>
      </c>
      <c r="B3" s="362"/>
      <c r="C3" s="362"/>
      <c r="D3" s="362"/>
      <c r="E3" s="362"/>
      <c r="F3" s="362"/>
      <c r="G3" s="362"/>
      <c r="H3" s="362"/>
      <c r="I3" s="362"/>
      <c r="J3" s="362"/>
      <c r="K3" s="362"/>
      <c r="L3" s="362"/>
      <c r="M3" s="68"/>
      <c r="N3" s="68"/>
    </row>
    <row r="4" spans="1:14" s="6" customFormat="1" ht="20.149999999999999" customHeight="1">
      <c r="A4" s="428" t="s">
        <v>235</v>
      </c>
      <c r="B4" s="428"/>
      <c r="C4" s="428"/>
      <c r="D4" s="428"/>
      <c r="E4" s="428"/>
      <c r="F4" s="428"/>
      <c r="G4" s="428"/>
      <c r="H4" s="428"/>
      <c r="I4" s="428"/>
      <c r="J4" s="428"/>
      <c r="K4" s="428"/>
      <c r="L4" s="428"/>
      <c r="M4" s="191"/>
      <c r="N4" s="191"/>
    </row>
    <row r="5" spans="1:14" s="6" customFormat="1" ht="20.149999999999999" customHeight="1">
      <c r="A5" s="428" t="s">
        <v>579</v>
      </c>
      <c r="B5" s="428"/>
      <c r="C5" s="428"/>
      <c r="D5" s="428"/>
      <c r="E5" s="428"/>
      <c r="F5" s="428"/>
      <c r="G5" s="428"/>
      <c r="H5" s="428"/>
      <c r="I5" s="428"/>
      <c r="J5" s="428"/>
      <c r="K5" s="428"/>
      <c r="L5" s="428"/>
      <c r="M5" s="69"/>
      <c r="N5" s="69"/>
    </row>
    <row r="6" spans="1:14" ht="22" customHeight="1">
      <c r="A6" s="96" t="s">
        <v>559</v>
      </c>
      <c r="B6" s="56"/>
      <c r="C6" s="56"/>
      <c r="D6" s="56"/>
      <c r="E6" s="56"/>
      <c r="F6" s="56"/>
      <c r="G6" s="367" t="s">
        <v>560</v>
      </c>
      <c r="H6" s="367"/>
      <c r="I6" s="367"/>
      <c r="J6" s="367"/>
      <c r="K6" s="367"/>
      <c r="L6" s="367"/>
      <c r="N6" s="11"/>
    </row>
    <row r="7" spans="1:14" ht="20.25" customHeight="1" thickBot="1">
      <c r="A7" s="429" t="s">
        <v>248</v>
      </c>
      <c r="B7" s="423" t="s">
        <v>282</v>
      </c>
      <c r="C7" s="423"/>
      <c r="D7" s="423"/>
      <c r="E7" s="423"/>
      <c r="F7" s="423"/>
      <c r="G7" s="423" t="s">
        <v>477</v>
      </c>
      <c r="H7" s="423"/>
      <c r="I7" s="423"/>
      <c r="J7" s="423"/>
      <c r="K7" s="423"/>
      <c r="L7" s="424" t="s">
        <v>479</v>
      </c>
    </row>
    <row r="8" spans="1:14" ht="41.25" customHeight="1" thickTop="1">
      <c r="A8" s="430" t="s">
        <v>248</v>
      </c>
      <c r="B8" s="88">
        <v>2018</v>
      </c>
      <c r="C8" s="88">
        <v>2019</v>
      </c>
      <c r="D8" s="88">
        <v>2020</v>
      </c>
      <c r="E8" s="88">
        <v>2021</v>
      </c>
      <c r="F8" s="88">
        <v>2022</v>
      </c>
      <c r="G8" s="88">
        <v>2018</v>
      </c>
      <c r="H8" s="88">
        <v>2019</v>
      </c>
      <c r="I8" s="88">
        <v>2020</v>
      </c>
      <c r="J8" s="88">
        <v>2021</v>
      </c>
      <c r="K8" s="88">
        <v>2022</v>
      </c>
      <c r="L8" s="425"/>
    </row>
    <row r="9" spans="1:14" ht="35.15" customHeight="1" thickBot="1">
      <c r="A9" s="27" t="s">
        <v>228</v>
      </c>
      <c r="B9" s="279">
        <v>213697.38376133909</v>
      </c>
      <c r="C9" s="279">
        <v>182729.99503316131</v>
      </c>
      <c r="D9" s="279">
        <v>127021.90057452794</v>
      </c>
      <c r="E9" s="279">
        <v>222983.76556373699</v>
      </c>
      <c r="F9" s="279">
        <v>348046.38086369017</v>
      </c>
      <c r="G9" s="279">
        <v>1389.3824762089835</v>
      </c>
      <c r="H9" s="279">
        <v>1995.9151607639783</v>
      </c>
      <c r="I9" s="279">
        <v>2856.0647007019797</v>
      </c>
      <c r="J9" s="279">
        <v>1060.0014787979974</v>
      </c>
      <c r="K9" s="279">
        <v>2101.1153242849759</v>
      </c>
      <c r="L9" s="28" t="s">
        <v>474</v>
      </c>
    </row>
    <row r="10" spans="1:14" ht="35.15" customHeight="1" thickTop="1" thickBot="1">
      <c r="A10" s="25" t="s">
        <v>229</v>
      </c>
      <c r="B10" s="284">
        <v>83101.425264312013</v>
      </c>
      <c r="C10" s="284">
        <v>73684.181892610999</v>
      </c>
      <c r="D10" s="284">
        <v>49877.456350973</v>
      </c>
      <c r="E10" s="284">
        <v>84001.129691737849</v>
      </c>
      <c r="F10" s="284">
        <v>118112.30420719822</v>
      </c>
      <c r="G10" s="284">
        <v>2590.5211817979985</v>
      </c>
      <c r="H10" s="284">
        <v>2982.7360534790009</v>
      </c>
      <c r="I10" s="284">
        <v>2070.8762294079957</v>
      </c>
      <c r="J10" s="284">
        <v>2190.932598363996</v>
      </c>
      <c r="K10" s="284">
        <v>1959.8637067749935</v>
      </c>
      <c r="L10" s="26" t="s">
        <v>480</v>
      </c>
    </row>
    <row r="11" spans="1:14" ht="35.15" customHeight="1" thickTop="1">
      <c r="A11" s="42" t="s">
        <v>230</v>
      </c>
      <c r="B11" s="279">
        <v>139.9233752319999</v>
      </c>
      <c r="C11" s="279">
        <v>154.04122455400005</v>
      </c>
      <c r="D11" s="279">
        <v>155.75337726100003</v>
      </c>
      <c r="E11" s="279">
        <v>191.17047437999992</v>
      </c>
      <c r="F11" s="279">
        <v>274.40309785300002</v>
      </c>
      <c r="G11" s="279">
        <v>5911.875811751027</v>
      </c>
      <c r="H11" s="279">
        <v>3936.347121570026</v>
      </c>
      <c r="I11" s="279">
        <v>5493.0668496560356</v>
      </c>
      <c r="J11" s="279">
        <v>6993.2836758779922</v>
      </c>
      <c r="K11" s="279">
        <v>6216.6211697160425</v>
      </c>
      <c r="L11" s="43" t="s">
        <v>472</v>
      </c>
    </row>
    <row r="12" spans="1:14" ht="35.15" customHeight="1">
      <c r="A12" s="44" t="s">
        <v>252</v>
      </c>
      <c r="B12" s="247">
        <f>SUM(B9:B11)</f>
        <v>296938.73240088311</v>
      </c>
      <c r="C12" s="247">
        <f t="shared" ref="C12:K12" si="0">SUM(C9:C11)</f>
        <v>256568.21815032631</v>
      </c>
      <c r="D12" s="247">
        <f t="shared" si="0"/>
        <v>177055.11030276192</v>
      </c>
      <c r="E12" s="247">
        <f t="shared" si="0"/>
        <v>307176.06572985486</v>
      </c>
      <c r="F12" s="247">
        <f t="shared" si="0"/>
        <v>466433.08816874138</v>
      </c>
      <c r="G12" s="247">
        <f t="shared" si="0"/>
        <v>9891.7794697580084</v>
      </c>
      <c r="H12" s="247">
        <f t="shared" si="0"/>
        <v>8914.9983358130048</v>
      </c>
      <c r="I12" s="247">
        <f t="shared" si="0"/>
        <v>10420.007779766011</v>
      </c>
      <c r="J12" s="247">
        <f t="shared" si="0"/>
        <v>10244.217753039986</v>
      </c>
      <c r="K12" s="247">
        <f t="shared" si="0"/>
        <v>10277.600200776011</v>
      </c>
      <c r="L12" s="275" t="s">
        <v>28</v>
      </c>
    </row>
    <row r="13" spans="1:14">
      <c r="A13" s="431" t="s">
        <v>283</v>
      </c>
      <c r="B13" s="431"/>
      <c r="J13" s="259"/>
      <c r="K13" s="259"/>
      <c r="L13" s="259" t="s">
        <v>485</v>
      </c>
    </row>
    <row r="15" spans="1:14">
      <c r="B15" s="197"/>
      <c r="C15" s="197"/>
      <c r="D15" s="197"/>
      <c r="E15" s="197"/>
      <c r="F15" s="197"/>
      <c r="G15" s="197"/>
      <c r="H15" s="197"/>
      <c r="I15" s="197"/>
      <c r="J15" s="197"/>
      <c r="K15" s="197"/>
    </row>
    <row r="16" spans="1:14">
      <c r="B16" s="197"/>
      <c r="C16" s="197"/>
      <c r="D16" s="197"/>
      <c r="E16" s="197"/>
      <c r="F16" s="197"/>
      <c r="G16" s="197"/>
      <c r="H16" s="197"/>
      <c r="I16" s="197"/>
      <c r="J16" s="197"/>
      <c r="K16" s="197"/>
    </row>
    <row r="17" spans="2:6">
      <c r="B17" s="197"/>
      <c r="C17" s="197"/>
      <c r="D17" s="197"/>
      <c r="E17" s="197"/>
      <c r="F17" s="197"/>
    </row>
    <row r="19" spans="2:6">
      <c r="F19" s="197"/>
    </row>
  </sheetData>
  <mergeCells count="11">
    <mergeCell ref="G6:L6"/>
    <mergeCell ref="A1:L1"/>
    <mergeCell ref="A2:L2"/>
    <mergeCell ref="A3:L3"/>
    <mergeCell ref="A4:L4"/>
    <mergeCell ref="A5:L5"/>
    <mergeCell ref="A7:A8"/>
    <mergeCell ref="B7:F7"/>
    <mergeCell ref="G7:K7"/>
    <mergeCell ref="L7:L8"/>
    <mergeCell ref="A13:B13"/>
  </mergeCells>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rightToLeft="1" view="pageBreakPreview" zoomScaleSheetLayoutView="100" workbookViewId="0">
      <selection activeCell="E4" sqref="E4"/>
    </sheetView>
  </sheetViews>
  <sheetFormatPr defaultColWidth="9.1796875" defaultRowHeight="12.5"/>
  <cols>
    <col min="1" max="1" width="48" style="22" customWidth="1"/>
    <col min="2" max="2" width="2.7265625" style="22" customWidth="1"/>
    <col min="3" max="3" width="53.26953125" style="3" customWidth="1"/>
    <col min="4" max="4" width="11.54296875" style="22" bestFit="1" customWidth="1"/>
    <col min="5" max="5" width="10" style="22" bestFit="1" customWidth="1"/>
    <col min="6" max="6" width="9.1796875" style="22"/>
    <col min="7" max="7" width="6" style="22" bestFit="1" customWidth="1"/>
    <col min="8" max="10" width="9.1796875" style="22"/>
    <col min="11" max="11" width="6" style="22" bestFit="1" customWidth="1"/>
    <col min="12" max="12" width="10" style="22" bestFit="1" customWidth="1"/>
    <col min="13" max="16384" width="9.1796875" style="22"/>
  </cols>
  <sheetData>
    <row r="1" spans="1:12" s="20" customFormat="1" ht="69" customHeight="1">
      <c r="A1" s="19"/>
      <c r="B1" s="19"/>
      <c r="C1" s="19"/>
      <c r="D1" s="19"/>
      <c r="E1" s="19"/>
      <c r="F1" s="19"/>
      <c r="G1" s="19"/>
      <c r="H1" s="19"/>
      <c r="I1" s="19"/>
      <c r="J1" s="19"/>
      <c r="K1" s="19"/>
    </row>
    <row r="2" spans="1:12" s="12" customFormat="1" ht="53.5" customHeight="1">
      <c r="A2" s="294" t="s">
        <v>533</v>
      </c>
      <c r="B2" s="72"/>
      <c r="C2" s="293" t="s">
        <v>532</v>
      </c>
    </row>
    <row r="3" spans="1:12" ht="15">
      <c r="A3" s="267"/>
      <c r="B3" s="18"/>
      <c r="C3" s="71"/>
    </row>
    <row r="4" spans="1:12" s="23" customFormat="1" ht="69.75" customHeight="1">
      <c r="A4" s="268" t="s">
        <v>575</v>
      </c>
      <c r="B4" s="73"/>
      <c r="C4" s="269" t="s">
        <v>576</v>
      </c>
    </row>
    <row r="5" spans="1:12" s="23" customFormat="1" ht="49.5" customHeight="1">
      <c r="A5" s="268" t="s">
        <v>511</v>
      </c>
      <c r="B5" s="73"/>
      <c r="C5" s="269" t="s">
        <v>484</v>
      </c>
      <c r="D5" s="182"/>
      <c r="E5" s="182"/>
      <c r="L5" s="182"/>
    </row>
    <row r="6" spans="1:12" s="23" customFormat="1" ht="74">
      <c r="A6" s="268" t="s">
        <v>512</v>
      </c>
      <c r="B6" s="73"/>
      <c r="C6" s="269" t="s">
        <v>483</v>
      </c>
      <c r="D6" s="182"/>
      <c r="E6" s="182"/>
      <c r="L6" s="182"/>
    </row>
    <row r="7" spans="1:12" s="23" customFormat="1" ht="67.5" customHeight="1">
      <c r="A7" s="268" t="s">
        <v>513</v>
      </c>
      <c r="B7" s="73"/>
      <c r="C7" s="269" t="s">
        <v>515</v>
      </c>
      <c r="D7" s="182"/>
      <c r="E7" s="182"/>
      <c r="K7" s="24"/>
      <c r="L7" s="186"/>
    </row>
    <row r="8" spans="1:12" s="23" customFormat="1" ht="58.5" customHeight="1">
      <c r="A8" s="268" t="s">
        <v>514</v>
      </c>
      <c r="B8" s="73"/>
      <c r="C8" s="269" t="s">
        <v>482</v>
      </c>
      <c r="D8" s="182"/>
      <c r="E8" s="182"/>
      <c r="K8" s="24"/>
      <c r="L8" s="186"/>
    </row>
    <row r="9" spans="1:12" s="23" customFormat="1" ht="18.5">
      <c r="A9" s="268" t="s">
        <v>272</v>
      </c>
      <c r="B9" s="73"/>
      <c r="C9" s="276" t="s">
        <v>481</v>
      </c>
      <c r="D9" s="182"/>
      <c r="E9" s="182"/>
      <c r="K9" s="24"/>
      <c r="L9" s="186"/>
    </row>
    <row r="10" spans="1:12" s="23" customFormat="1" ht="37">
      <c r="A10" s="268" t="s">
        <v>577</v>
      </c>
      <c r="B10" s="73"/>
      <c r="C10" s="269" t="s">
        <v>578</v>
      </c>
      <c r="D10" s="182"/>
      <c r="E10" s="182"/>
      <c r="K10" s="24"/>
      <c r="L10" s="186"/>
    </row>
    <row r="11" spans="1:12" ht="15.5">
      <c r="A11" s="49"/>
      <c r="C11" s="270"/>
      <c r="D11" s="183"/>
      <c r="E11" s="183"/>
      <c r="L11" s="183"/>
    </row>
    <row r="12" spans="1:12" ht="15.5">
      <c r="A12" s="49"/>
      <c r="C12" s="271"/>
      <c r="E12" s="183"/>
      <c r="G12" s="183"/>
      <c r="L12" s="183"/>
    </row>
    <row r="13" spans="1:12">
      <c r="C13" s="22"/>
    </row>
    <row r="14" spans="1:12">
      <c r="C14" s="22"/>
    </row>
    <row r="15" spans="1:12">
      <c r="C15" s="22"/>
    </row>
    <row r="16" spans="1:12">
      <c r="C16" s="22"/>
    </row>
    <row r="17" spans="1:3">
      <c r="C17" s="22"/>
    </row>
    <row r="18" spans="1:3" ht="18.5">
      <c r="A18" s="268"/>
      <c r="C18" s="22"/>
    </row>
    <row r="19" spans="1:3">
      <c r="C19" s="22"/>
    </row>
    <row r="20" spans="1:3">
      <c r="C20" s="272"/>
    </row>
    <row r="21" spans="1:3">
      <c r="C21" s="272"/>
    </row>
    <row r="22" spans="1:3">
      <c r="C22" s="272"/>
    </row>
    <row r="23" spans="1:3">
      <c r="C23" s="272"/>
    </row>
    <row r="24" spans="1:3">
      <c r="C24" s="272"/>
    </row>
    <row r="25" spans="1:3">
      <c r="C25" s="272"/>
    </row>
    <row r="26" spans="1:3">
      <c r="C26" s="272"/>
    </row>
    <row r="27" spans="1:3">
      <c r="C27" s="272"/>
    </row>
  </sheetData>
  <customSheetViews>
    <customSheetView guid="{0FAC0244-EA19-11D4-BED2-0000C068ECF6}" showPageBreaks="1" showRuler="0" topLeftCell="A6">
      <selection activeCell="A8" sqref="A8"/>
      <pageMargins left="0.75" right="0.75" top="1" bottom="1" header="0.5" footer="0.5"/>
      <pageSetup paperSize="9" orientation="portrait" r:id="rId1"/>
      <headerFooter alignWithMargins="0"/>
    </customSheetView>
  </customSheetViews>
  <phoneticPr fontId="13" type="noConversion"/>
  <printOptions horizontalCentered="1"/>
  <pageMargins left="0" right="0" top="0.78740157480314965" bottom="0.98425196850393704" header="0.51181102362204722" footer="0.51181102362204722"/>
  <pageSetup paperSize="9" scale="9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1"/>
  <sheetViews>
    <sheetView rightToLeft="1" view="pageBreakPreview" zoomScale="89" zoomScaleSheetLayoutView="89" workbookViewId="0">
      <selection activeCell="E4" sqref="E4"/>
    </sheetView>
  </sheetViews>
  <sheetFormatPr defaultColWidth="9.1796875" defaultRowHeight="14"/>
  <cols>
    <col min="1" max="1" width="4.453125" style="9" customWidth="1"/>
    <col min="2" max="2" width="37.7265625" style="7" customWidth="1"/>
    <col min="3" max="7" width="13" style="10" bestFit="1" customWidth="1"/>
    <col min="8" max="8" width="35.453125" style="4" customWidth="1"/>
    <col min="9" max="9" width="4.453125" style="111" customWidth="1"/>
    <col min="10" max="10" width="11.7265625" style="4" bestFit="1" customWidth="1"/>
    <col min="11" max="14" width="11.54296875" style="4" bestFit="1" customWidth="1"/>
    <col min="15" max="16384" width="9.1796875" style="4"/>
  </cols>
  <sheetData>
    <row r="1" spans="1:14" s="59" customFormat="1" ht="19.5" customHeight="1">
      <c r="A1" s="291"/>
      <c r="B1" s="61"/>
      <c r="C1" s="61"/>
      <c r="D1" s="61"/>
      <c r="E1" s="61"/>
      <c r="F1" s="61"/>
      <c r="G1" s="61"/>
      <c r="H1" s="61"/>
      <c r="I1" s="61"/>
    </row>
    <row r="2" spans="1:14" s="1" customFormat="1" ht="18.75" customHeight="1">
      <c r="A2" s="362" t="s">
        <v>516</v>
      </c>
      <c r="B2" s="362"/>
      <c r="C2" s="362"/>
      <c r="D2" s="362"/>
      <c r="E2" s="362"/>
      <c r="F2" s="362"/>
      <c r="G2" s="362"/>
      <c r="H2" s="362"/>
      <c r="I2" s="362"/>
    </row>
    <row r="3" spans="1:14" s="1" customFormat="1" ht="18.75" customHeight="1">
      <c r="A3" s="362" t="s">
        <v>579</v>
      </c>
      <c r="B3" s="362"/>
      <c r="C3" s="362"/>
      <c r="D3" s="362"/>
      <c r="E3" s="362"/>
      <c r="F3" s="362"/>
      <c r="G3" s="362"/>
      <c r="H3" s="362"/>
      <c r="I3" s="362"/>
    </row>
    <row r="4" spans="1:14" s="6" customFormat="1" ht="42" customHeight="1">
      <c r="A4" s="363" t="s">
        <v>580</v>
      </c>
      <c r="B4" s="364"/>
      <c r="C4" s="364"/>
      <c r="D4" s="364"/>
      <c r="E4" s="364"/>
      <c r="F4" s="364"/>
      <c r="G4" s="364"/>
      <c r="H4" s="364"/>
      <c r="I4" s="364"/>
    </row>
    <row r="5" spans="1:14" ht="20.25" customHeight="1">
      <c r="A5" s="365" t="s">
        <v>500</v>
      </c>
      <c r="B5" s="365"/>
      <c r="C5" s="366"/>
      <c r="D5" s="366"/>
      <c r="E5" s="366"/>
      <c r="F5" s="366"/>
      <c r="G5" s="190"/>
      <c r="H5" s="367" t="s">
        <v>573</v>
      </c>
      <c r="I5" s="367"/>
    </row>
    <row r="6" spans="1:14" ht="54" customHeight="1">
      <c r="A6" s="357" t="s">
        <v>294</v>
      </c>
      <c r="B6" s="357"/>
      <c r="C6" s="100">
        <v>2018</v>
      </c>
      <c r="D6" s="100">
        <v>2019</v>
      </c>
      <c r="E6" s="100">
        <v>2020</v>
      </c>
      <c r="F6" s="100">
        <v>2021</v>
      </c>
      <c r="G6" s="100">
        <v>2022</v>
      </c>
      <c r="H6" s="358" t="s">
        <v>437</v>
      </c>
      <c r="I6" s="358"/>
    </row>
    <row r="7" spans="1:14" ht="30" customHeight="1" thickBot="1">
      <c r="A7" s="77" t="s">
        <v>0</v>
      </c>
      <c r="B7" s="27" t="s">
        <v>1</v>
      </c>
      <c r="C7" s="178">
        <v>11566.693521789995</v>
      </c>
      <c r="D7" s="178">
        <v>11178.702807619018</v>
      </c>
      <c r="E7" s="178">
        <v>10915.595037398052</v>
      </c>
      <c r="F7" s="178">
        <v>10537.438132814154</v>
      </c>
      <c r="G7" s="178">
        <v>13811.847876062058</v>
      </c>
      <c r="H7" s="28" t="s">
        <v>2</v>
      </c>
      <c r="I7" s="101" t="s">
        <v>0</v>
      </c>
      <c r="J7" s="184"/>
      <c r="K7" s="184"/>
      <c r="L7" s="184"/>
      <c r="M7" s="184"/>
      <c r="N7" s="184"/>
    </row>
    <row r="8" spans="1:14" ht="30" customHeight="1" thickTop="1" thickBot="1">
      <c r="A8" s="75" t="s">
        <v>3</v>
      </c>
      <c r="B8" s="25" t="s">
        <v>4</v>
      </c>
      <c r="C8" s="179">
        <v>773.5843255809998</v>
      </c>
      <c r="D8" s="179">
        <v>470.34790261499893</v>
      </c>
      <c r="E8" s="179">
        <v>452.12232726000013</v>
      </c>
      <c r="F8" s="179">
        <v>481.76632315800032</v>
      </c>
      <c r="G8" s="179">
        <v>642.65069882500052</v>
      </c>
      <c r="H8" s="26" t="s">
        <v>5</v>
      </c>
      <c r="I8" s="102" t="s">
        <v>3</v>
      </c>
      <c r="J8" s="184"/>
      <c r="K8" s="184"/>
      <c r="L8" s="184"/>
      <c r="M8" s="184"/>
      <c r="N8" s="184"/>
    </row>
    <row r="9" spans="1:14" ht="30" customHeight="1" thickTop="1" thickBot="1">
      <c r="A9" s="74" t="s">
        <v>6</v>
      </c>
      <c r="B9" s="103" t="s">
        <v>7</v>
      </c>
      <c r="C9" s="181">
        <v>5569.8252549919762</v>
      </c>
      <c r="D9" s="181">
        <v>5450.7144943940166</v>
      </c>
      <c r="E9" s="181">
        <v>2688.4195313849928</v>
      </c>
      <c r="F9" s="181">
        <v>3946.0101846959969</v>
      </c>
      <c r="G9" s="181">
        <v>4411.3209730590161</v>
      </c>
      <c r="H9" s="104" t="s">
        <v>8</v>
      </c>
      <c r="I9" s="105" t="s">
        <v>6</v>
      </c>
      <c r="J9" s="184"/>
      <c r="K9" s="184"/>
      <c r="L9" s="184"/>
      <c r="M9" s="184"/>
      <c r="N9" s="184"/>
    </row>
    <row r="10" spans="1:14" ht="30" customHeight="1" thickTop="1" thickBot="1">
      <c r="A10" s="75" t="s">
        <v>9</v>
      </c>
      <c r="B10" s="25" t="s">
        <v>236</v>
      </c>
      <c r="C10" s="179">
        <v>1622.6786280470001</v>
      </c>
      <c r="D10" s="179">
        <v>1922.3717823200043</v>
      </c>
      <c r="E10" s="179">
        <v>789.17791838599828</v>
      </c>
      <c r="F10" s="179">
        <v>1044.8008978700013</v>
      </c>
      <c r="G10" s="179">
        <v>2115.1012202659963</v>
      </c>
      <c r="H10" s="26" t="s">
        <v>436</v>
      </c>
      <c r="I10" s="102" t="s">
        <v>9</v>
      </c>
      <c r="J10" s="184"/>
      <c r="K10" s="184"/>
      <c r="L10" s="184"/>
      <c r="M10" s="184"/>
      <c r="N10" s="184"/>
    </row>
    <row r="11" spans="1:14" ht="30" customHeight="1" thickTop="1" thickBot="1">
      <c r="A11" s="74" t="s">
        <v>11</v>
      </c>
      <c r="B11" s="103" t="s">
        <v>12</v>
      </c>
      <c r="C11" s="181">
        <v>336.59657223500028</v>
      </c>
      <c r="D11" s="181">
        <v>284.86749645299994</v>
      </c>
      <c r="E11" s="181">
        <v>297.13111782900017</v>
      </c>
      <c r="F11" s="181">
        <v>396.0172307530006</v>
      </c>
      <c r="G11" s="181">
        <v>601.8707667049988</v>
      </c>
      <c r="H11" s="104" t="s">
        <v>13</v>
      </c>
      <c r="I11" s="105" t="s">
        <v>11</v>
      </c>
      <c r="J11" s="184"/>
      <c r="K11" s="184"/>
      <c r="L11" s="184"/>
      <c r="M11" s="184"/>
      <c r="N11" s="184"/>
    </row>
    <row r="12" spans="1:14" ht="30" customHeight="1" thickTop="1" thickBot="1">
      <c r="A12" s="75" t="s">
        <v>14</v>
      </c>
      <c r="B12" s="25" t="s">
        <v>15</v>
      </c>
      <c r="C12" s="179">
        <v>10129.762742398014</v>
      </c>
      <c r="D12" s="179">
        <v>9299.1506225199901</v>
      </c>
      <c r="E12" s="179">
        <v>9245.6926733150776</v>
      </c>
      <c r="F12" s="179">
        <v>10558.016570427013</v>
      </c>
      <c r="G12" s="179">
        <v>11904.000313877877</v>
      </c>
      <c r="H12" s="26" t="s">
        <v>16</v>
      </c>
      <c r="I12" s="102" t="s">
        <v>14</v>
      </c>
      <c r="J12" s="184"/>
      <c r="K12" s="184"/>
      <c r="L12" s="184"/>
      <c r="M12" s="184"/>
      <c r="N12" s="184"/>
    </row>
    <row r="13" spans="1:14" ht="30" customHeight="1" thickTop="1" thickBot="1">
      <c r="A13" s="74" t="s">
        <v>17</v>
      </c>
      <c r="B13" s="103" t="s">
        <v>18</v>
      </c>
      <c r="C13" s="181">
        <v>16749.130823771939</v>
      </c>
      <c r="D13" s="181">
        <v>15180.264617598325</v>
      </c>
      <c r="E13" s="181">
        <v>14284.306553597926</v>
      </c>
      <c r="F13" s="181">
        <v>15733.749303784976</v>
      </c>
      <c r="G13" s="181">
        <v>17032.49895389118</v>
      </c>
      <c r="H13" s="104" t="s">
        <v>19</v>
      </c>
      <c r="I13" s="105" t="s">
        <v>17</v>
      </c>
      <c r="J13" s="184"/>
      <c r="K13" s="184"/>
      <c r="L13" s="184"/>
      <c r="M13" s="184"/>
      <c r="N13" s="184"/>
    </row>
    <row r="14" spans="1:14" ht="30" customHeight="1" thickTop="1" thickBot="1">
      <c r="A14" s="75" t="s">
        <v>20</v>
      </c>
      <c r="B14" s="25" t="s">
        <v>170</v>
      </c>
      <c r="C14" s="179">
        <v>48780.558450582641</v>
      </c>
      <c r="D14" s="179">
        <v>42027.460285455782</v>
      </c>
      <c r="E14" s="179">
        <v>37816.4133165202</v>
      </c>
      <c r="F14" s="179">
        <v>39519.079094953857</v>
      </c>
      <c r="G14" s="179">
        <v>42933.922879038117</v>
      </c>
      <c r="H14" s="26" t="s">
        <v>21</v>
      </c>
      <c r="I14" s="102" t="s">
        <v>20</v>
      </c>
      <c r="J14" s="184"/>
      <c r="K14" s="184"/>
      <c r="L14" s="184"/>
      <c r="M14" s="184"/>
      <c r="N14" s="184"/>
    </row>
    <row r="15" spans="1:14" ht="30" customHeight="1" thickTop="1" thickBot="1">
      <c r="A15" s="74" t="s">
        <v>22</v>
      </c>
      <c r="B15" s="103" t="s">
        <v>23</v>
      </c>
      <c r="C15" s="181">
        <v>18454.926256731109</v>
      </c>
      <c r="D15" s="181">
        <v>19102.790034446243</v>
      </c>
      <c r="E15" s="181">
        <v>16244.189881579123</v>
      </c>
      <c r="F15" s="181">
        <v>17909.599842741922</v>
      </c>
      <c r="G15" s="181">
        <v>26899.173427493861</v>
      </c>
      <c r="H15" s="104" t="s">
        <v>24</v>
      </c>
      <c r="I15" s="105" t="s">
        <v>22</v>
      </c>
      <c r="J15" s="184"/>
      <c r="K15" s="184"/>
      <c r="L15" s="184"/>
      <c r="M15" s="184"/>
      <c r="N15" s="184"/>
    </row>
    <row r="16" spans="1:14" ht="30" customHeight="1" thickTop="1">
      <c r="A16" s="76" t="s">
        <v>25</v>
      </c>
      <c r="B16" s="106" t="s">
        <v>26</v>
      </c>
      <c r="C16" s="173">
        <v>1389.4774297820002</v>
      </c>
      <c r="D16" s="173">
        <v>1291.4757795779983</v>
      </c>
      <c r="E16" s="173">
        <v>826.09593327499863</v>
      </c>
      <c r="F16" s="173">
        <v>1740.3924110700016</v>
      </c>
      <c r="G16" s="173">
        <v>1511.2195800570003</v>
      </c>
      <c r="H16" s="107" t="s">
        <v>295</v>
      </c>
      <c r="I16" s="108" t="s">
        <v>25</v>
      </c>
      <c r="J16" s="184"/>
      <c r="K16" s="184"/>
      <c r="L16" s="184"/>
      <c r="M16" s="184"/>
      <c r="N16" s="184"/>
    </row>
    <row r="17" spans="1:14" ht="31.5" customHeight="1">
      <c r="A17" s="359" t="s">
        <v>253</v>
      </c>
      <c r="B17" s="359"/>
      <c r="C17" s="168">
        <v>115373.23400591068</v>
      </c>
      <c r="D17" s="168">
        <v>106208.14582299937</v>
      </c>
      <c r="E17" s="168">
        <v>93559.144290545359</v>
      </c>
      <c r="F17" s="297">
        <v>101866.86999226893</v>
      </c>
      <c r="G17" s="168">
        <v>121863.606689275</v>
      </c>
      <c r="H17" s="360" t="s">
        <v>28</v>
      </c>
      <c r="I17" s="360"/>
      <c r="J17" s="213"/>
      <c r="K17" s="213"/>
      <c r="L17" s="213"/>
      <c r="M17" s="213"/>
      <c r="N17" s="213"/>
    </row>
    <row r="18" spans="1:14">
      <c r="A18" s="109" t="s">
        <v>283</v>
      </c>
      <c r="C18" s="170"/>
      <c r="D18" s="170"/>
      <c r="E18" s="170"/>
      <c r="F18" s="170"/>
      <c r="G18" s="170"/>
      <c r="I18" s="110" t="s">
        <v>485</v>
      </c>
    </row>
    <row r="19" spans="1:14">
      <c r="A19" s="361"/>
      <c r="B19" s="361"/>
      <c r="C19" s="197"/>
      <c r="D19" s="197"/>
      <c r="E19" s="197"/>
      <c r="F19" s="197"/>
      <c r="G19" s="197"/>
      <c r="I19" s="89"/>
    </row>
    <row r="21" spans="1:14">
      <c r="C21" s="197"/>
      <c r="D21" s="197"/>
      <c r="E21" s="197"/>
      <c r="F21" s="197"/>
      <c r="G21" s="197"/>
    </row>
  </sheetData>
  <mergeCells count="11">
    <mergeCell ref="A2:I2"/>
    <mergeCell ref="A3:I3"/>
    <mergeCell ref="A4:I4"/>
    <mergeCell ref="A5:B5"/>
    <mergeCell ref="C5:F5"/>
    <mergeCell ref="H5:I5"/>
    <mergeCell ref="A6:B6"/>
    <mergeCell ref="H6:I6"/>
    <mergeCell ref="A17:B17"/>
    <mergeCell ref="H17:I17"/>
    <mergeCell ref="A19:B19"/>
  </mergeCells>
  <printOptions horizontalCentered="1" verticalCentered="1"/>
  <pageMargins left="0" right="0" top="0.51181102362204722" bottom="0.51181102362204722"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S67"/>
  <sheetViews>
    <sheetView rightToLeft="1" view="pageBreakPreview" zoomScaleNormal="100" zoomScaleSheetLayoutView="100" workbookViewId="0">
      <selection activeCell="A4" sqref="A4:N4"/>
    </sheetView>
  </sheetViews>
  <sheetFormatPr defaultRowHeight="14"/>
  <cols>
    <col min="1" max="1" width="3.1796875" style="9" customWidth="1"/>
    <col min="2" max="2" width="30.7265625" style="7" customWidth="1"/>
    <col min="3" max="3" width="11.81640625" style="4" bestFit="1" customWidth="1"/>
    <col min="4" max="4" width="9.453125" style="112" bestFit="1" customWidth="1"/>
    <col min="5" max="5" width="11.81640625" style="4" bestFit="1" customWidth="1"/>
    <col min="6" max="6" width="10.7265625" style="112" bestFit="1" customWidth="1"/>
    <col min="7" max="7" width="10.54296875" style="8" customWidth="1"/>
    <col min="8" max="8" width="8.7265625" style="112" bestFit="1" customWidth="1"/>
    <col min="9" max="9" width="16.81640625" style="4" bestFit="1" customWidth="1"/>
    <col min="10" max="10" width="6.7265625" style="112" customWidth="1"/>
    <col min="11" max="11" width="13.1796875" style="112" bestFit="1" customWidth="1"/>
    <col min="12" max="12" width="6" style="112" bestFit="1" customWidth="1"/>
    <col min="13" max="13" width="30.7265625" style="4" customWidth="1"/>
    <col min="14" max="14" width="3.1796875" style="111" customWidth="1"/>
    <col min="15" max="233" width="9.1796875" style="4"/>
    <col min="234" max="234" width="3.1796875" style="4" customWidth="1"/>
    <col min="235" max="235" width="30.7265625" style="4" customWidth="1"/>
    <col min="236" max="236" width="8.7265625" style="4" customWidth="1"/>
    <col min="237" max="237" width="6.7265625" style="4" customWidth="1"/>
    <col min="238" max="238" width="8.7265625" style="4" customWidth="1"/>
    <col min="239" max="239" width="6.7265625" style="4" customWidth="1"/>
    <col min="240" max="240" width="8.7265625" style="4" customWidth="1"/>
    <col min="241" max="241" width="6.7265625" style="4" customWidth="1"/>
    <col min="242" max="242" width="8.7265625" style="4" customWidth="1"/>
    <col min="243" max="243" width="6.7265625" style="4" customWidth="1"/>
    <col min="244" max="244" width="8.7265625" style="4" customWidth="1"/>
    <col min="245" max="245" width="6.7265625" style="4" customWidth="1"/>
    <col min="246" max="246" width="30.7265625" style="4" customWidth="1"/>
    <col min="247" max="247" width="3.1796875" style="4" customWidth="1"/>
    <col min="248" max="248" width="10.1796875" style="4" bestFit="1" customWidth="1"/>
    <col min="249" max="249" width="13.26953125" style="4" bestFit="1" customWidth="1"/>
    <col min="250" max="250" width="9.1796875" style="4"/>
    <col min="251" max="251" width="10.1796875" style="4" bestFit="1" customWidth="1"/>
    <col min="252" max="254" width="9.1796875" style="4"/>
    <col min="255" max="255" width="12.7265625" style="4" bestFit="1" customWidth="1"/>
    <col min="256" max="489" width="9.1796875" style="4"/>
    <col min="490" max="490" width="3.1796875" style="4" customWidth="1"/>
    <col min="491" max="491" width="30.7265625" style="4" customWidth="1"/>
    <col min="492" max="492" width="8.7265625" style="4" customWidth="1"/>
    <col min="493" max="493" width="6.7265625" style="4" customWidth="1"/>
    <col min="494" max="494" width="8.7265625" style="4" customWidth="1"/>
    <col min="495" max="495" width="6.7265625" style="4" customWidth="1"/>
    <col min="496" max="496" width="8.7265625" style="4" customWidth="1"/>
    <col min="497" max="497" width="6.7265625" style="4" customWidth="1"/>
    <col min="498" max="498" width="8.7265625" style="4" customWidth="1"/>
    <col min="499" max="499" width="6.7265625" style="4" customWidth="1"/>
    <col min="500" max="500" width="8.7265625" style="4" customWidth="1"/>
    <col min="501" max="501" width="6.7265625" style="4" customWidth="1"/>
    <col min="502" max="502" width="30.7265625" style="4" customWidth="1"/>
    <col min="503" max="503" width="3.1796875" style="4" customWidth="1"/>
    <col min="504" max="504" width="10.1796875" style="4" bestFit="1" customWidth="1"/>
    <col min="505" max="505" width="13.26953125" style="4" bestFit="1" customWidth="1"/>
    <col min="506" max="506" width="9.1796875" style="4"/>
    <col min="507" max="507" width="10.1796875" style="4" bestFit="1" customWidth="1"/>
    <col min="508" max="510" width="9.1796875" style="4"/>
    <col min="511" max="511" width="12.7265625" style="4" bestFit="1" customWidth="1"/>
    <col min="512" max="745" width="9.1796875" style="4"/>
    <col min="746" max="746" width="3.1796875" style="4" customWidth="1"/>
    <col min="747" max="747" width="30.7265625" style="4" customWidth="1"/>
    <col min="748" max="748" width="8.7265625" style="4" customWidth="1"/>
    <col min="749" max="749" width="6.7265625" style="4" customWidth="1"/>
    <col min="750" max="750" width="8.7265625" style="4" customWidth="1"/>
    <col min="751" max="751" width="6.7265625" style="4" customWidth="1"/>
    <col min="752" max="752" width="8.7265625" style="4" customWidth="1"/>
    <col min="753" max="753" width="6.7265625" style="4" customWidth="1"/>
    <col min="754" max="754" width="8.7265625" style="4" customWidth="1"/>
    <col min="755" max="755" width="6.7265625" style="4" customWidth="1"/>
    <col min="756" max="756" width="8.7265625" style="4" customWidth="1"/>
    <col min="757" max="757" width="6.7265625" style="4" customWidth="1"/>
    <col min="758" max="758" width="30.7265625" style="4" customWidth="1"/>
    <col min="759" max="759" width="3.1796875" style="4" customWidth="1"/>
    <col min="760" max="760" width="10.1796875" style="4" bestFit="1" customWidth="1"/>
    <col min="761" max="761" width="13.26953125" style="4" bestFit="1" customWidth="1"/>
    <col min="762" max="762" width="9.1796875" style="4"/>
    <col min="763" max="763" width="10.1796875" style="4" bestFit="1" customWidth="1"/>
    <col min="764" max="766" width="9.1796875" style="4"/>
    <col min="767" max="767" width="12.7265625" style="4" bestFit="1" customWidth="1"/>
    <col min="768" max="1001" width="9.1796875" style="4"/>
    <col min="1002" max="1002" width="3.1796875" style="4" customWidth="1"/>
    <col min="1003" max="1003" width="30.7265625" style="4" customWidth="1"/>
    <col min="1004" max="1004" width="8.7265625" style="4" customWidth="1"/>
    <col min="1005" max="1005" width="6.7265625" style="4" customWidth="1"/>
    <col min="1006" max="1006" width="8.7265625" style="4" customWidth="1"/>
    <col min="1007" max="1007" width="6.7265625" style="4" customWidth="1"/>
    <col min="1008" max="1008" width="8.7265625" style="4" customWidth="1"/>
    <col min="1009" max="1009" width="6.7265625" style="4" customWidth="1"/>
    <col min="1010" max="1010" width="8.7265625" style="4" customWidth="1"/>
    <col min="1011" max="1011" width="6.7265625" style="4" customWidth="1"/>
    <col min="1012" max="1012" width="8.7265625" style="4" customWidth="1"/>
    <col min="1013" max="1013" width="6.7265625" style="4" customWidth="1"/>
    <col min="1014" max="1014" width="30.7265625" style="4" customWidth="1"/>
    <col min="1015" max="1015" width="3.1796875" style="4" customWidth="1"/>
    <col min="1016" max="1016" width="10.1796875" style="4" bestFit="1" customWidth="1"/>
    <col min="1017" max="1017" width="13.26953125" style="4" bestFit="1" customWidth="1"/>
    <col min="1018" max="1018" width="9.1796875" style="4"/>
    <col min="1019" max="1019" width="10.1796875" style="4" bestFit="1" customWidth="1"/>
    <col min="1020" max="1022" width="9.1796875" style="4"/>
    <col min="1023" max="1023" width="12.7265625" style="4" bestFit="1" customWidth="1"/>
    <col min="1024" max="1257" width="9.1796875" style="4"/>
    <col min="1258" max="1258" width="3.1796875" style="4" customWidth="1"/>
    <col min="1259" max="1259" width="30.7265625" style="4" customWidth="1"/>
    <col min="1260" max="1260" width="8.7265625" style="4" customWidth="1"/>
    <col min="1261" max="1261" width="6.7265625" style="4" customWidth="1"/>
    <col min="1262" max="1262" width="8.7265625" style="4" customWidth="1"/>
    <col min="1263" max="1263" width="6.7265625" style="4" customWidth="1"/>
    <col min="1264" max="1264" width="8.7265625" style="4" customWidth="1"/>
    <col min="1265" max="1265" width="6.7265625" style="4" customWidth="1"/>
    <col min="1266" max="1266" width="8.7265625" style="4" customWidth="1"/>
    <col min="1267" max="1267" width="6.7265625" style="4" customWidth="1"/>
    <col min="1268" max="1268" width="8.7265625" style="4" customWidth="1"/>
    <col min="1269" max="1269" width="6.7265625" style="4" customWidth="1"/>
    <col min="1270" max="1270" width="30.7265625" style="4" customWidth="1"/>
    <col min="1271" max="1271" width="3.1796875" style="4" customWidth="1"/>
    <col min="1272" max="1272" width="10.1796875" style="4" bestFit="1" customWidth="1"/>
    <col min="1273" max="1273" width="13.26953125" style="4" bestFit="1" customWidth="1"/>
    <col min="1274" max="1274" width="9.1796875" style="4"/>
    <col min="1275" max="1275" width="10.1796875" style="4" bestFit="1" customWidth="1"/>
    <col min="1276" max="1278" width="9.1796875" style="4"/>
    <col min="1279" max="1279" width="12.7265625" style="4" bestFit="1" customWidth="1"/>
    <col min="1280" max="1513" width="9.1796875" style="4"/>
    <col min="1514" max="1514" width="3.1796875" style="4" customWidth="1"/>
    <col min="1515" max="1515" width="30.7265625" style="4" customWidth="1"/>
    <col min="1516" max="1516" width="8.7265625" style="4" customWidth="1"/>
    <col min="1517" max="1517" width="6.7265625" style="4" customWidth="1"/>
    <col min="1518" max="1518" width="8.7265625" style="4" customWidth="1"/>
    <col min="1519" max="1519" width="6.7265625" style="4" customWidth="1"/>
    <col min="1520" max="1520" width="8.7265625" style="4" customWidth="1"/>
    <col min="1521" max="1521" width="6.7265625" style="4" customWidth="1"/>
    <col min="1522" max="1522" width="8.7265625" style="4" customWidth="1"/>
    <col min="1523" max="1523" width="6.7265625" style="4" customWidth="1"/>
    <col min="1524" max="1524" width="8.7265625" style="4" customWidth="1"/>
    <col min="1525" max="1525" width="6.7265625" style="4" customWidth="1"/>
    <col min="1526" max="1526" width="30.7265625" style="4" customWidth="1"/>
    <col min="1527" max="1527" width="3.1796875" style="4" customWidth="1"/>
    <col min="1528" max="1528" width="10.1796875" style="4" bestFit="1" customWidth="1"/>
    <col min="1529" max="1529" width="13.26953125" style="4" bestFit="1" customWidth="1"/>
    <col min="1530" max="1530" width="9.1796875" style="4"/>
    <col min="1531" max="1531" width="10.1796875" style="4" bestFit="1" customWidth="1"/>
    <col min="1532" max="1534" width="9.1796875" style="4"/>
    <col min="1535" max="1535" width="12.7265625" style="4" bestFit="1" customWidth="1"/>
    <col min="1536" max="1769" width="9.1796875" style="4"/>
    <col min="1770" max="1770" width="3.1796875" style="4" customWidth="1"/>
    <col min="1771" max="1771" width="30.7265625" style="4" customWidth="1"/>
    <col min="1772" max="1772" width="8.7265625" style="4" customWidth="1"/>
    <col min="1773" max="1773" width="6.7265625" style="4" customWidth="1"/>
    <col min="1774" max="1774" width="8.7265625" style="4" customWidth="1"/>
    <col min="1775" max="1775" width="6.7265625" style="4" customWidth="1"/>
    <col min="1776" max="1776" width="8.7265625" style="4" customWidth="1"/>
    <col min="1777" max="1777" width="6.7265625" style="4" customWidth="1"/>
    <col min="1778" max="1778" width="8.7265625" style="4" customWidth="1"/>
    <col min="1779" max="1779" width="6.7265625" style="4" customWidth="1"/>
    <col min="1780" max="1780" width="8.7265625" style="4" customWidth="1"/>
    <col min="1781" max="1781" width="6.7265625" style="4" customWidth="1"/>
    <col min="1782" max="1782" width="30.7265625" style="4" customWidth="1"/>
    <col min="1783" max="1783" width="3.1796875" style="4" customWidth="1"/>
    <col min="1784" max="1784" width="10.1796875" style="4" bestFit="1" customWidth="1"/>
    <col min="1785" max="1785" width="13.26953125" style="4" bestFit="1" customWidth="1"/>
    <col min="1786" max="1786" width="9.1796875" style="4"/>
    <col min="1787" max="1787" width="10.1796875" style="4" bestFit="1" customWidth="1"/>
    <col min="1788" max="1790" width="9.1796875" style="4"/>
    <col min="1791" max="1791" width="12.7265625" style="4" bestFit="1" customWidth="1"/>
    <col min="1792" max="2025" width="9.1796875" style="4"/>
    <col min="2026" max="2026" width="3.1796875" style="4" customWidth="1"/>
    <col min="2027" max="2027" width="30.7265625" style="4" customWidth="1"/>
    <col min="2028" max="2028" width="8.7265625" style="4" customWidth="1"/>
    <col min="2029" max="2029" width="6.7265625" style="4" customWidth="1"/>
    <col min="2030" max="2030" width="8.7265625" style="4" customWidth="1"/>
    <col min="2031" max="2031" width="6.7265625" style="4" customWidth="1"/>
    <col min="2032" max="2032" width="8.7265625" style="4" customWidth="1"/>
    <col min="2033" max="2033" width="6.7265625" style="4" customWidth="1"/>
    <col min="2034" max="2034" width="8.7265625" style="4" customWidth="1"/>
    <col min="2035" max="2035" width="6.7265625" style="4" customWidth="1"/>
    <col min="2036" max="2036" width="8.7265625" style="4" customWidth="1"/>
    <col min="2037" max="2037" width="6.7265625" style="4" customWidth="1"/>
    <col min="2038" max="2038" width="30.7265625" style="4" customWidth="1"/>
    <col min="2039" max="2039" width="3.1796875" style="4" customWidth="1"/>
    <col min="2040" max="2040" width="10.1796875" style="4" bestFit="1" customWidth="1"/>
    <col min="2041" max="2041" width="13.26953125" style="4" bestFit="1" customWidth="1"/>
    <col min="2042" max="2042" width="9.1796875" style="4"/>
    <col min="2043" max="2043" width="10.1796875" style="4" bestFit="1" customWidth="1"/>
    <col min="2044" max="2046" width="9.1796875" style="4"/>
    <col min="2047" max="2047" width="12.7265625" style="4" bestFit="1" customWidth="1"/>
    <col min="2048" max="2281" width="9.1796875" style="4"/>
    <col min="2282" max="2282" width="3.1796875" style="4" customWidth="1"/>
    <col min="2283" max="2283" width="30.7265625" style="4" customWidth="1"/>
    <col min="2284" max="2284" width="8.7265625" style="4" customWidth="1"/>
    <col min="2285" max="2285" width="6.7265625" style="4" customWidth="1"/>
    <col min="2286" max="2286" width="8.7265625" style="4" customWidth="1"/>
    <col min="2287" max="2287" width="6.7265625" style="4" customWidth="1"/>
    <col min="2288" max="2288" width="8.7265625" style="4" customWidth="1"/>
    <col min="2289" max="2289" width="6.7265625" style="4" customWidth="1"/>
    <col min="2290" max="2290" width="8.7265625" style="4" customWidth="1"/>
    <col min="2291" max="2291" width="6.7265625" style="4" customWidth="1"/>
    <col min="2292" max="2292" width="8.7265625" style="4" customWidth="1"/>
    <col min="2293" max="2293" width="6.7265625" style="4" customWidth="1"/>
    <col min="2294" max="2294" width="30.7265625" style="4" customWidth="1"/>
    <col min="2295" max="2295" width="3.1796875" style="4" customWidth="1"/>
    <col min="2296" max="2296" width="10.1796875" style="4" bestFit="1" customWidth="1"/>
    <col min="2297" max="2297" width="13.26953125" style="4" bestFit="1" customWidth="1"/>
    <col min="2298" max="2298" width="9.1796875" style="4"/>
    <col min="2299" max="2299" width="10.1796875" style="4" bestFit="1" customWidth="1"/>
    <col min="2300" max="2302" width="9.1796875" style="4"/>
    <col min="2303" max="2303" width="12.7265625" style="4" bestFit="1" customWidth="1"/>
    <col min="2304" max="2537" width="9.1796875" style="4"/>
    <col min="2538" max="2538" width="3.1796875" style="4" customWidth="1"/>
    <col min="2539" max="2539" width="30.7265625" style="4" customWidth="1"/>
    <col min="2540" max="2540" width="8.7265625" style="4" customWidth="1"/>
    <col min="2541" max="2541" width="6.7265625" style="4" customWidth="1"/>
    <col min="2542" max="2542" width="8.7265625" style="4" customWidth="1"/>
    <col min="2543" max="2543" width="6.7265625" style="4" customWidth="1"/>
    <col min="2544" max="2544" width="8.7265625" style="4" customWidth="1"/>
    <col min="2545" max="2545" width="6.7265625" style="4" customWidth="1"/>
    <col min="2546" max="2546" width="8.7265625" style="4" customWidth="1"/>
    <col min="2547" max="2547" width="6.7265625" style="4" customWidth="1"/>
    <col min="2548" max="2548" width="8.7265625" style="4" customWidth="1"/>
    <col min="2549" max="2549" width="6.7265625" style="4" customWidth="1"/>
    <col min="2550" max="2550" width="30.7265625" style="4" customWidth="1"/>
    <col min="2551" max="2551" width="3.1796875" style="4" customWidth="1"/>
    <col min="2552" max="2552" width="10.1796875" style="4" bestFit="1" customWidth="1"/>
    <col min="2553" max="2553" width="13.26953125" style="4" bestFit="1" customWidth="1"/>
    <col min="2554" max="2554" width="9.1796875" style="4"/>
    <col min="2555" max="2555" width="10.1796875" style="4" bestFit="1" customWidth="1"/>
    <col min="2556" max="2558" width="9.1796875" style="4"/>
    <col min="2559" max="2559" width="12.7265625" style="4" bestFit="1" customWidth="1"/>
    <col min="2560" max="2793" width="9.1796875" style="4"/>
    <col min="2794" max="2794" width="3.1796875" style="4" customWidth="1"/>
    <col min="2795" max="2795" width="30.7265625" style="4" customWidth="1"/>
    <col min="2796" max="2796" width="8.7265625" style="4" customWidth="1"/>
    <col min="2797" max="2797" width="6.7265625" style="4" customWidth="1"/>
    <col min="2798" max="2798" width="8.7265625" style="4" customWidth="1"/>
    <col min="2799" max="2799" width="6.7265625" style="4" customWidth="1"/>
    <col min="2800" max="2800" width="8.7265625" style="4" customWidth="1"/>
    <col min="2801" max="2801" width="6.7265625" style="4" customWidth="1"/>
    <col min="2802" max="2802" width="8.7265625" style="4" customWidth="1"/>
    <col min="2803" max="2803" width="6.7265625" style="4" customWidth="1"/>
    <col min="2804" max="2804" width="8.7265625" style="4" customWidth="1"/>
    <col min="2805" max="2805" width="6.7265625" style="4" customWidth="1"/>
    <col min="2806" max="2806" width="30.7265625" style="4" customWidth="1"/>
    <col min="2807" max="2807" width="3.1796875" style="4" customWidth="1"/>
    <col min="2808" max="2808" width="10.1796875" style="4" bestFit="1" customWidth="1"/>
    <col min="2809" max="2809" width="13.26953125" style="4" bestFit="1" customWidth="1"/>
    <col min="2810" max="2810" width="9.1796875" style="4"/>
    <col min="2811" max="2811" width="10.1796875" style="4" bestFit="1" customWidth="1"/>
    <col min="2812" max="2814" width="9.1796875" style="4"/>
    <col min="2815" max="2815" width="12.7265625" style="4" bestFit="1" customWidth="1"/>
    <col min="2816" max="3049" width="9.1796875" style="4"/>
    <col min="3050" max="3050" width="3.1796875" style="4" customWidth="1"/>
    <col min="3051" max="3051" width="30.7265625" style="4" customWidth="1"/>
    <col min="3052" max="3052" width="8.7265625" style="4" customWidth="1"/>
    <col min="3053" max="3053" width="6.7265625" style="4" customWidth="1"/>
    <col min="3054" max="3054" width="8.7265625" style="4" customWidth="1"/>
    <col min="3055" max="3055" width="6.7265625" style="4" customWidth="1"/>
    <col min="3056" max="3056" width="8.7265625" style="4" customWidth="1"/>
    <col min="3057" max="3057" width="6.7265625" style="4" customWidth="1"/>
    <col min="3058" max="3058" width="8.7265625" style="4" customWidth="1"/>
    <col min="3059" max="3059" width="6.7265625" style="4" customWidth="1"/>
    <col min="3060" max="3060" width="8.7265625" style="4" customWidth="1"/>
    <col min="3061" max="3061" width="6.7265625" style="4" customWidth="1"/>
    <col min="3062" max="3062" width="30.7265625" style="4" customWidth="1"/>
    <col min="3063" max="3063" width="3.1796875" style="4" customWidth="1"/>
    <col min="3064" max="3064" width="10.1796875" style="4" bestFit="1" customWidth="1"/>
    <col min="3065" max="3065" width="13.26953125" style="4" bestFit="1" customWidth="1"/>
    <col min="3066" max="3066" width="9.1796875" style="4"/>
    <col min="3067" max="3067" width="10.1796875" style="4" bestFit="1" customWidth="1"/>
    <col min="3068" max="3070" width="9.1796875" style="4"/>
    <col min="3071" max="3071" width="12.7265625" style="4" bestFit="1" customWidth="1"/>
    <col min="3072" max="3305" width="9.1796875" style="4"/>
    <col min="3306" max="3306" width="3.1796875" style="4" customWidth="1"/>
    <col min="3307" max="3307" width="30.7265625" style="4" customWidth="1"/>
    <col min="3308" max="3308" width="8.7265625" style="4" customWidth="1"/>
    <col min="3309" max="3309" width="6.7265625" style="4" customWidth="1"/>
    <col min="3310" max="3310" width="8.7265625" style="4" customWidth="1"/>
    <col min="3311" max="3311" width="6.7265625" style="4" customWidth="1"/>
    <col min="3312" max="3312" width="8.7265625" style="4" customWidth="1"/>
    <col min="3313" max="3313" width="6.7265625" style="4" customWidth="1"/>
    <col min="3314" max="3314" width="8.7265625" style="4" customWidth="1"/>
    <col min="3315" max="3315" width="6.7265625" style="4" customWidth="1"/>
    <col min="3316" max="3316" width="8.7265625" style="4" customWidth="1"/>
    <col min="3317" max="3317" width="6.7265625" style="4" customWidth="1"/>
    <col min="3318" max="3318" width="30.7265625" style="4" customWidth="1"/>
    <col min="3319" max="3319" width="3.1796875" style="4" customWidth="1"/>
    <col min="3320" max="3320" width="10.1796875" style="4" bestFit="1" customWidth="1"/>
    <col min="3321" max="3321" width="13.26953125" style="4" bestFit="1" customWidth="1"/>
    <col min="3322" max="3322" width="9.1796875" style="4"/>
    <col min="3323" max="3323" width="10.1796875" style="4" bestFit="1" customWidth="1"/>
    <col min="3324" max="3326" width="9.1796875" style="4"/>
    <col min="3327" max="3327" width="12.7265625" style="4" bestFit="1" customWidth="1"/>
    <col min="3328" max="3561" width="9.1796875" style="4"/>
    <col min="3562" max="3562" width="3.1796875" style="4" customWidth="1"/>
    <col min="3563" max="3563" width="30.7265625" style="4" customWidth="1"/>
    <col min="3564" max="3564" width="8.7265625" style="4" customWidth="1"/>
    <col min="3565" max="3565" width="6.7265625" style="4" customWidth="1"/>
    <col min="3566" max="3566" width="8.7265625" style="4" customWidth="1"/>
    <col min="3567" max="3567" width="6.7265625" style="4" customWidth="1"/>
    <col min="3568" max="3568" width="8.7265625" style="4" customWidth="1"/>
    <col min="3569" max="3569" width="6.7265625" style="4" customWidth="1"/>
    <col min="3570" max="3570" width="8.7265625" style="4" customWidth="1"/>
    <col min="3571" max="3571" width="6.7265625" style="4" customWidth="1"/>
    <col min="3572" max="3572" width="8.7265625" style="4" customWidth="1"/>
    <col min="3573" max="3573" width="6.7265625" style="4" customWidth="1"/>
    <col min="3574" max="3574" width="30.7265625" style="4" customWidth="1"/>
    <col min="3575" max="3575" width="3.1796875" style="4" customWidth="1"/>
    <col min="3576" max="3576" width="10.1796875" style="4" bestFit="1" customWidth="1"/>
    <col min="3577" max="3577" width="13.26953125" style="4" bestFit="1" customWidth="1"/>
    <col min="3578" max="3578" width="9.1796875" style="4"/>
    <col min="3579" max="3579" width="10.1796875" style="4" bestFit="1" customWidth="1"/>
    <col min="3580" max="3582" width="9.1796875" style="4"/>
    <col min="3583" max="3583" width="12.7265625" style="4" bestFit="1" customWidth="1"/>
    <col min="3584" max="3817" width="9.1796875" style="4"/>
    <col min="3818" max="3818" width="3.1796875" style="4" customWidth="1"/>
    <col min="3819" max="3819" width="30.7265625" style="4" customWidth="1"/>
    <col min="3820" max="3820" width="8.7265625" style="4" customWidth="1"/>
    <col min="3821" max="3821" width="6.7265625" style="4" customWidth="1"/>
    <col min="3822" max="3822" width="8.7265625" style="4" customWidth="1"/>
    <col min="3823" max="3823" width="6.7265625" style="4" customWidth="1"/>
    <col min="3824" max="3824" width="8.7265625" style="4" customWidth="1"/>
    <col min="3825" max="3825" width="6.7265625" style="4" customWidth="1"/>
    <col min="3826" max="3826" width="8.7265625" style="4" customWidth="1"/>
    <col min="3827" max="3827" width="6.7265625" style="4" customWidth="1"/>
    <col min="3828" max="3828" width="8.7265625" style="4" customWidth="1"/>
    <col min="3829" max="3829" width="6.7265625" style="4" customWidth="1"/>
    <col min="3830" max="3830" width="30.7265625" style="4" customWidth="1"/>
    <col min="3831" max="3831" width="3.1796875" style="4" customWidth="1"/>
    <col min="3832" max="3832" width="10.1796875" style="4" bestFit="1" customWidth="1"/>
    <col min="3833" max="3833" width="13.26953125" style="4" bestFit="1" customWidth="1"/>
    <col min="3834" max="3834" width="9.1796875" style="4"/>
    <col min="3835" max="3835" width="10.1796875" style="4" bestFit="1" customWidth="1"/>
    <col min="3836" max="3838" width="9.1796875" style="4"/>
    <col min="3839" max="3839" width="12.7265625" style="4" bestFit="1" customWidth="1"/>
    <col min="3840" max="4073" width="9.1796875" style="4"/>
    <col min="4074" max="4074" width="3.1796875" style="4" customWidth="1"/>
    <col min="4075" max="4075" width="30.7265625" style="4" customWidth="1"/>
    <col min="4076" max="4076" width="8.7265625" style="4" customWidth="1"/>
    <col min="4077" max="4077" width="6.7265625" style="4" customWidth="1"/>
    <col min="4078" max="4078" width="8.7265625" style="4" customWidth="1"/>
    <col min="4079" max="4079" width="6.7265625" style="4" customWidth="1"/>
    <col min="4080" max="4080" width="8.7265625" style="4" customWidth="1"/>
    <col min="4081" max="4081" width="6.7265625" style="4" customWidth="1"/>
    <col min="4082" max="4082" width="8.7265625" style="4" customWidth="1"/>
    <col min="4083" max="4083" width="6.7265625" style="4" customWidth="1"/>
    <col min="4084" max="4084" width="8.7265625" style="4" customWidth="1"/>
    <col min="4085" max="4085" width="6.7265625" style="4" customWidth="1"/>
    <col min="4086" max="4086" width="30.7265625" style="4" customWidth="1"/>
    <col min="4087" max="4087" width="3.1796875" style="4" customWidth="1"/>
    <col min="4088" max="4088" width="10.1796875" style="4" bestFit="1" customWidth="1"/>
    <col min="4089" max="4089" width="13.26953125" style="4" bestFit="1" customWidth="1"/>
    <col min="4090" max="4090" width="9.1796875" style="4"/>
    <col min="4091" max="4091" width="10.1796875" style="4" bestFit="1" customWidth="1"/>
    <col min="4092" max="4094" width="9.1796875" style="4"/>
    <col min="4095" max="4095" width="12.7265625" style="4" bestFit="1" customWidth="1"/>
    <col min="4096" max="4329" width="9.1796875" style="4"/>
    <col min="4330" max="4330" width="3.1796875" style="4" customWidth="1"/>
    <col min="4331" max="4331" width="30.7265625" style="4" customWidth="1"/>
    <col min="4332" max="4332" width="8.7265625" style="4" customWidth="1"/>
    <col min="4333" max="4333" width="6.7265625" style="4" customWidth="1"/>
    <col min="4334" max="4334" width="8.7265625" style="4" customWidth="1"/>
    <col min="4335" max="4335" width="6.7265625" style="4" customWidth="1"/>
    <col min="4336" max="4336" width="8.7265625" style="4" customWidth="1"/>
    <col min="4337" max="4337" width="6.7265625" style="4" customWidth="1"/>
    <col min="4338" max="4338" width="8.7265625" style="4" customWidth="1"/>
    <col min="4339" max="4339" width="6.7265625" style="4" customWidth="1"/>
    <col min="4340" max="4340" width="8.7265625" style="4" customWidth="1"/>
    <col min="4341" max="4341" width="6.7265625" style="4" customWidth="1"/>
    <col min="4342" max="4342" width="30.7265625" style="4" customWidth="1"/>
    <col min="4343" max="4343" width="3.1796875" style="4" customWidth="1"/>
    <col min="4344" max="4344" width="10.1796875" style="4" bestFit="1" customWidth="1"/>
    <col min="4345" max="4345" width="13.26953125" style="4" bestFit="1" customWidth="1"/>
    <col min="4346" max="4346" width="9.1796875" style="4"/>
    <col min="4347" max="4347" width="10.1796875" style="4" bestFit="1" customWidth="1"/>
    <col min="4348" max="4350" width="9.1796875" style="4"/>
    <col min="4351" max="4351" width="12.7265625" style="4" bestFit="1" customWidth="1"/>
    <col min="4352" max="4585" width="9.1796875" style="4"/>
    <col min="4586" max="4586" width="3.1796875" style="4" customWidth="1"/>
    <col min="4587" max="4587" width="30.7265625" style="4" customWidth="1"/>
    <col min="4588" max="4588" width="8.7265625" style="4" customWidth="1"/>
    <col min="4589" max="4589" width="6.7265625" style="4" customWidth="1"/>
    <col min="4590" max="4590" width="8.7265625" style="4" customWidth="1"/>
    <col min="4591" max="4591" width="6.7265625" style="4" customWidth="1"/>
    <col min="4592" max="4592" width="8.7265625" style="4" customWidth="1"/>
    <col min="4593" max="4593" width="6.7265625" style="4" customWidth="1"/>
    <col min="4594" max="4594" width="8.7265625" style="4" customWidth="1"/>
    <col min="4595" max="4595" width="6.7265625" style="4" customWidth="1"/>
    <col min="4596" max="4596" width="8.7265625" style="4" customWidth="1"/>
    <col min="4597" max="4597" width="6.7265625" style="4" customWidth="1"/>
    <col min="4598" max="4598" width="30.7265625" style="4" customWidth="1"/>
    <col min="4599" max="4599" width="3.1796875" style="4" customWidth="1"/>
    <col min="4600" max="4600" width="10.1796875" style="4" bestFit="1" customWidth="1"/>
    <col min="4601" max="4601" width="13.26953125" style="4" bestFit="1" customWidth="1"/>
    <col min="4602" max="4602" width="9.1796875" style="4"/>
    <col min="4603" max="4603" width="10.1796875" style="4" bestFit="1" customWidth="1"/>
    <col min="4604" max="4606" width="9.1796875" style="4"/>
    <col min="4607" max="4607" width="12.7265625" style="4" bestFit="1" customWidth="1"/>
    <col min="4608" max="4841" width="9.1796875" style="4"/>
    <col min="4842" max="4842" width="3.1796875" style="4" customWidth="1"/>
    <col min="4843" max="4843" width="30.7265625" style="4" customWidth="1"/>
    <col min="4844" max="4844" width="8.7265625" style="4" customWidth="1"/>
    <col min="4845" max="4845" width="6.7265625" style="4" customWidth="1"/>
    <col min="4846" max="4846" width="8.7265625" style="4" customWidth="1"/>
    <col min="4847" max="4847" width="6.7265625" style="4" customWidth="1"/>
    <col min="4848" max="4848" width="8.7265625" style="4" customWidth="1"/>
    <col min="4849" max="4849" width="6.7265625" style="4" customWidth="1"/>
    <col min="4850" max="4850" width="8.7265625" style="4" customWidth="1"/>
    <col min="4851" max="4851" width="6.7265625" style="4" customWidth="1"/>
    <col min="4852" max="4852" width="8.7265625" style="4" customWidth="1"/>
    <col min="4853" max="4853" width="6.7265625" style="4" customWidth="1"/>
    <col min="4854" max="4854" width="30.7265625" style="4" customWidth="1"/>
    <col min="4855" max="4855" width="3.1796875" style="4" customWidth="1"/>
    <col min="4856" max="4856" width="10.1796875" style="4" bestFit="1" customWidth="1"/>
    <col min="4857" max="4857" width="13.26953125" style="4" bestFit="1" customWidth="1"/>
    <col min="4858" max="4858" width="9.1796875" style="4"/>
    <col min="4859" max="4859" width="10.1796875" style="4" bestFit="1" customWidth="1"/>
    <col min="4860" max="4862" width="9.1796875" style="4"/>
    <col min="4863" max="4863" width="12.7265625" style="4" bestFit="1" customWidth="1"/>
    <col min="4864" max="5097" width="9.1796875" style="4"/>
    <col min="5098" max="5098" width="3.1796875" style="4" customWidth="1"/>
    <col min="5099" max="5099" width="30.7265625" style="4" customWidth="1"/>
    <col min="5100" max="5100" width="8.7265625" style="4" customWidth="1"/>
    <col min="5101" max="5101" width="6.7265625" style="4" customWidth="1"/>
    <col min="5102" max="5102" width="8.7265625" style="4" customWidth="1"/>
    <col min="5103" max="5103" width="6.7265625" style="4" customWidth="1"/>
    <col min="5104" max="5104" width="8.7265625" style="4" customWidth="1"/>
    <col min="5105" max="5105" width="6.7265625" style="4" customWidth="1"/>
    <col min="5106" max="5106" width="8.7265625" style="4" customWidth="1"/>
    <col min="5107" max="5107" width="6.7265625" style="4" customWidth="1"/>
    <col min="5108" max="5108" width="8.7265625" style="4" customWidth="1"/>
    <col min="5109" max="5109" width="6.7265625" style="4" customWidth="1"/>
    <col min="5110" max="5110" width="30.7265625" style="4" customWidth="1"/>
    <col min="5111" max="5111" width="3.1796875" style="4" customWidth="1"/>
    <col min="5112" max="5112" width="10.1796875" style="4" bestFit="1" customWidth="1"/>
    <col min="5113" max="5113" width="13.26953125" style="4" bestFit="1" customWidth="1"/>
    <col min="5114" max="5114" width="9.1796875" style="4"/>
    <col min="5115" max="5115" width="10.1796875" style="4" bestFit="1" customWidth="1"/>
    <col min="5116" max="5118" width="9.1796875" style="4"/>
    <col min="5119" max="5119" width="12.7265625" style="4" bestFit="1" customWidth="1"/>
    <col min="5120" max="5353" width="9.1796875" style="4"/>
    <col min="5354" max="5354" width="3.1796875" style="4" customWidth="1"/>
    <col min="5355" max="5355" width="30.7265625" style="4" customWidth="1"/>
    <col min="5356" max="5356" width="8.7265625" style="4" customWidth="1"/>
    <col min="5357" max="5357" width="6.7265625" style="4" customWidth="1"/>
    <col min="5358" max="5358" width="8.7265625" style="4" customWidth="1"/>
    <col min="5359" max="5359" width="6.7265625" style="4" customWidth="1"/>
    <col min="5360" max="5360" width="8.7265625" style="4" customWidth="1"/>
    <col min="5361" max="5361" width="6.7265625" style="4" customWidth="1"/>
    <col min="5362" max="5362" width="8.7265625" style="4" customWidth="1"/>
    <col min="5363" max="5363" width="6.7265625" style="4" customWidth="1"/>
    <col min="5364" max="5364" width="8.7265625" style="4" customWidth="1"/>
    <col min="5365" max="5365" width="6.7265625" style="4" customWidth="1"/>
    <col min="5366" max="5366" width="30.7265625" style="4" customWidth="1"/>
    <col min="5367" max="5367" width="3.1796875" style="4" customWidth="1"/>
    <col min="5368" max="5368" width="10.1796875" style="4" bestFit="1" customWidth="1"/>
    <col min="5369" max="5369" width="13.26953125" style="4" bestFit="1" customWidth="1"/>
    <col min="5370" max="5370" width="9.1796875" style="4"/>
    <col min="5371" max="5371" width="10.1796875" style="4" bestFit="1" customWidth="1"/>
    <col min="5372" max="5374" width="9.1796875" style="4"/>
    <col min="5375" max="5375" width="12.7265625" style="4" bestFit="1" customWidth="1"/>
    <col min="5376" max="5609" width="9.1796875" style="4"/>
    <col min="5610" max="5610" width="3.1796875" style="4" customWidth="1"/>
    <col min="5611" max="5611" width="30.7265625" style="4" customWidth="1"/>
    <col min="5612" max="5612" width="8.7265625" style="4" customWidth="1"/>
    <col min="5613" max="5613" width="6.7265625" style="4" customWidth="1"/>
    <col min="5614" max="5614" width="8.7265625" style="4" customWidth="1"/>
    <col min="5615" max="5615" width="6.7265625" style="4" customWidth="1"/>
    <col min="5616" max="5616" width="8.7265625" style="4" customWidth="1"/>
    <col min="5617" max="5617" width="6.7265625" style="4" customWidth="1"/>
    <col min="5618" max="5618" width="8.7265625" style="4" customWidth="1"/>
    <col min="5619" max="5619" width="6.7265625" style="4" customWidth="1"/>
    <col min="5620" max="5620" width="8.7265625" style="4" customWidth="1"/>
    <col min="5621" max="5621" width="6.7265625" style="4" customWidth="1"/>
    <col min="5622" max="5622" width="30.7265625" style="4" customWidth="1"/>
    <col min="5623" max="5623" width="3.1796875" style="4" customWidth="1"/>
    <col min="5624" max="5624" width="10.1796875" style="4" bestFit="1" customWidth="1"/>
    <col min="5625" max="5625" width="13.26953125" style="4" bestFit="1" customWidth="1"/>
    <col min="5626" max="5626" width="9.1796875" style="4"/>
    <col min="5627" max="5627" width="10.1796875" style="4" bestFit="1" customWidth="1"/>
    <col min="5628" max="5630" width="9.1796875" style="4"/>
    <col min="5631" max="5631" width="12.7265625" style="4" bestFit="1" customWidth="1"/>
    <col min="5632" max="5865" width="9.1796875" style="4"/>
    <col min="5866" max="5866" width="3.1796875" style="4" customWidth="1"/>
    <col min="5867" max="5867" width="30.7265625" style="4" customWidth="1"/>
    <col min="5868" max="5868" width="8.7265625" style="4" customWidth="1"/>
    <col min="5869" max="5869" width="6.7265625" style="4" customWidth="1"/>
    <col min="5870" max="5870" width="8.7265625" style="4" customWidth="1"/>
    <col min="5871" max="5871" width="6.7265625" style="4" customWidth="1"/>
    <col min="5872" max="5872" width="8.7265625" style="4" customWidth="1"/>
    <col min="5873" max="5873" width="6.7265625" style="4" customWidth="1"/>
    <col min="5874" max="5874" width="8.7265625" style="4" customWidth="1"/>
    <col min="5875" max="5875" width="6.7265625" style="4" customWidth="1"/>
    <col min="5876" max="5876" width="8.7265625" style="4" customWidth="1"/>
    <col min="5877" max="5877" width="6.7265625" style="4" customWidth="1"/>
    <col min="5878" max="5878" width="30.7265625" style="4" customWidth="1"/>
    <col min="5879" max="5879" width="3.1796875" style="4" customWidth="1"/>
    <col min="5880" max="5880" width="10.1796875" style="4" bestFit="1" customWidth="1"/>
    <col min="5881" max="5881" width="13.26953125" style="4" bestFit="1" customWidth="1"/>
    <col min="5882" max="5882" width="9.1796875" style="4"/>
    <col min="5883" max="5883" width="10.1796875" style="4" bestFit="1" customWidth="1"/>
    <col min="5884" max="5886" width="9.1796875" style="4"/>
    <col min="5887" max="5887" width="12.7265625" style="4" bestFit="1" customWidth="1"/>
    <col min="5888" max="6121" width="9.1796875" style="4"/>
    <col min="6122" max="6122" width="3.1796875" style="4" customWidth="1"/>
    <col min="6123" max="6123" width="30.7265625" style="4" customWidth="1"/>
    <col min="6124" max="6124" width="8.7265625" style="4" customWidth="1"/>
    <col min="6125" max="6125" width="6.7265625" style="4" customWidth="1"/>
    <col min="6126" max="6126" width="8.7265625" style="4" customWidth="1"/>
    <col min="6127" max="6127" width="6.7265625" style="4" customWidth="1"/>
    <col min="6128" max="6128" width="8.7265625" style="4" customWidth="1"/>
    <col min="6129" max="6129" width="6.7265625" style="4" customWidth="1"/>
    <col min="6130" max="6130" width="8.7265625" style="4" customWidth="1"/>
    <col min="6131" max="6131" width="6.7265625" style="4" customWidth="1"/>
    <col min="6132" max="6132" width="8.7265625" style="4" customWidth="1"/>
    <col min="6133" max="6133" width="6.7265625" style="4" customWidth="1"/>
    <col min="6134" max="6134" width="30.7265625" style="4" customWidth="1"/>
    <col min="6135" max="6135" width="3.1796875" style="4" customWidth="1"/>
    <col min="6136" max="6136" width="10.1796875" style="4" bestFit="1" customWidth="1"/>
    <col min="6137" max="6137" width="13.26953125" style="4" bestFit="1" customWidth="1"/>
    <col min="6138" max="6138" width="9.1796875" style="4"/>
    <col min="6139" max="6139" width="10.1796875" style="4" bestFit="1" customWidth="1"/>
    <col min="6140" max="6142" width="9.1796875" style="4"/>
    <col min="6143" max="6143" width="12.7265625" style="4" bestFit="1" customWidth="1"/>
    <col min="6144" max="6377" width="9.1796875" style="4"/>
    <col min="6378" max="6378" width="3.1796875" style="4" customWidth="1"/>
    <col min="6379" max="6379" width="30.7265625" style="4" customWidth="1"/>
    <col min="6380" max="6380" width="8.7265625" style="4" customWidth="1"/>
    <col min="6381" max="6381" width="6.7265625" style="4" customWidth="1"/>
    <col min="6382" max="6382" width="8.7265625" style="4" customWidth="1"/>
    <col min="6383" max="6383" width="6.7265625" style="4" customWidth="1"/>
    <col min="6384" max="6384" width="8.7265625" style="4" customWidth="1"/>
    <col min="6385" max="6385" width="6.7265625" style="4" customWidth="1"/>
    <col min="6386" max="6386" width="8.7265625" style="4" customWidth="1"/>
    <col min="6387" max="6387" width="6.7265625" style="4" customWidth="1"/>
    <col min="6388" max="6388" width="8.7265625" style="4" customWidth="1"/>
    <col min="6389" max="6389" width="6.7265625" style="4" customWidth="1"/>
    <col min="6390" max="6390" width="30.7265625" style="4" customWidth="1"/>
    <col min="6391" max="6391" width="3.1796875" style="4" customWidth="1"/>
    <col min="6392" max="6392" width="10.1796875" style="4" bestFit="1" customWidth="1"/>
    <col min="6393" max="6393" width="13.26953125" style="4" bestFit="1" customWidth="1"/>
    <col min="6394" max="6394" width="9.1796875" style="4"/>
    <col min="6395" max="6395" width="10.1796875" style="4" bestFit="1" customWidth="1"/>
    <col min="6396" max="6398" width="9.1796875" style="4"/>
    <col min="6399" max="6399" width="12.7265625" style="4" bestFit="1" customWidth="1"/>
    <col min="6400" max="6633" width="9.1796875" style="4"/>
    <col min="6634" max="6634" width="3.1796875" style="4" customWidth="1"/>
    <col min="6635" max="6635" width="30.7265625" style="4" customWidth="1"/>
    <col min="6636" max="6636" width="8.7265625" style="4" customWidth="1"/>
    <col min="6637" max="6637" width="6.7265625" style="4" customWidth="1"/>
    <col min="6638" max="6638" width="8.7265625" style="4" customWidth="1"/>
    <col min="6639" max="6639" width="6.7265625" style="4" customWidth="1"/>
    <col min="6640" max="6640" width="8.7265625" style="4" customWidth="1"/>
    <col min="6641" max="6641" width="6.7265625" style="4" customWidth="1"/>
    <col min="6642" max="6642" width="8.7265625" style="4" customWidth="1"/>
    <col min="6643" max="6643" width="6.7265625" style="4" customWidth="1"/>
    <col min="6644" max="6644" width="8.7265625" style="4" customWidth="1"/>
    <col min="6645" max="6645" width="6.7265625" style="4" customWidth="1"/>
    <col min="6646" max="6646" width="30.7265625" style="4" customWidth="1"/>
    <col min="6647" max="6647" width="3.1796875" style="4" customWidth="1"/>
    <col min="6648" max="6648" width="10.1796875" style="4" bestFit="1" customWidth="1"/>
    <col min="6649" max="6649" width="13.26953125" style="4" bestFit="1" customWidth="1"/>
    <col min="6650" max="6650" width="9.1796875" style="4"/>
    <col min="6651" max="6651" width="10.1796875" style="4" bestFit="1" customWidth="1"/>
    <col min="6652" max="6654" width="9.1796875" style="4"/>
    <col min="6655" max="6655" width="12.7265625" style="4" bestFit="1" customWidth="1"/>
    <col min="6656" max="6889" width="9.1796875" style="4"/>
    <col min="6890" max="6890" width="3.1796875" style="4" customWidth="1"/>
    <col min="6891" max="6891" width="30.7265625" style="4" customWidth="1"/>
    <col min="6892" max="6892" width="8.7265625" style="4" customWidth="1"/>
    <col min="6893" max="6893" width="6.7265625" style="4" customWidth="1"/>
    <col min="6894" max="6894" width="8.7265625" style="4" customWidth="1"/>
    <col min="6895" max="6895" width="6.7265625" style="4" customWidth="1"/>
    <col min="6896" max="6896" width="8.7265625" style="4" customWidth="1"/>
    <col min="6897" max="6897" width="6.7265625" style="4" customWidth="1"/>
    <col min="6898" max="6898" width="8.7265625" style="4" customWidth="1"/>
    <col min="6899" max="6899" width="6.7265625" style="4" customWidth="1"/>
    <col min="6900" max="6900" width="8.7265625" style="4" customWidth="1"/>
    <col min="6901" max="6901" width="6.7265625" style="4" customWidth="1"/>
    <col min="6902" max="6902" width="30.7265625" style="4" customWidth="1"/>
    <col min="6903" max="6903" width="3.1796875" style="4" customWidth="1"/>
    <col min="6904" max="6904" width="10.1796875" style="4" bestFit="1" customWidth="1"/>
    <col min="6905" max="6905" width="13.26953125" style="4" bestFit="1" customWidth="1"/>
    <col min="6906" max="6906" width="9.1796875" style="4"/>
    <col min="6907" max="6907" width="10.1796875" style="4" bestFit="1" customWidth="1"/>
    <col min="6908" max="6910" width="9.1796875" style="4"/>
    <col min="6911" max="6911" width="12.7265625" style="4" bestFit="1" customWidth="1"/>
    <col min="6912" max="7145" width="9.1796875" style="4"/>
    <col min="7146" max="7146" width="3.1796875" style="4" customWidth="1"/>
    <col min="7147" max="7147" width="30.7265625" style="4" customWidth="1"/>
    <col min="7148" max="7148" width="8.7265625" style="4" customWidth="1"/>
    <col min="7149" max="7149" width="6.7265625" style="4" customWidth="1"/>
    <col min="7150" max="7150" width="8.7265625" style="4" customWidth="1"/>
    <col min="7151" max="7151" width="6.7265625" style="4" customWidth="1"/>
    <col min="7152" max="7152" width="8.7265625" style="4" customWidth="1"/>
    <col min="7153" max="7153" width="6.7265625" style="4" customWidth="1"/>
    <col min="7154" max="7154" width="8.7265625" style="4" customWidth="1"/>
    <col min="7155" max="7155" width="6.7265625" style="4" customWidth="1"/>
    <col min="7156" max="7156" width="8.7265625" style="4" customWidth="1"/>
    <col min="7157" max="7157" width="6.7265625" style="4" customWidth="1"/>
    <col min="7158" max="7158" width="30.7265625" style="4" customWidth="1"/>
    <col min="7159" max="7159" width="3.1796875" style="4" customWidth="1"/>
    <col min="7160" max="7160" width="10.1796875" style="4" bestFit="1" customWidth="1"/>
    <col min="7161" max="7161" width="13.26953125" style="4" bestFit="1" customWidth="1"/>
    <col min="7162" max="7162" width="9.1796875" style="4"/>
    <col min="7163" max="7163" width="10.1796875" style="4" bestFit="1" customWidth="1"/>
    <col min="7164" max="7166" width="9.1796875" style="4"/>
    <col min="7167" max="7167" width="12.7265625" style="4" bestFit="1" customWidth="1"/>
    <col min="7168" max="7401" width="9.1796875" style="4"/>
    <col min="7402" max="7402" width="3.1796875" style="4" customWidth="1"/>
    <col min="7403" max="7403" width="30.7265625" style="4" customWidth="1"/>
    <col min="7404" max="7404" width="8.7265625" style="4" customWidth="1"/>
    <col min="7405" max="7405" width="6.7265625" style="4" customWidth="1"/>
    <col min="7406" max="7406" width="8.7265625" style="4" customWidth="1"/>
    <col min="7407" max="7407" width="6.7265625" style="4" customWidth="1"/>
    <col min="7408" max="7408" width="8.7265625" style="4" customWidth="1"/>
    <col min="7409" max="7409" width="6.7265625" style="4" customWidth="1"/>
    <col min="7410" max="7410" width="8.7265625" style="4" customWidth="1"/>
    <col min="7411" max="7411" width="6.7265625" style="4" customWidth="1"/>
    <col min="7412" max="7412" width="8.7265625" style="4" customWidth="1"/>
    <col min="7413" max="7413" width="6.7265625" style="4" customWidth="1"/>
    <col min="7414" max="7414" width="30.7265625" style="4" customWidth="1"/>
    <col min="7415" max="7415" width="3.1796875" style="4" customWidth="1"/>
    <col min="7416" max="7416" width="10.1796875" style="4" bestFit="1" customWidth="1"/>
    <col min="7417" max="7417" width="13.26953125" style="4" bestFit="1" customWidth="1"/>
    <col min="7418" max="7418" width="9.1796875" style="4"/>
    <col min="7419" max="7419" width="10.1796875" style="4" bestFit="1" customWidth="1"/>
    <col min="7420" max="7422" width="9.1796875" style="4"/>
    <col min="7423" max="7423" width="12.7265625" style="4" bestFit="1" customWidth="1"/>
    <col min="7424" max="7657" width="9.1796875" style="4"/>
    <col min="7658" max="7658" width="3.1796875" style="4" customWidth="1"/>
    <col min="7659" max="7659" width="30.7265625" style="4" customWidth="1"/>
    <col min="7660" max="7660" width="8.7265625" style="4" customWidth="1"/>
    <col min="7661" max="7661" width="6.7265625" style="4" customWidth="1"/>
    <col min="7662" max="7662" width="8.7265625" style="4" customWidth="1"/>
    <col min="7663" max="7663" width="6.7265625" style="4" customWidth="1"/>
    <col min="7664" max="7664" width="8.7265625" style="4" customWidth="1"/>
    <col min="7665" max="7665" width="6.7265625" style="4" customWidth="1"/>
    <col min="7666" max="7666" width="8.7265625" style="4" customWidth="1"/>
    <col min="7667" max="7667" width="6.7265625" style="4" customWidth="1"/>
    <col min="7668" max="7668" width="8.7265625" style="4" customWidth="1"/>
    <col min="7669" max="7669" width="6.7265625" style="4" customWidth="1"/>
    <col min="7670" max="7670" width="30.7265625" style="4" customWidth="1"/>
    <col min="7671" max="7671" width="3.1796875" style="4" customWidth="1"/>
    <col min="7672" max="7672" width="10.1796875" style="4" bestFit="1" customWidth="1"/>
    <col min="7673" max="7673" width="13.26953125" style="4" bestFit="1" customWidth="1"/>
    <col min="7674" max="7674" width="9.1796875" style="4"/>
    <col min="7675" max="7675" width="10.1796875" style="4" bestFit="1" customWidth="1"/>
    <col min="7676" max="7678" width="9.1796875" style="4"/>
    <col min="7679" max="7679" width="12.7265625" style="4" bestFit="1" customWidth="1"/>
    <col min="7680" max="7913" width="9.1796875" style="4"/>
    <col min="7914" max="7914" width="3.1796875" style="4" customWidth="1"/>
    <col min="7915" max="7915" width="30.7265625" style="4" customWidth="1"/>
    <col min="7916" max="7916" width="8.7265625" style="4" customWidth="1"/>
    <col min="7917" max="7917" width="6.7265625" style="4" customWidth="1"/>
    <col min="7918" max="7918" width="8.7265625" style="4" customWidth="1"/>
    <col min="7919" max="7919" width="6.7265625" style="4" customWidth="1"/>
    <col min="7920" max="7920" width="8.7265625" style="4" customWidth="1"/>
    <col min="7921" max="7921" width="6.7265625" style="4" customWidth="1"/>
    <col min="7922" max="7922" width="8.7265625" style="4" customWidth="1"/>
    <col min="7923" max="7923" width="6.7265625" style="4" customWidth="1"/>
    <col min="7924" max="7924" width="8.7265625" style="4" customWidth="1"/>
    <col min="7925" max="7925" width="6.7265625" style="4" customWidth="1"/>
    <col min="7926" max="7926" width="30.7265625" style="4" customWidth="1"/>
    <col min="7927" max="7927" width="3.1796875" style="4" customWidth="1"/>
    <col min="7928" max="7928" width="10.1796875" style="4" bestFit="1" customWidth="1"/>
    <col min="7929" max="7929" width="13.26953125" style="4" bestFit="1" customWidth="1"/>
    <col min="7930" max="7930" width="9.1796875" style="4"/>
    <col min="7931" max="7931" width="10.1796875" style="4" bestFit="1" customWidth="1"/>
    <col min="7932" max="7934" width="9.1796875" style="4"/>
    <col min="7935" max="7935" width="12.7265625" style="4" bestFit="1" customWidth="1"/>
    <col min="7936" max="8169" width="9.1796875" style="4"/>
    <col min="8170" max="8170" width="3.1796875" style="4" customWidth="1"/>
    <col min="8171" max="8171" width="30.7265625" style="4" customWidth="1"/>
    <col min="8172" max="8172" width="8.7265625" style="4" customWidth="1"/>
    <col min="8173" max="8173" width="6.7265625" style="4" customWidth="1"/>
    <col min="8174" max="8174" width="8.7265625" style="4" customWidth="1"/>
    <col min="8175" max="8175" width="6.7265625" style="4" customWidth="1"/>
    <col min="8176" max="8176" width="8.7265625" style="4" customWidth="1"/>
    <col min="8177" max="8177" width="6.7265625" style="4" customWidth="1"/>
    <col min="8178" max="8178" width="8.7265625" style="4" customWidth="1"/>
    <col min="8179" max="8179" width="6.7265625" style="4" customWidth="1"/>
    <col min="8180" max="8180" width="8.7265625" style="4" customWidth="1"/>
    <col min="8181" max="8181" width="6.7265625" style="4" customWidth="1"/>
    <col min="8182" max="8182" width="30.7265625" style="4" customWidth="1"/>
    <col min="8183" max="8183" width="3.1796875" style="4" customWidth="1"/>
    <col min="8184" max="8184" width="10.1796875" style="4" bestFit="1" customWidth="1"/>
    <col min="8185" max="8185" width="13.26953125" style="4" bestFit="1" customWidth="1"/>
    <col min="8186" max="8186" width="9.1796875" style="4"/>
    <col min="8187" max="8187" width="10.1796875" style="4" bestFit="1" customWidth="1"/>
    <col min="8188" max="8190" width="9.1796875" style="4"/>
    <col min="8191" max="8191" width="12.7265625" style="4" bestFit="1" customWidth="1"/>
    <col min="8192" max="8425" width="9.1796875" style="4"/>
    <col min="8426" max="8426" width="3.1796875" style="4" customWidth="1"/>
    <col min="8427" max="8427" width="30.7265625" style="4" customWidth="1"/>
    <col min="8428" max="8428" width="8.7265625" style="4" customWidth="1"/>
    <col min="8429" max="8429" width="6.7265625" style="4" customWidth="1"/>
    <col min="8430" max="8430" width="8.7265625" style="4" customWidth="1"/>
    <col min="8431" max="8431" width="6.7265625" style="4" customWidth="1"/>
    <col min="8432" max="8432" width="8.7265625" style="4" customWidth="1"/>
    <col min="8433" max="8433" width="6.7265625" style="4" customWidth="1"/>
    <col min="8434" max="8434" width="8.7265625" style="4" customWidth="1"/>
    <col min="8435" max="8435" width="6.7265625" style="4" customWidth="1"/>
    <col min="8436" max="8436" width="8.7265625" style="4" customWidth="1"/>
    <col min="8437" max="8437" width="6.7265625" style="4" customWidth="1"/>
    <col min="8438" max="8438" width="30.7265625" style="4" customWidth="1"/>
    <col min="8439" max="8439" width="3.1796875" style="4" customWidth="1"/>
    <col min="8440" max="8440" width="10.1796875" style="4" bestFit="1" customWidth="1"/>
    <col min="8441" max="8441" width="13.26953125" style="4" bestFit="1" customWidth="1"/>
    <col min="8442" max="8442" width="9.1796875" style="4"/>
    <col min="8443" max="8443" width="10.1796875" style="4" bestFit="1" customWidth="1"/>
    <col min="8444" max="8446" width="9.1796875" style="4"/>
    <col min="8447" max="8447" width="12.7265625" style="4" bestFit="1" customWidth="1"/>
    <col min="8448" max="8681" width="9.1796875" style="4"/>
    <col min="8682" max="8682" width="3.1796875" style="4" customWidth="1"/>
    <col min="8683" max="8683" width="30.7265625" style="4" customWidth="1"/>
    <col min="8684" max="8684" width="8.7265625" style="4" customWidth="1"/>
    <col min="8685" max="8685" width="6.7265625" style="4" customWidth="1"/>
    <col min="8686" max="8686" width="8.7265625" style="4" customWidth="1"/>
    <col min="8687" max="8687" width="6.7265625" style="4" customWidth="1"/>
    <col min="8688" max="8688" width="8.7265625" style="4" customWidth="1"/>
    <col min="8689" max="8689" width="6.7265625" style="4" customWidth="1"/>
    <col min="8690" max="8690" width="8.7265625" style="4" customWidth="1"/>
    <col min="8691" max="8691" width="6.7265625" style="4" customWidth="1"/>
    <col min="8692" max="8692" width="8.7265625" style="4" customWidth="1"/>
    <col min="8693" max="8693" width="6.7265625" style="4" customWidth="1"/>
    <col min="8694" max="8694" width="30.7265625" style="4" customWidth="1"/>
    <col min="8695" max="8695" width="3.1796875" style="4" customWidth="1"/>
    <col min="8696" max="8696" width="10.1796875" style="4" bestFit="1" customWidth="1"/>
    <col min="8697" max="8697" width="13.26953125" style="4" bestFit="1" customWidth="1"/>
    <col min="8698" max="8698" width="9.1796875" style="4"/>
    <col min="8699" max="8699" width="10.1796875" style="4" bestFit="1" customWidth="1"/>
    <col min="8700" max="8702" width="9.1796875" style="4"/>
    <col min="8703" max="8703" width="12.7265625" style="4" bestFit="1" customWidth="1"/>
    <col min="8704" max="8937" width="9.1796875" style="4"/>
    <col min="8938" max="8938" width="3.1796875" style="4" customWidth="1"/>
    <col min="8939" max="8939" width="30.7265625" style="4" customWidth="1"/>
    <col min="8940" max="8940" width="8.7265625" style="4" customWidth="1"/>
    <col min="8941" max="8941" width="6.7265625" style="4" customWidth="1"/>
    <col min="8942" max="8942" width="8.7265625" style="4" customWidth="1"/>
    <col min="8943" max="8943" width="6.7265625" style="4" customWidth="1"/>
    <col min="8944" max="8944" width="8.7265625" style="4" customWidth="1"/>
    <col min="8945" max="8945" width="6.7265625" style="4" customWidth="1"/>
    <col min="8946" max="8946" width="8.7265625" style="4" customWidth="1"/>
    <col min="8947" max="8947" width="6.7265625" style="4" customWidth="1"/>
    <col min="8948" max="8948" width="8.7265625" style="4" customWidth="1"/>
    <col min="8949" max="8949" width="6.7265625" style="4" customWidth="1"/>
    <col min="8950" max="8950" width="30.7265625" style="4" customWidth="1"/>
    <col min="8951" max="8951" width="3.1796875" style="4" customWidth="1"/>
    <col min="8952" max="8952" width="10.1796875" style="4" bestFit="1" customWidth="1"/>
    <col min="8953" max="8953" width="13.26953125" style="4" bestFit="1" customWidth="1"/>
    <col min="8954" max="8954" width="9.1796875" style="4"/>
    <col min="8955" max="8955" width="10.1796875" style="4" bestFit="1" customWidth="1"/>
    <col min="8956" max="8958" width="9.1796875" style="4"/>
    <col min="8959" max="8959" width="12.7265625" style="4" bestFit="1" customWidth="1"/>
    <col min="8960" max="9193" width="9.1796875" style="4"/>
    <col min="9194" max="9194" width="3.1796875" style="4" customWidth="1"/>
    <col min="9195" max="9195" width="30.7265625" style="4" customWidth="1"/>
    <col min="9196" max="9196" width="8.7265625" style="4" customWidth="1"/>
    <col min="9197" max="9197" width="6.7265625" style="4" customWidth="1"/>
    <col min="9198" max="9198" width="8.7265625" style="4" customWidth="1"/>
    <col min="9199" max="9199" width="6.7265625" style="4" customWidth="1"/>
    <col min="9200" max="9200" width="8.7265625" style="4" customWidth="1"/>
    <col min="9201" max="9201" width="6.7265625" style="4" customWidth="1"/>
    <col min="9202" max="9202" width="8.7265625" style="4" customWidth="1"/>
    <col min="9203" max="9203" width="6.7265625" style="4" customWidth="1"/>
    <col min="9204" max="9204" width="8.7265625" style="4" customWidth="1"/>
    <col min="9205" max="9205" width="6.7265625" style="4" customWidth="1"/>
    <col min="9206" max="9206" width="30.7265625" style="4" customWidth="1"/>
    <col min="9207" max="9207" width="3.1796875" style="4" customWidth="1"/>
    <col min="9208" max="9208" width="10.1796875" style="4" bestFit="1" customWidth="1"/>
    <col min="9209" max="9209" width="13.26953125" style="4" bestFit="1" customWidth="1"/>
    <col min="9210" max="9210" width="9.1796875" style="4"/>
    <col min="9211" max="9211" width="10.1796875" style="4" bestFit="1" customWidth="1"/>
    <col min="9212" max="9214" width="9.1796875" style="4"/>
    <col min="9215" max="9215" width="12.7265625" style="4" bestFit="1" customWidth="1"/>
    <col min="9216" max="9449" width="9.1796875" style="4"/>
    <col min="9450" max="9450" width="3.1796875" style="4" customWidth="1"/>
    <col min="9451" max="9451" width="30.7265625" style="4" customWidth="1"/>
    <col min="9452" max="9452" width="8.7265625" style="4" customWidth="1"/>
    <col min="9453" max="9453" width="6.7265625" style="4" customWidth="1"/>
    <col min="9454" max="9454" width="8.7265625" style="4" customWidth="1"/>
    <col min="9455" max="9455" width="6.7265625" style="4" customWidth="1"/>
    <col min="9456" max="9456" width="8.7265625" style="4" customWidth="1"/>
    <col min="9457" max="9457" width="6.7265625" style="4" customWidth="1"/>
    <col min="9458" max="9458" width="8.7265625" style="4" customWidth="1"/>
    <col min="9459" max="9459" width="6.7265625" style="4" customWidth="1"/>
    <col min="9460" max="9460" width="8.7265625" style="4" customWidth="1"/>
    <col min="9461" max="9461" width="6.7265625" style="4" customWidth="1"/>
    <col min="9462" max="9462" width="30.7265625" style="4" customWidth="1"/>
    <col min="9463" max="9463" width="3.1796875" style="4" customWidth="1"/>
    <col min="9464" max="9464" width="10.1796875" style="4" bestFit="1" customWidth="1"/>
    <col min="9465" max="9465" width="13.26953125" style="4" bestFit="1" customWidth="1"/>
    <col min="9466" max="9466" width="9.1796875" style="4"/>
    <col min="9467" max="9467" width="10.1796875" style="4" bestFit="1" customWidth="1"/>
    <col min="9468" max="9470" width="9.1796875" style="4"/>
    <col min="9471" max="9471" width="12.7265625" style="4" bestFit="1" customWidth="1"/>
    <col min="9472" max="9705" width="9.1796875" style="4"/>
    <col min="9706" max="9706" width="3.1796875" style="4" customWidth="1"/>
    <col min="9707" max="9707" width="30.7265625" style="4" customWidth="1"/>
    <col min="9708" max="9708" width="8.7265625" style="4" customWidth="1"/>
    <col min="9709" max="9709" width="6.7265625" style="4" customWidth="1"/>
    <col min="9710" max="9710" width="8.7265625" style="4" customWidth="1"/>
    <col min="9711" max="9711" width="6.7265625" style="4" customWidth="1"/>
    <col min="9712" max="9712" width="8.7265625" style="4" customWidth="1"/>
    <col min="9713" max="9713" width="6.7265625" style="4" customWidth="1"/>
    <col min="9714" max="9714" width="8.7265625" style="4" customWidth="1"/>
    <col min="9715" max="9715" width="6.7265625" style="4" customWidth="1"/>
    <col min="9716" max="9716" width="8.7265625" style="4" customWidth="1"/>
    <col min="9717" max="9717" width="6.7265625" style="4" customWidth="1"/>
    <col min="9718" max="9718" width="30.7265625" style="4" customWidth="1"/>
    <col min="9719" max="9719" width="3.1796875" style="4" customWidth="1"/>
    <col min="9720" max="9720" width="10.1796875" style="4" bestFit="1" customWidth="1"/>
    <col min="9721" max="9721" width="13.26953125" style="4" bestFit="1" customWidth="1"/>
    <col min="9722" max="9722" width="9.1796875" style="4"/>
    <col min="9723" max="9723" width="10.1796875" style="4" bestFit="1" customWidth="1"/>
    <col min="9724" max="9726" width="9.1796875" style="4"/>
    <col min="9727" max="9727" width="12.7265625" style="4" bestFit="1" customWidth="1"/>
    <col min="9728" max="9961" width="9.1796875" style="4"/>
    <col min="9962" max="9962" width="3.1796875" style="4" customWidth="1"/>
    <col min="9963" max="9963" width="30.7265625" style="4" customWidth="1"/>
    <col min="9964" max="9964" width="8.7265625" style="4" customWidth="1"/>
    <col min="9965" max="9965" width="6.7265625" style="4" customWidth="1"/>
    <col min="9966" max="9966" width="8.7265625" style="4" customWidth="1"/>
    <col min="9967" max="9967" width="6.7265625" style="4" customWidth="1"/>
    <col min="9968" max="9968" width="8.7265625" style="4" customWidth="1"/>
    <col min="9969" max="9969" width="6.7265625" style="4" customWidth="1"/>
    <col min="9970" max="9970" width="8.7265625" style="4" customWidth="1"/>
    <col min="9971" max="9971" width="6.7265625" style="4" customWidth="1"/>
    <col min="9972" max="9972" width="8.7265625" style="4" customWidth="1"/>
    <col min="9973" max="9973" width="6.7265625" style="4" customWidth="1"/>
    <col min="9974" max="9974" width="30.7265625" style="4" customWidth="1"/>
    <col min="9975" max="9975" width="3.1796875" style="4" customWidth="1"/>
    <col min="9976" max="9976" width="10.1796875" style="4" bestFit="1" customWidth="1"/>
    <col min="9977" max="9977" width="13.26953125" style="4" bestFit="1" customWidth="1"/>
    <col min="9978" max="9978" width="9.1796875" style="4"/>
    <col min="9979" max="9979" width="10.1796875" style="4" bestFit="1" customWidth="1"/>
    <col min="9980" max="9982" width="9.1796875" style="4"/>
    <col min="9983" max="9983" width="12.7265625" style="4" bestFit="1" customWidth="1"/>
    <col min="9984" max="10217" width="9.1796875" style="4"/>
    <col min="10218" max="10218" width="3.1796875" style="4" customWidth="1"/>
    <col min="10219" max="10219" width="30.7265625" style="4" customWidth="1"/>
    <col min="10220" max="10220" width="8.7265625" style="4" customWidth="1"/>
    <col min="10221" max="10221" width="6.7265625" style="4" customWidth="1"/>
    <col min="10222" max="10222" width="8.7265625" style="4" customWidth="1"/>
    <col min="10223" max="10223" width="6.7265625" style="4" customWidth="1"/>
    <col min="10224" max="10224" width="8.7265625" style="4" customWidth="1"/>
    <col min="10225" max="10225" width="6.7265625" style="4" customWidth="1"/>
    <col min="10226" max="10226" width="8.7265625" style="4" customWidth="1"/>
    <col min="10227" max="10227" width="6.7265625" style="4" customWidth="1"/>
    <col min="10228" max="10228" width="8.7265625" style="4" customWidth="1"/>
    <col min="10229" max="10229" width="6.7265625" style="4" customWidth="1"/>
    <col min="10230" max="10230" width="30.7265625" style="4" customWidth="1"/>
    <col min="10231" max="10231" width="3.1796875" style="4" customWidth="1"/>
    <col min="10232" max="10232" width="10.1796875" style="4" bestFit="1" customWidth="1"/>
    <col min="10233" max="10233" width="13.26953125" style="4" bestFit="1" customWidth="1"/>
    <col min="10234" max="10234" width="9.1796875" style="4"/>
    <col min="10235" max="10235" width="10.1796875" style="4" bestFit="1" customWidth="1"/>
    <col min="10236" max="10238" width="9.1796875" style="4"/>
    <col min="10239" max="10239" width="12.7265625" style="4" bestFit="1" customWidth="1"/>
    <col min="10240" max="10473" width="9.1796875" style="4"/>
    <col min="10474" max="10474" width="3.1796875" style="4" customWidth="1"/>
    <col min="10475" max="10475" width="30.7265625" style="4" customWidth="1"/>
    <col min="10476" max="10476" width="8.7265625" style="4" customWidth="1"/>
    <col min="10477" max="10477" width="6.7265625" style="4" customWidth="1"/>
    <col min="10478" max="10478" width="8.7265625" style="4" customWidth="1"/>
    <col min="10479" max="10479" width="6.7265625" style="4" customWidth="1"/>
    <col min="10480" max="10480" width="8.7265625" style="4" customWidth="1"/>
    <col min="10481" max="10481" width="6.7265625" style="4" customWidth="1"/>
    <col min="10482" max="10482" width="8.7265625" style="4" customWidth="1"/>
    <col min="10483" max="10483" width="6.7265625" style="4" customWidth="1"/>
    <col min="10484" max="10484" width="8.7265625" style="4" customWidth="1"/>
    <col min="10485" max="10485" width="6.7265625" style="4" customWidth="1"/>
    <col min="10486" max="10486" width="30.7265625" style="4" customWidth="1"/>
    <col min="10487" max="10487" width="3.1796875" style="4" customWidth="1"/>
    <col min="10488" max="10488" width="10.1796875" style="4" bestFit="1" customWidth="1"/>
    <col min="10489" max="10489" width="13.26953125" style="4" bestFit="1" customWidth="1"/>
    <col min="10490" max="10490" width="9.1796875" style="4"/>
    <col min="10491" max="10491" width="10.1796875" style="4" bestFit="1" customWidth="1"/>
    <col min="10492" max="10494" width="9.1796875" style="4"/>
    <col min="10495" max="10495" width="12.7265625" style="4" bestFit="1" customWidth="1"/>
    <col min="10496" max="10729" width="9.1796875" style="4"/>
    <col min="10730" max="10730" width="3.1796875" style="4" customWidth="1"/>
    <col min="10731" max="10731" width="30.7265625" style="4" customWidth="1"/>
    <col min="10732" max="10732" width="8.7265625" style="4" customWidth="1"/>
    <col min="10733" max="10733" width="6.7265625" style="4" customWidth="1"/>
    <col min="10734" max="10734" width="8.7265625" style="4" customWidth="1"/>
    <col min="10735" max="10735" width="6.7265625" style="4" customWidth="1"/>
    <col min="10736" max="10736" width="8.7265625" style="4" customWidth="1"/>
    <col min="10737" max="10737" width="6.7265625" style="4" customWidth="1"/>
    <col min="10738" max="10738" width="8.7265625" style="4" customWidth="1"/>
    <col min="10739" max="10739" width="6.7265625" style="4" customWidth="1"/>
    <col min="10740" max="10740" width="8.7265625" style="4" customWidth="1"/>
    <col min="10741" max="10741" width="6.7265625" style="4" customWidth="1"/>
    <col min="10742" max="10742" width="30.7265625" style="4" customWidth="1"/>
    <col min="10743" max="10743" width="3.1796875" style="4" customWidth="1"/>
    <col min="10744" max="10744" width="10.1796875" style="4" bestFit="1" customWidth="1"/>
    <col min="10745" max="10745" width="13.26953125" style="4" bestFit="1" customWidth="1"/>
    <col min="10746" max="10746" width="9.1796875" style="4"/>
    <col min="10747" max="10747" width="10.1796875" style="4" bestFit="1" customWidth="1"/>
    <col min="10748" max="10750" width="9.1796875" style="4"/>
    <col min="10751" max="10751" width="12.7265625" style="4" bestFit="1" customWidth="1"/>
    <col min="10752" max="10985" width="9.1796875" style="4"/>
    <col min="10986" max="10986" width="3.1796875" style="4" customWidth="1"/>
    <col min="10987" max="10987" width="30.7265625" style="4" customWidth="1"/>
    <col min="10988" max="10988" width="8.7265625" style="4" customWidth="1"/>
    <col min="10989" max="10989" width="6.7265625" style="4" customWidth="1"/>
    <col min="10990" max="10990" width="8.7265625" style="4" customWidth="1"/>
    <col min="10991" max="10991" width="6.7265625" style="4" customWidth="1"/>
    <col min="10992" max="10992" width="8.7265625" style="4" customWidth="1"/>
    <col min="10993" max="10993" width="6.7265625" style="4" customWidth="1"/>
    <col min="10994" max="10994" width="8.7265625" style="4" customWidth="1"/>
    <col min="10995" max="10995" width="6.7265625" style="4" customWidth="1"/>
    <col min="10996" max="10996" width="8.7265625" style="4" customWidth="1"/>
    <col min="10997" max="10997" width="6.7265625" style="4" customWidth="1"/>
    <col min="10998" max="10998" width="30.7265625" style="4" customWidth="1"/>
    <col min="10999" max="10999" width="3.1796875" style="4" customWidth="1"/>
    <col min="11000" max="11000" width="10.1796875" style="4" bestFit="1" customWidth="1"/>
    <col min="11001" max="11001" width="13.26953125" style="4" bestFit="1" customWidth="1"/>
    <col min="11002" max="11002" width="9.1796875" style="4"/>
    <col min="11003" max="11003" width="10.1796875" style="4" bestFit="1" customWidth="1"/>
    <col min="11004" max="11006" width="9.1796875" style="4"/>
    <col min="11007" max="11007" width="12.7265625" style="4" bestFit="1" customWidth="1"/>
    <col min="11008" max="11241" width="9.1796875" style="4"/>
    <col min="11242" max="11242" width="3.1796875" style="4" customWidth="1"/>
    <col min="11243" max="11243" width="30.7265625" style="4" customWidth="1"/>
    <col min="11244" max="11244" width="8.7265625" style="4" customWidth="1"/>
    <col min="11245" max="11245" width="6.7265625" style="4" customWidth="1"/>
    <col min="11246" max="11246" width="8.7265625" style="4" customWidth="1"/>
    <col min="11247" max="11247" width="6.7265625" style="4" customWidth="1"/>
    <col min="11248" max="11248" width="8.7265625" style="4" customWidth="1"/>
    <col min="11249" max="11249" width="6.7265625" style="4" customWidth="1"/>
    <col min="11250" max="11250" width="8.7265625" style="4" customWidth="1"/>
    <col min="11251" max="11251" width="6.7265625" style="4" customWidth="1"/>
    <col min="11252" max="11252" width="8.7265625" style="4" customWidth="1"/>
    <col min="11253" max="11253" width="6.7265625" style="4" customWidth="1"/>
    <col min="11254" max="11254" width="30.7265625" style="4" customWidth="1"/>
    <col min="11255" max="11255" width="3.1796875" style="4" customWidth="1"/>
    <col min="11256" max="11256" width="10.1796875" style="4" bestFit="1" customWidth="1"/>
    <col min="11257" max="11257" width="13.26953125" style="4" bestFit="1" customWidth="1"/>
    <col min="11258" max="11258" width="9.1796875" style="4"/>
    <col min="11259" max="11259" width="10.1796875" style="4" bestFit="1" customWidth="1"/>
    <col min="11260" max="11262" width="9.1796875" style="4"/>
    <col min="11263" max="11263" width="12.7265625" style="4" bestFit="1" customWidth="1"/>
    <col min="11264" max="11497" width="9.1796875" style="4"/>
    <col min="11498" max="11498" width="3.1796875" style="4" customWidth="1"/>
    <col min="11499" max="11499" width="30.7265625" style="4" customWidth="1"/>
    <col min="11500" max="11500" width="8.7265625" style="4" customWidth="1"/>
    <col min="11501" max="11501" width="6.7265625" style="4" customWidth="1"/>
    <col min="11502" max="11502" width="8.7265625" style="4" customWidth="1"/>
    <col min="11503" max="11503" width="6.7265625" style="4" customWidth="1"/>
    <col min="11504" max="11504" width="8.7265625" style="4" customWidth="1"/>
    <col min="11505" max="11505" width="6.7265625" style="4" customWidth="1"/>
    <col min="11506" max="11506" width="8.7265625" style="4" customWidth="1"/>
    <col min="11507" max="11507" width="6.7265625" style="4" customWidth="1"/>
    <col min="11508" max="11508" width="8.7265625" style="4" customWidth="1"/>
    <col min="11509" max="11509" width="6.7265625" style="4" customWidth="1"/>
    <col min="11510" max="11510" width="30.7265625" style="4" customWidth="1"/>
    <col min="11511" max="11511" width="3.1796875" style="4" customWidth="1"/>
    <col min="11512" max="11512" width="10.1796875" style="4" bestFit="1" customWidth="1"/>
    <col min="11513" max="11513" width="13.26953125" style="4" bestFit="1" customWidth="1"/>
    <col min="11514" max="11514" width="9.1796875" style="4"/>
    <col min="11515" max="11515" width="10.1796875" style="4" bestFit="1" customWidth="1"/>
    <col min="11516" max="11518" width="9.1796875" style="4"/>
    <col min="11519" max="11519" width="12.7265625" style="4" bestFit="1" customWidth="1"/>
    <col min="11520" max="11753" width="9.1796875" style="4"/>
    <col min="11754" max="11754" width="3.1796875" style="4" customWidth="1"/>
    <col min="11755" max="11755" width="30.7265625" style="4" customWidth="1"/>
    <col min="11756" max="11756" width="8.7265625" style="4" customWidth="1"/>
    <col min="11757" max="11757" width="6.7265625" style="4" customWidth="1"/>
    <col min="11758" max="11758" width="8.7265625" style="4" customWidth="1"/>
    <col min="11759" max="11759" width="6.7265625" style="4" customWidth="1"/>
    <col min="11760" max="11760" width="8.7265625" style="4" customWidth="1"/>
    <col min="11761" max="11761" width="6.7265625" style="4" customWidth="1"/>
    <col min="11762" max="11762" width="8.7265625" style="4" customWidth="1"/>
    <col min="11763" max="11763" width="6.7265625" style="4" customWidth="1"/>
    <col min="11764" max="11764" width="8.7265625" style="4" customWidth="1"/>
    <col min="11765" max="11765" width="6.7265625" style="4" customWidth="1"/>
    <col min="11766" max="11766" width="30.7265625" style="4" customWidth="1"/>
    <col min="11767" max="11767" width="3.1796875" style="4" customWidth="1"/>
    <col min="11768" max="11768" width="10.1796875" style="4" bestFit="1" customWidth="1"/>
    <col min="11769" max="11769" width="13.26953125" style="4" bestFit="1" customWidth="1"/>
    <col min="11770" max="11770" width="9.1796875" style="4"/>
    <col min="11771" max="11771" width="10.1796875" style="4" bestFit="1" customWidth="1"/>
    <col min="11772" max="11774" width="9.1796875" style="4"/>
    <col min="11775" max="11775" width="12.7265625" style="4" bestFit="1" customWidth="1"/>
    <col min="11776" max="12009" width="9.1796875" style="4"/>
    <col min="12010" max="12010" width="3.1796875" style="4" customWidth="1"/>
    <col min="12011" max="12011" width="30.7265625" style="4" customWidth="1"/>
    <col min="12012" max="12012" width="8.7265625" style="4" customWidth="1"/>
    <col min="12013" max="12013" width="6.7265625" style="4" customWidth="1"/>
    <col min="12014" max="12014" width="8.7265625" style="4" customWidth="1"/>
    <col min="12015" max="12015" width="6.7265625" style="4" customWidth="1"/>
    <col min="12016" max="12016" width="8.7265625" style="4" customWidth="1"/>
    <col min="12017" max="12017" width="6.7265625" style="4" customWidth="1"/>
    <col min="12018" max="12018" width="8.7265625" style="4" customWidth="1"/>
    <col min="12019" max="12019" width="6.7265625" style="4" customWidth="1"/>
    <col min="12020" max="12020" width="8.7265625" style="4" customWidth="1"/>
    <col min="12021" max="12021" width="6.7265625" style="4" customWidth="1"/>
    <col min="12022" max="12022" width="30.7265625" style="4" customWidth="1"/>
    <col min="12023" max="12023" width="3.1796875" style="4" customWidth="1"/>
    <col min="12024" max="12024" width="10.1796875" style="4" bestFit="1" customWidth="1"/>
    <col min="12025" max="12025" width="13.26953125" style="4" bestFit="1" customWidth="1"/>
    <col min="12026" max="12026" width="9.1796875" style="4"/>
    <col min="12027" max="12027" width="10.1796875" style="4" bestFit="1" customWidth="1"/>
    <col min="12028" max="12030" width="9.1796875" style="4"/>
    <col min="12031" max="12031" width="12.7265625" style="4" bestFit="1" customWidth="1"/>
    <col min="12032" max="12265" width="9.1796875" style="4"/>
    <col min="12266" max="12266" width="3.1796875" style="4" customWidth="1"/>
    <col min="12267" max="12267" width="30.7265625" style="4" customWidth="1"/>
    <col min="12268" max="12268" width="8.7265625" style="4" customWidth="1"/>
    <col min="12269" max="12269" width="6.7265625" style="4" customWidth="1"/>
    <col min="12270" max="12270" width="8.7265625" style="4" customWidth="1"/>
    <col min="12271" max="12271" width="6.7265625" style="4" customWidth="1"/>
    <col min="12272" max="12272" width="8.7265625" style="4" customWidth="1"/>
    <col min="12273" max="12273" width="6.7265625" style="4" customWidth="1"/>
    <col min="12274" max="12274" width="8.7265625" style="4" customWidth="1"/>
    <col min="12275" max="12275" width="6.7265625" style="4" customWidth="1"/>
    <col min="12276" max="12276" width="8.7265625" style="4" customWidth="1"/>
    <col min="12277" max="12277" width="6.7265625" style="4" customWidth="1"/>
    <col min="12278" max="12278" width="30.7265625" style="4" customWidth="1"/>
    <col min="12279" max="12279" width="3.1796875" style="4" customWidth="1"/>
    <col min="12280" max="12280" width="10.1796875" style="4" bestFit="1" customWidth="1"/>
    <col min="12281" max="12281" width="13.26953125" style="4" bestFit="1" customWidth="1"/>
    <col min="12282" max="12282" width="9.1796875" style="4"/>
    <col min="12283" max="12283" width="10.1796875" style="4" bestFit="1" customWidth="1"/>
    <col min="12284" max="12286" width="9.1796875" style="4"/>
    <col min="12287" max="12287" width="12.7265625" style="4" bestFit="1" customWidth="1"/>
    <col min="12288" max="12521" width="9.1796875" style="4"/>
    <col min="12522" max="12522" width="3.1796875" style="4" customWidth="1"/>
    <col min="12523" max="12523" width="30.7265625" style="4" customWidth="1"/>
    <col min="12524" max="12524" width="8.7265625" style="4" customWidth="1"/>
    <col min="12525" max="12525" width="6.7265625" style="4" customWidth="1"/>
    <col min="12526" max="12526" width="8.7265625" style="4" customWidth="1"/>
    <col min="12527" max="12527" width="6.7265625" style="4" customWidth="1"/>
    <col min="12528" max="12528" width="8.7265625" style="4" customWidth="1"/>
    <col min="12529" max="12529" width="6.7265625" style="4" customWidth="1"/>
    <col min="12530" max="12530" width="8.7265625" style="4" customWidth="1"/>
    <col min="12531" max="12531" width="6.7265625" style="4" customWidth="1"/>
    <col min="12532" max="12532" width="8.7265625" style="4" customWidth="1"/>
    <col min="12533" max="12533" width="6.7265625" style="4" customWidth="1"/>
    <col min="12534" max="12534" width="30.7265625" style="4" customWidth="1"/>
    <col min="12535" max="12535" width="3.1796875" style="4" customWidth="1"/>
    <col min="12536" max="12536" width="10.1796875" style="4" bestFit="1" customWidth="1"/>
    <col min="12537" max="12537" width="13.26953125" style="4" bestFit="1" customWidth="1"/>
    <col min="12538" max="12538" width="9.1796875" style="4"/>
    <col min="12539" max="12539" width="10.1796875" style="4" bestFit="1" customWidth="1"/>
    <col min="12540" max="12542" width="9.1796875" style="4"/>
    <col min="12543" max="12543" width="12.7265625" style="4" bestFit="1" customWidth="1"/>
    <col min="12544" max="12777" width="9.1796875" style="4"/>
    <col min="12778" max="12778" width="3.1796875" style="4" customWidth="1"/>
    <col min="12779" max="12779" width="30.7265625" style="4" customWidth="1"/>
    <col min="12780" max="12780" width="8.7265625" style="4" customWidth="1"/>
    <col min="12781" max="12781" width="6.7265625" style="4" customWidth="1"/>
    <col min="12782" max="12782" width="8.7265625" style="4" customWidth="1"/>
    <col min="12783" max="12783" width="6.7265625" style="4" customWidth="1"/>
    <col min="12784" max="12784" width="8.7265625" style="4" customWidth="1"/>
    <col min="12785" max="12785" width="6.7265625" style="4" customWidth="1"/>
    <col min="12786" max="12786" width="8.7265625" style="4" customWidth="1"/>
    <col min="12787" max="12787" width="6.7265625" style="4" customWidth="1"/>
    <col min="12788" max="12788" width="8.7265625" style="4" customWidth="1"/>
    <col min="12789" max="12789" width="6.7265625" style="4" customWidth="1"/>
    <col min="12790" max="12790" width="30.7265625" style="4" customWidth="1"/>
    <col min="12791" max="12791" width="3.1796875" style="4" customWidth="1"/>
    <col min="12792" max="12792" width="10.1796875" style="4" bestFit="1" customWidth="1"/>
    <col min="12793" max="12793" width="13.26953125" style="4" bestFit="1" customWidth="1"/>
    <col min="12794" max="12794" width="9.1796875" style="4"/>
    <col min="12795" max="12795" width="10.1796875" style="4" bestFit="1" customWidth="1"/>
    <col min="12796" max="12798" width="9.1796875" style="4"/>
    <col min="12799" max="12799" width="12.7265625" style="4" bestFit="1" customWidth="1"/>
    <col min="12800" max="13033" width="9.1796875" style="4"/>
    <col min="13034" max="13034" width="3.1796875" style="4" customWidth="1"/>
    <col min="13035" max="13035" width="30.7265625" style="4" customWidth="1"/>
    <col min="13036" max="13036" width="8.7265625" style="4" customWidth="1"/>
    <col min="13037" max="13037" width="6.7265625" style="4" customWidth="1"/>
    <col min="13038" max="13038" width="8.7265625" style="4" customWidth="1"/>
    <col min="13039" max="13039" width="6.7265625" style="4" customWidth="1"/>
    <col min="13040" max="13040" width="8.7265625" style="4" customWidth="1"/>
    <col min="13041" max="13041" width="6.7265625" style="4" customWidth="1"/>
    <col min="13042" max="13042" width="8.7265625" style="4" customWidth="1"/>
    <col min="13043" max="13043" width="6.7265625" style="4" customWidth="1"/>
    <col min="13044" max="13044" width="8.7265625" style="4" customWidth="1"/>
    <col min="13045" max="13045" width="6.7265625" style="4" customWidth="1"/>
    <col min="13046" max="13046" width="30.7265625" style="4" customWidth="1"/>
    <col min="13047" max="13047" width="3.1796875" style="4" customWidth="1"/>
    <col min="13048" max="13048" width="10.1796875" style="4" bestFit="1" customWidth="1"/>
    <col min="13049" max="13049" width="13.26953125" style="4" bestFit="1" customWidth="1"/>
    <col min="13050" max="13050" width="9.1796875" style="4"/>
    <col min="13051" max="13051" width="10.1796875" style="4" bestFit="1" customWidth="1"/>
    <col min="13052" max="13054" width="9.1796875" style="4"/>
    <col min="13055" max="13055" width="12.7265625" style="4" bestFit="1" customWidth="1"/>
    <col min="13056" max="13289" width="9.1796875" style="4"/>
    <col min="13290" max="13290" width="3.1796875" style="4" customWidth="1"/>
    <col min="13291" max="13291" width="30.7265625" style="4" customWidth="1"/>
    <col min="13292" max="13292" width="8.7265625" style="4" customWidth="1"/>
    <col min="13293" max="13293" width="6.7265625" style="4" customWidth="1"/>
    <col min="13294" max="13294" width="8.7265625" style="4" customWidth="1"/>
    <col min="13295" max="13295" width="6.7265625" style="4" customWidth="1"/>
    <col min="13296" max="13296" width="8.7265625" style="4" customWidth="1"/>
    <col min="13297" max="13297" width="6.7265625" style="4" customWidth="1"/>
    <col min="13298" max="13298" width="8.7265625" style="4" customWidth="1"/>
    <col min="13299" max="13299" width="6.7265625" style="4" customWidth="1"/>
    <col min="13300" max="13300" width="8.7265625" style="4" customWidth="1"/>
    <col min="13301" max="13301" width="6.7265625" style="4" customWidth="1"/>
    <col min="13302" max="13302" width="30.7265625" style="4" customWidth="1"/>
    <col min="13303" max="13303" width="3.1796875" style="4" customWidth="1"/>
    <col min="13304" max="13304" width="10.1796875" style="4" bestFit="1" customWidth="1"/>
    <col min="13305" max="13305" width="13.26953125" style="4" bestFit="1" customWidth="1"/>
    <col min="13306" max="13306" width="9.1796875" style="4"/>
    <col min="13307" max="13307" width="10.1796875" style="4" bestFit="1" customWidth="1"/>
    <col min="13308" max="13310" width="9.1796875" style="4"/>
    <col min="13311" max="13311" width="12.7265625" style="4" bestFit="1" customWidth="1"/>
    <col min="13312" max="13545" width="9.1796875" style="4"/>
    <col min="13546" max="13546" width="3.1796875" style="4" customWidth="1"/>
    <col min="13547" max="13547" width="30.7265625" style="4" customWidth="1"/>
    <col min="13548" max="13548" width="8.7265625" style="4" customWidth="1"/>
    <col min="13549" max="13549" width="6.7265625" style="4" customWidth="1"/>
    <col min="13550" max="13550" width="8.7265625" style="4" customWidth="1"/>
    <col min="13551" max="13551" width="6.7265625" style="4" customWidth="1"/>
    <col min="13552" max="13552" width="8.7265625" style="4" customWidth="1"/>
    <col min="13553" max="13553" width="6.7265625" style="4" customWidth="1"/>
    <col min="13554" max="13554" width="8.7265625" style="4" customWidth="1"/>
    <col min="13555" max="13555" width="6.7265625" style="4" customWidth="1"/>
    <col min="13556" max="13556" width="8.7265625" style="4" customWidth="1"/>
    <col min="13557" max="13557" width="6.7265625" style="4" customWidth="1"/>
    <col min="13558" max="13558" width="30.7265625" style="4" customWidth="1"/>
    <col min="13559" max="13559" width="3.1796875" style="4" customWidth="1"/>
    <col min="13560" max="13560" width="10.1796875" style="4" bestFit="1" customWidth="1"/>
    <col min="13561" max="13561" width="13.26953125" style="4" bestFit="1" customWidth="1"/>
    <col min="13562" max="13562" width="9.1796875" style="4"/>
    <col min="13563" max="13563" width="10.1796875" style="4" bestFit="1" customWidth="1"/>
    <col min="13564" max="13566" width="9.1796875" style="4"/>
    <col min="13567" max="13567" width="12.7265625" style="4" bestFit="1" customWidth="1"/>
    <col min="13568" max="13801" width="9.1796875" style="4"/>
    <col min="13802" max="13802" width="3.1796875" style="4" customWidth="1"/>
    <col min="13803" max="13803" width="30.7265625" style="4" customWidth="1"/>
    <col min="13804" max="13804" width="8.7265625" style="4" customWidth="1"/>
    <col min="13805" max="13805" width="6.7265625" style="4" customWidth="1"/>
    <col min="13806" max="13806" width="8.7265625" style="4" customWidth="1"/>
    <col min="13807" max="13807" width="6.7265625" style="4" customWidth="1"/>
    <col min="13808" max="13808" width="8.7265625" style="4" customWidth="1"/>
    <col min="13809" max="13809" width="6.7265625" style="4" customWidth="1"/>
    <col min="13810" max="13810" width="8.7265625" style="4" customWidth="1"/>
    <col min="13811" max="13811" width="6.7265625" style="4" customWidth="1"/>
    <col min="13812" max="13812" width="8.7265625" style="4" customWidth="1"/>
    <col min="13813" max="13813" width="6.7265625" style="4" customWidth="1"/>
    <col min="13814" max="13814" width="30.7265625" style="4" customWidth="1"/>
    <col min="13815" max="13815" width="3.1796875" style="4" customWidth="1"/>
    <col min="13816" max="13816" width="10.1796875" style="4" bestFit="1" customWidth="1"/>
    <col min="13817" max="13817" width="13.26953125" style="4" bestFit="1" customWidth="1"/>
    <col min="13818" max="13818" width="9.1796875" style="4"/>
    <col min="13819" max="13819" width="10.1796875" style="4" bestFit="1" customWidth="1"/>
    <col min="13820" max="13822" width="9.1796875" style="4"/>
    <col min="13823" max="13823" width="12.7265625" style="4" bestFit="1" customWidth="1"/>
    <col min="13824" max="14057" width="9.1796875" style="4"/>
    <col min="14058" max="14058" width="3.1796875" style="4" customWidth="1"/>
    <col min="14059" max="14059" width="30.7265625" style="4" customWidth="1"/>
    <col min="14060" max="14060" width="8.7265625" style="4" customWidth="1"/>
    <col min="14061" max="14061" width="6.7265625" style="4" customWidth="1"/>
    <col min="14062" max="14062" width="8.7265625" style="4" customWidth="1"/>
    <col min="14063" max="14063" width="6.7265625" style="4" customWidth="1"/>
    <col min="14064" max="14064" width="8.7265625" style="4" customWidth="1"/>
    <col min="14065" max="14065" width="6.7265625" style="4" customWidth="1"/>
    <col min="14066" max="14066" width="8.7265625" style="4" customWidth="1"/>
    <col min="14067" max="14067" width="6.7265625" style="4" customWidth="1"/>
    <col min="14068" max="14068" width="8.7265625" style="4" customWidth="1"/>
    <col min="14069" max="14069" width="6.7265625" style="4" customWidth="1"/>
    <col min="14070" max="14070" width="30.7265625" style="4" customWidth="1"/>
    <col min="14071" max="14071" width="3.1796875" style="4" customWidth="1"/>
    <col min="14072" max="14072" width="10.1796875" style="4" bestFit="1" customWidth="1"/>
    <col min="14073" max="14073" width="13.26953125" style="4" bestFit="1" customWidth="1"/>
    <col min="14074" max="14074" width="9.1796875" style="4"/>
    <col min="14075" max="14075" width="10.1796875" style="4" bestFit="1" customWidth="1"/>
    <col min="14076" max="14078" width="9.1796875" style="4"/>
    <col min="14079" max="14079" width="12.7265625" style="4" bestFit="1" customWidth="1"/>
    <col min="14080" max="14313" width="9.1796875" style="4"/>
    <col min="14314" max="14314" width="3.1796875" style="4" customWidth="1"/>
    <col min="14315" max="14315" width="30.7265625" style="4" customWidth="1"/>
    <col min="14316" max="14316" width="8.7265625" style="4" customWidth="1"/>
    <col min="14317" max="14317" width="6.7265625" style="4" customWidth="1"/>
    <col min="14318" max="14318" width="8.7265625" style="4" customWidth="1"/>
    <col min="14319" max="14319" width="6.7265625" style="4" customWidth="1"/>
    <col min="14320" max="14320" width="8.7265625" style="4" customWidth="1"/>
    <col min="14321" max="14321" width="6.7265625" style="4" customWidth="1"/>
    <col min="14322" max="14322" width="8.7265625" style="4" customWidth="1"/>
    <col min="14323" max="14323" width="6.7265625" style="4" customWidth="1"/>
    <col min="14324" max="14324" width="8.7265625" style="4" customWidth="1"/>
    <col min="14325" max="14325" width="6.7265625" style="4" customWidth="1"/>
    <col min="14326" max="14326" width="30.7265625" style="4" customWidth="1"/>
    <col min="14327" max="14327" width="3.1796875" style="4" customWidth="1"/>
    <col min="14328" max="14328" width="10.1796875" style="4" bestFit="1" customWidth="1"/>
    <col min="14329" max="14329" width="13.26953125" style="4" bestFit="1" customWidth="1"/>
    <col min="14330" max="14330" width="9.1796875" style="4"/>
    <col min="14331" max="14331" width="10.1796875" style="4" bestFit="1" customWidth="1"/>
    <col min="14332" max="14334" width="9.1796875" style="4"/>
    <col min="14335" max="14335" width="12.7265625" style="4" bestFit="1" customWidth="1"/>
    <col min="14336" max="14569" width="9.1796875" style="4"/>
    <col min="14570" max="14570" width="3.1796875" style="4" customWidth="1"/>
    <col min="14571" max="14571" width="30.7265625" style="4" customWidth="1"/>
    <col min="14572" max="14572" width="8.7265625" style="4" customWidth="1"/>
    <col min="14573" max="14573" width="6.7265625" style="4" customWidth="1"/>
    <col min="14574" max="14574" width="8.7265625" style="4" customWidth="1"/>
    <col min="14575" max="14575" width="6.7265625" style="4" customWidth="1"/>
    <col min="14576" max="14576" width="8.7265625" style="4" customWidth="1"/>
    <col min="14577" max="14577" width="6.7265625" style="4" customWidth="1"/>
    <col min="14578" max="14578" width="8.7265625" style="4" customWidth="1"/>
    <col min="14579" max="14579" width="6.7265625" style="4" customWidth="1"/>
    <col min="14580" max="14580" width="8.7265625" style="4" customWidth="1"/>
    <col min="14581" max="14581" width="6.7265625" style="4" customWidth="1"/>
    <col min="14582" max="14582" width="30.7265625" style="4" customWidth="1"/>
    <col min="14583" max="14583" width="3.1796875" style="4" customWidth="1"/>
    <col min="14584" max="14584" width="10.1796875" style="4" bestFit="1" customWidth="1"/>
    <col min="14585" max="14585" width="13.26953125" style="4" bestFit="1" customWidth="1"/>
    <col min="14586" max="14586" width="9.1796875" style="4"/>
    <col min="14587" max="14587" width="10.1796875" style="4" bestFit="1" customWidth="1"/>
    <col min="14588" max="14590" width="9.1796875" style="4"/>
    <col min="14591" max="14591" width="12.7265625" style="4" bestFit="1" customWidth="1"/>
    <col min="14592" max="14825" width="9.1796875" style="4"/>
    <col min="14826" max="14826" width="3.1796875" style="4" customWidth="1"/>
    <col min="14827" max="14827" width="30.7265625" style="4" customWidth="1"/>
    <col min="14828" max="14828" width="8.7265625" style="4" customWidth="1"/>
    <col min="14829" max="14829" width="6.7265625" style="4" customWidth="1"/>
    <col min="14830" max="14830" width="8.7265625" style="4" customWidth="1"/>
    <col min="14831" max="14831" width="6.7265625" style="4" customWidth="1"/>
    <col min="14832" max="14832" width="8.7265625" style="4" customWidth="1"/>
    <col min="14833" max="14833" width="6.7265625" style="4" customWidth="1"/>
    <col min="14834" max="14834" width="8.7265625" style="4" customWidth="1"/>
    <col min="14835" max="14835" width="6.7265625" style="4" customWidth="1"/>
    <col min="14836" max="14836" width="8.7265625" style="4" customWidth="1"/>
    <col min="14837" max="14837" width="6.7265625" style="4" customWidth="1"/>
    <col min="14838" max="14838" width="30.7265625" style="4" customWidth="1"/>
    <col min="14839" max="14839" width="3.1796875" style="4" customWidth="1"/>
    <col min="14840" max="14840" width="10.1796875" style="4" bestFit="1" customWidth="1"/>
    <col min="14841" max="14841" width="13.26953125" style="4" bestFit="1" customWidth="1"/>
    <col min="14842" max="14842" width="9.1796875" style="4"/>
    <col min="14843" max="14843" width="10.1796875" style="4" bestFit="1" customWidth="1"/>
    <col min="14844" max="14846" width="9.1796875" style="4"/>
    <col min="14847" max="14847" width="12.7265625" style="4" bestFit="1" customWidth="1"/>
    <col min="14848" max="15081" width="9.1796875" style="4"/>
    <col min="15082" max="15082" width="3.1796875" style="4" customWidth="1"/>
    <col min="15083" max="15083" width="30.7265625" style="4" customWidth="1"/>
    <col min="15084" max="15084" width="8.7265625" style="4" customWidth="1"/>
    <col min="15085" max="15085" width="6.7265625" style="4" customWidth="1"/>
    <col min="15086" max="15086" width="8.7265625" style="4" customWidth="1"/>
    <col min="15087" max="15087" width="6.7265625" style="4" customWidth="1"/>
    <col min="15088" max="15088" width="8.7265625" style="4" customWidth="1"/>
    <col min="15089" max="15089" width="6.7265625" style="4" customWidth="1"/>
    <col min="15090" max="15090" width="8.7265625" style="4" customWidth="1"/>
    <col min="15091" max="15091" width="6.7265625" style="4" customWidth="1"/>
    <col min="15092" max="15092" width="8.7265625" style="4" customWidth="1"/>
    <col min="15093" max="15093" width="6.7265625" style="4" customWidth="1"/>
    <col min="15094" max="15094" width="30.7265625" style="4" customWidth="1"/>
    <col min="15095" max="15095" width="3.1796875" style="4" customWidth="1"/>
    <col min="15096" max="15096" width="10.1796875" style="4" bestFit="1" customWidth="1"/>
    <col min="15097" max="15097" width="13.26953125" style="4" bestFit="1" customWidth="1"/>
    <col min="15098" max="15098" width="9.1796875" style="4"/>
    <col min="15099" max="15099" width="10.1796875" style="4" bestFit="1" customWidth="1"/>
    <col min="15100" max="15102" width="9.1796875" style="4"/>
    <col min="15103" max="15103" width="12.7265625" style="4" bestFit="1" customWidth="1"/>
    <col min="15104" max="15337" width="9.1796875" style="4"/>
    <col min="15338" max="15338" width="3.1796875" style="4" customWidth="1"/>
    <col min="15339" max="15339" width="30.7265625" style="4" customWidth="1"/>
    <col min="15340" max="15340" width="8.7265625" style="4" customWidth="1"/>
    <col min="15341" max="15341" width="6.7265625" style="4" customWidth="1"/>
    <col min="15342" max="15342" width="8.7265625" style="4" customWidth="1"/>
    <col min="15343" max="15343" width="6.7265625" style="4" customWidth="1"/>
    <col min="15344" max="15344" width="8.7265625" style="4" customWidth="1"/>
    <col min="15345" max="15345" width="6.7265625" style="4" customWidth="1"/>
    <col min="15346" max="15346" width="8.7265625" style="4" customWidth="1"/>
    <col min="15347" max="15347" width="6.7265625" style="4" customWidth="1"/>
    <col min="15348" max="15348" width="8.7265625" style="4" customWidth="1"/>
    <col min="15349" max="15349" width="6.7265625" style="4" customWidth="1"/>
    <col min="15350" max="15350" width="30.7265625" style="4" customWidth="1"/>
    <col min="15351" max="15351" width="3.1796875" style="4" customWidth="1"/>
    <col min="15352" max="15352" width="10.1796875" style="4" bestFit="1" customWidth="1"/>
    <col min="15353" max="15353" width="13.26953125" style="4" bestFit="1" customWidth="1"/>
    <col min="15354" max="15354" width="9.1796875" style="4"/>
    <col min="15355" max="15355" width="10.1796875" style="4" bestFit="1" customWidth="1"/>
    <col min="15356" max="15358" width="9.1796875" style="4"/>
    <col min="15359" max="15359" width="12.7265625" style="4" bestFit="1" customWidth="1"/>
    <col min="15360" max="15593" width="9.1796875" style="4"/>
    <col min="15594" max="15594" width="3.1796875" style="4" customWidth="1"/>
    <col min="15595" max="15595" width="30.7265625" style="4" customWidth="1"/>
    <col min="15596" max="15596" width="8.7265625" style="4" customWidth="1"/>
    <col min="15597" max="15597" width="6.7265625" style="4" customWidth="1"/>
    <col min="15598" max="15598" width="8.7265625" style="4" customWidth="1"/>
    <col min="15599" max="15599" width="6.7265625" style="4" customWidth="1"/>
    <col min="15600" max="15600" width="8.7265625" style="4" customWidth="1"/>
    <col min="15601" max="15601" width="6.7265625" style="4" customWidth="1"/>
    <col min="15602" max="15602" width="8.7265625" style="4" customWidth="1"/>
    <col min="15603" max="15603" width="6.7265625" style="4" customWidth="1"/>
    <col min="15604" max="15604" width="8.7265625" style="4" customWidth="1"/>
    <col min="15605" max="15605" width="6.7265625" style="4" customWidth="1"/>
    <col min="15606" max="15606" width="30.7265625" style="4" customWidth="1"/>
    <col min="15607" max="15607" width="3.1796875" style="4" customWidth="1"/>
    <col min="15608" max="15608" width="10.1796875" style="4" bestFit="1" customWidth="1"/>
    <col min="15609" max="15609" width="13.26953125" style="4" bestFit="1" customWidth="1"/>
    <col min="15610" max="15610" width="9.1796875" style="4"/>
    <col min="15611" max="15611" width="10.1796875" style="4" bestFit="1" customWidth="1"/>
    <col min="15612" max="15614" width="9.1796875" style="4"/>
    <col min="15615" max="15615" width="12.7265625" style="4" bestFit="1" customWidth="1"/>
    <col min="15616" max="15849" width="9.1796875" style="4"/>
    <col min="15850" max="15850" width="3.1796875" style="4" customWidth="1"/>
    <col min="15851" max="15851" width="30.7265625" style="4" customWidth="1"/>
    <col min="15852" max="15852" width="8.7265625" style="4" customWidth="1"/>
    <col min="15853" max="15853" width="6.7265625" style="4" customWidth="1"/>
    <col min="15854" max="15854" width="8.7265625" style="4" customWidth="1"/>
    <col min="15855" max="15855" width="6.7265625" style="4" customWidth="1"/>
    <col min="15856" max="15856" width="8.7265625" style="4" customWidth="1"/>
    <col min="15857" max="15857" width="6.7265625" style="4" customWidth="1"/>
    <col min="15858" max="15858" width="8.7265625" style="4" customWidth="1"/>
    <col min="15859" max="15859" width="6.7265625" style="4" customWidth="1"/>
    <col min="15860" max="15860" width="8.7265625" style="4" customWidth="1"/>
    <col min="15861" max="15861" width="6.7265625" style="4" customWidth="1"/>
    <col min="15862" max="15862" width="30.7265625" style="4" customWidth="1"/>
    <col min="15863" max="15863" width="3.1796875" style="4" customWidth="1"/>
    <col min="15864" max="15864" width="10.1796875" style="4" bestFit="1" customWidth="1"/>
    <col min="15865" max="15865" width="13.26953125" style="4" bestFit="1" customWidth="1"/>
    <col min="15866" max="15866" width="9.1796875" style="4"/>
    <col min="15867" max="15867" width="10.1796875" style="4" bestFit="1" customWidth="1"/>
    <col min="15868" max="15870" width="9.1796875" style="4"/>
    <col min="15871" max="15871" width="12.7265625" style="4" bestFit="1" customWidth="1"/>
    <col min="15872" max="16105" width="9.1796875" style="4"/>
    <col min="16106" max="16106" width="3.1796875" style="4" customWidth="1"/>
    <col min="16107" max="16107" width="30.7265625" style="4" customWidth="1"/>
    <col min="16108" max="16108" width="8.7265625" style="4" customWidth="1"/>
    <col min="16109" max="16109" width="6.7265625" style="4" customWidth="1"/>
    <col min="16110" max="16110" width="8.7265625" style="4" customWidth="1"/>
    <col min="16111" max="16111" width="6.7265625" style="4" customWidth="1"/>
    <col min="16112" max="16112" width="8.7265625" style="4" customWidth="1"/>
    <col min="16113" max="16113" width="6.7265625" style="4" customWidth="1"/>
    <col min="16114" max="16114" width="8.7265625" style="4" customWidth="1"/>
    <col min="16115" max="16115" width="6.7265625" style="4" customWidth="1"/>
    <col min="16116" max="16116" width="8.7265625" style="4" customWidth="1"/>
    <col min="16117" max="16117" width="6.7265625" style="4" customWidth="1"/>
    <col min="16118" max="16118" width="30.7265625" style="4" customWidth="1"/>
    <col min="16119" max="16119" width="3.1796875" style="4" customWidth="1"/>
    <col min="16120" max="16120" width="10.1796875" style="4" bestFit="1" customWidth="1"/>
    <col min="16121" max="16121" width="13.26953125" style="4" bestFit="1" customWidth="1"/>
    <col min="16122" max="16122" width="9.1796875" style="4"/>
    <col min="16123" max="16123" width="10.1796875" style="4" bestFit="1" customWidth="1"/>
    <col min="16124" max="16126" width="9.1796875" style="4"/>
    <col min="16127" max="16127" width="12.7265625" style="4" bestFit="1" customWidth="1"/>
    <col min="16128" max="16384" width="9.1796875" style="4"/>
  </cols>
  <sheetData>
    <row r="1" spans="1:19" s="59" customFormat="1" ht="24.75" customHeight="1">
      <c r="A1" s="291"/>
      <c r="B1" s="61"/>
      <c r="C1" s="61"/>
      <c r="D1" s="61"/>
      <c r="E1" s="61"/>
      <c r="F1" s="61"/>
      <c r="G1" s="61"/>
      <c r="H1" s="61"/>
      <c r="I1" s="61"/>
      <c r="J1" s="61"/>
      <c r="K1" s="61"/>
      <c r="L1" s="61"/>
      <c r="M1" s="61"/>
      <c r="N1" s="61"/>
    </row>
    <row r="2" spans="1:19" s="1" customFormat="1" ht="20">
      <c r="A2" s="362" t="s">
        <v>431</v>
      </c>
      <c r="B2" s="362"/>
      <c r="C2" s="362"/>
      <c r="D2" s="362"/>
      <c r="E2" s="362"/>
      <c r="F2" s="362"/>
      <c r="G2" s="362"/>
      <c r="H2" s="362"/>
      <c r="I2" s="362"/>
      <c r="J2" s="362"/>
      <c r="K2" s="362"/>
      <c r="L2" s="362"/>
      <c r="M2" s="362"/>
      <c r="N2" s="362"/>
    </row>
    <row r="3" spans="1:19" s="1" customFormat="1" ht="20">
      <c r="A3" s="362" t="s">
        <v>581</v>
      </c>
      <c r="B3" s="362"/>
      <c r="C3" s="362"/>
      <c r="D3" s="362"/>
      <c r="E3" s="362"/>
      <c r="F3" s="362"/>
      <c r="G3" s="362"/>
      <c r="H3" s="362"/>
      <c r="I3" s="362"/>
      <c r="J3" s="362"/>
      <c r="K3" s="362"/>
      <c r="L3" s="362"/>
      <c r="M3" s="362"/>
      <c r="N3" s="362"/>
    </row>
    <row r="4" spans="1:19" s="6" customFormat="1" ht="15.5">
      <c r="A4" s="378" t="s">
        <v>432</v>
      </c>
      <c r="B4" s="378"/>
      <c r="C4" s="378"/>
      <c r="D4" s="378"/>
      <c r="E4" s="378"/>
      <c r="F4" s="378"/>
      <c r="G4" s="378"/>
      <c r="H4" s="378"/>
      <c r="I4" s="378"/>
      <c r="J4" s="378"/>
      <c r="K4" s="378"/>
      <c r="L4" s="378"/>
      <c r="M4" s="378"/>
      <c r="N4" s="378"/>
    </row>
    <row r="5" spans="1:19" s="6" customFormat="1" ht="15.5">
      <c r="A5" s="379" t="s">
        <v>581</v>
      </c>
      <c r="B5" s="379"/>
      <c r="C5" s="379"/>
      <c r="D5" s="379"/>
      <c r="E5" s="379"/>
      <c r="F5" s="379"/>
      <c r="G5" s="379"/>
      <c r="H5" s="379"/>
      <c r="I5" s="379"/>
      <c r="J5" s="379"/>
      <c r="K5" s="379"/>
      <c r="L5" s="379"/>
      <c r="M5" s="379"/>
      <c r="N5" s="379"/>
    </row>
    <row r="6" spans="1:19" ht="20.25" customHeight="1">
      <c r="A6" s="365" t="s">
        <v>501</v>
      </c>
      <c r="B6" s="365"/>
      <c r="C6" s="197"/>
      <c r="E6" s="197"/>
      <c r="G6" s="197"/>
      <c r="I6" s="197"/>
      <c r="K6" s="197"/>
      <c r="M6" s="367" t="s">
        <v>502</v>
      </c>
      <c r="N6" s="367"/>
    </row>
    <row r="7" spans="1:19" ht="20.25" customHeight="1" thickBot="1">
      <c r="A7" s="376" t="s">
        <v>296</v>
      </c>
      <c r="B7" s="376"/>
      <c r="C7" s="368">
        <v>2018</v>
      </c>
      <c r="D7" s="369"/>
      <c r="E7" s="368">
        <v>2019</v>
      </c>
      <c r="F7" s="369"/>
      <c r="G7" s="335">
        <v>2020</v>
      </c>
      <c r="H7" s="336"/>
      <c r="I7" s="368">
        <v>2021</v>
      </c>
      <c r="J7" s="369"/>
      <c r="K7" s="368">
        <v>2022</v>
      </c>
      <c r="L7" s="369"/>
      <c r="M7" s="370" t="s">
        <v>297</v>
      </c>
      <c r="N7" s="370"/>
    </row>
    <row r="8" spans="1:19" ht="28.5" customHeight="1" thickTop="1">
      <c r="A8" s="377"/>
      <c r="B8" s="377"/>
      <c r="C8" s="113" t="s">
        <v>435</v>
      </c>
      <c r="D8" s="258" t="s">
        <v>298</v>
      </c>
      <c r="E8" s="113" t="s">
        <v>435</v>
      </c>
      <c r="F8" s="258" t="s">
        <v>298</v>
      </c>
      <c r="G8" s="113" t="s">
        <v>435</v>
      </c>
      <c r="H8" s="258" t="s">
        <v>298</v>
      </c>
      <c r="I8" s="113" t="s">
        <v>435</v>
      </c>
      <c r="J8" s="258" t="s">
        <v>298</v>
      </c>
      <c r="K8" s="113" t="s">
        <v>435</v>
      </c>
      <c r="L8" s="258" t="s">
        <v>298</v>
      </c>
      <c r="M8" s="371"/>
      <c r="N8" s="371"/>
    </row>
    <row r="9" spans="1:19" ht="16.5" customHeight="1" thickBot="1">
      <c r="A9" s="77" t="s">
        <v>299</v>
      </c>
      <c r="B9" s="84" t="s">
        <v>300</v>
      </c>
      <c r="C9" s="198">
        <v>7469.0494298180138</v>
      </c>
      <c r="D9" s="145">
        <v>6.4738147406315703</v>
      </c>
      <c r="E9" s="198">
        <v>6550.5248001540103</v>
      </c>
      <c r="F9" s="145">
        <f>+E9/E66*100</f>
        <v>6.1676293747474835</v>
      </c>
      <c r="G9" s="198">
        <v>4813.9248400359938</v>
      </c>
      <c r="H9" s="145">
        <f>+G9/G66*100</f>
        <v>5.1453279917636863</v>
      </c>
      <c r="I9" s="198">
        <v>5337.0158952390066</v>
      </c>
      <c r="J9" s="145">
        <f>+I9/I66*100</f>
        <v>5.2392067172026184</v>
      </c>
      <c r="K9" s="198">
        <v>8513.470747733003</v>
      </c>
      <c r="L9" s="145">
        <f>+K9/K66*100</f>
        <v>6.9860649779063628</v>
      </c>
      <c r="M9" s="85" t="s">
        <v>301</v>
      </c>
      <c r="N9" s="86" t="s">
        <v>299</v>
      </c>
      <c r="O9" s="213"/>
      <c r="P9" s="213"/>
      <c r="Q9" s="213"/>
      <c r="R9" s="213"/>
      <c r="S9" s="213"/>
    </row>
    <row r="10" spans="1:19" ht="18" customHeight="1" thickTop="1" thickBot="1">
      <c r="A10" s="25"/>
      <c r="B10" s="81" t="s">
        <v>302</v>
      </c>
      <c r="C10" s="199">
        <v>5061.2015182560108</v>
      </c>
      <c r="D10" s="146">
        <v>4.3868073577591771</v>
      </c>
      <c r="E10" s="199">
        <v>4792.0979155660098</v>
      </c>
      <c r="F10" s="146">
        <v>4.5119871723890288</v>
      </c>
      <c r="G10" s="199">
        <v>3102.0864988949966</v>
      </c>
      <c r="H10" s="146">
        <v>3.3156422308241305</v>
      </c>
      <c r="I10" s="199">
        <v>3430.9392588660053</v>
      </c>
      <c r="J10" s="146">
        <v>3.3680619215318952</v>
      </c>
      <c r="K10" s="199">
        <v>6580.6259328710057</v>
      </c>
      <c r="L10" s="146">
        <v>5.399992755548527</v>
      </c>
      <c r="M10" s="82" t="s">
        <v>303</v>
      </c>
      <c r="N10" s="137"/>
      <c r="O10" s="213"/>
      <c r="P10" s="213"/>
      <c r="Q10" s="213"/>
      <c r="R10" s="213"/>
      <c r="S10" s="213"/>
    </row>
    <row r="11" spans="1:19" ht="14.15" customHeight="1" thickTop="1" thickBot="1">
      <c r="A11" s="103"/>
      <c r="B11" s="103" t="s">
        <v>304</v>
      </c>
      <c r="C11" s="200">
        <v>206.77968726099982</v>
      </c>
      <c r="D11" s="114">
        <v>0.17922674097044547</v>
      </c>
      <c r="E11" s="200">
        <v>53.999615849000001</v>
      </c>
      <c r="F11" s="114">
        <v>5.0843196094386471E-2</v>
      </c>
      <c r="G11" s="200">
        <v>1.5161492839999999</v>
      </c>
      <c r="H11" s="114">
        <v>1.620524958299793E-3</v>
      </c>
      <c r="I11" s="200">
        <v>227.04383345800005</v>
      </c>
      <c r="J11" s="114">
        <v>0.22288289948953141</v>
      </c>
      <c r="K11" s="200">
        <v>1615.7992540610005</v>
      </c>
      <c r="L11" s="114">
        <v>1.3259079539479954</v>
      </c>
      <c r="M11" s="140" t="s">
        <v>305</v>
      </c>
      <c r="N11" s="104"/>
    </row>
    <row r="12" spans="1:19" ht="14.15" customHeight="1" thickTop="1" thickBot="1">
      <c r="A12" s="25"/>
      <c r="B12" s="25" t="s">
        <v>312</v>
      </c>
      <c r="C12" s="201">
        <v>3575.2304604659994</v>
      </c>
      <c r="D12" s="115">
        <v>3.0988387308990841</v>
      </c>
      <c r="E12" s="201">
        <v>3667.9116561520095</v>
      </c>
      <c r="F12" s="115">
        <v>3.4535125603875194</v>
      </c>
      <c r="G12" s="201">
        <v>2239.3222054900007</v>
      </c>
      <c r="H12" s="115">
        <v>2.3934829913961715</v>
      </c>
      <c r="I12" s="201">
        <v>2256.8473612990097</v>
      </c>
      <c r="J12" s="115">
        <v>2.2154870974933205</v>
      </c>
      <c r="K12" s="201">
        <v>3711.4927795570047</v>
      </c>
      <c r="L12" s="115">
        <v>3.0456121235772042</v>
      </c>
      <c r="M12" s="137" t="s">
        <v>313</v>
      </c>
      <c r="N12" s="26"/>
    </row>
    <row r="13" spans="1:19" ht="14.15" customHeight="1" thickTop="1" thickBot="1">
      <c r="A13" s="103"/>
      <c r="B13" s="103" t="s">
        <v>306</v>
      </c>
      <c r="C13" s="200">
        <v>54.376637625999997</v>
      </c>
      <c r="D13" s="114">
        <v>4.7131068219179964E-2</v>
      </c>
      <c r="E13" s="200">
        <v>0.19667860999999998</v>
      </c>
      <c r="F13" s="114">
        <v>1.8518222729146583E-4</v>
      </c>
      <c r="G13" s="200">
        <v>0</v>
      </c>
      <c r="H13" s="114">
        <v>0</v>
      </c>
      <c r="I13" s="200">
        <v>89.725751152000015</v>
      </c>
      <c r="J13" s="114">
        <v>8.8081386184546348E-2</v>
      </c>
      <c r="K13" s="200">
        <v>311.26577109000033</v>
      </c>
      <c r="L13" s="114">
        <v>0.25542143347493257</v>
      </c>
      <c r="M13" s="140" t="s">
        <v>307</v>
      </c>
      <c r="N13" s="104"/>
    </row>
    <row r="14" spans="1:19" ht="14.15" customHeight="1" thickTop="1" thickBot="1">
      <c r="A14" s="25"/>
      <c r="B14" s="25" t="s">
        <v>308</v>
      </c>
      <c r="C14" s="201">
        <v>1189.5047731650002</v>
      </c>
      <c r="D14" s="115">
        <v>1.0310058337309489</v>
      </c>
      <c r="E14" s="201">
        <v>1069.9899649550009</v>
      </c>
      <c r="F14" s="115">
        <v>1.0074462336798322</v>
      </c>
      <c r="G14" s="201">
        <v>861.01020412099604</v>
      </c>
      <c r="H14" s="115">
        <v>0.92028439405896478</v>
      </c>
      <c r="I14" s="201">
        <v>857.17784205399573</v>
      </c>
      <c r="J14" s="115">
        <v>0.84146871511714405</v>
      </c>
      <c r="K14" s="201">
        <v>938.28686445299991</v>
      </c>
      <c r="L14" s="115">
        <v>0.76994837912964531</v>
      </c>
      <c r="M14" s="137" t="s">
        <v>309</v>
      </c>
      <c r="N14" s="26"/>
    </row>
    <row r="15" spans="1:19" ht="14.15" customHeight="1" thickTop="1" thickBot="1">
      <c r="A15" s="103"/>
      <c r="B15" s="103" t="s">
        <v>310</v>
      </c>
      <c r="C15" s="200">
        <v>35.309959737999996</v>
      </c>
      <c r="D15" s="114">
        <v>3.0604983939507988E-2</v>
      </c>
      <c r="E15" s="200">
        <v>0</v>
      </c>
      <c r="F15" s="114">
        <v>0</v>
      </c>
      <c r="G15" s="200">
        <v>0.23794000000000001</v>
      </c>
      <c r="H15" s="114">
        <v>2.5432041069238981E-4</v>
      </c>
      <c r="I15" s="200">
        <v>0.14447090299999996</v>
      </c>
      <c r="J15" s="114">
        <v>1.4182324735310373E-4</v>
      </c>
      <c r="K15" s="200">
        <v>3.7812637099999984</v>
      </c>
      <c r="L15" s="114">
        <v>3.1028654187475121E-3</v>
      </c>
      <c r="M15" s="140" t="s">
        <v>311</v>
      </c>
      <c r="N15" s="104"/>
    </row>
    <row r="16" spans="1:19" ht="18" customHeight="1" thickTop="1" thickBot="1">
      <c r="A16" s="25"/>
      <c r="B16" s="81" t="s">
        <v>314</v>
      </c>
      <c r="C16" s="199">
        <v>2407.847911562003</v>
      </c>
      <c r="D16" s="146">
        <v>2.0870073828723936</v>
      </c>
      <c r="E16" s="199">
        <v>1758.4268845879997</v>
      </c>
      <c r="F16" s="146">
        <v>1.6556422023584525</v>
      </c>
      <c r="G16" s="199">
        <v>1711.8383411409973</v>
      </c>
      <c r="H16" s="146">
        <v>1.8296857609395563</v>
      </c>
      <c r="I16" s="199">
        <v>1906.0766363730004</v>
      </c>
      <c r="J16" s="146">
        <v>1.8711447956707248</v>
      </c>
      <c r="K16" s="199">
        <v>1932.8448148619966</v>
      </c>
      <c r="L16" s="146">
        <v>1.5860722223578347</v>
      </c>
      <c r="M16" s="82" t="s">
        <v>315</v>
      </c>
      <c r="N16" s="137"/>
      <c r="O16" s="213"/>
      <c r="P16" s="213"/>
      <c r="Q16" s="213"/>
      <c r="R16" s="213"/>
      <c r="S16" s="213"/>
    </row>
    <row r="17" spans="1:19" ht="14.15" customHeight="1" thickTop="1" thickBot="1">
      <c r="A17" s="116"/>
      <c r="B17" s="103" t="s">
        <v>316</v>
      </c>
      <c r="C17" s="202">
        <v>613.3545446660014</v>
      </c>
      <c r="D17" s="117">
        <v>0.53162637760035192</v>
      </c>
      <c r="E17" s="202">
        <v>579.38718679800058</v>
      </c>
      <c r="F17" s="117">
        <v>0.54552047991080643</v>
      </c>
      <c r="G17" s="202">
        <v>628.2077009749986</v>
      </c>
      <c r="H17" s="117">
        <v>0.67145515891436347</v>
      </c>
      <c r="I17" s="202">
        <v>661.65384074100041</v>
      </c>
      <c r="J17" s="117">
        <v>0.64952799746494305</v>
      </c>
      <c r="K17" s="202">
        <v>579.2608582589977</v>
      </c>
      <c r="L17" s="117">
        <v>0.47533539667505736</v>
      </c>
      <c r="M17" s="295" t="s">
        <v>317</v>
      </c>
      <c r="N17" s="118"/>
    </row>
    <row r="18" spans="1:19" ht="14.15" customHeight="1" thickTop="1" thickBot="1">
      <c r="A18" s="25"/>
      <c r="B18" s="25" t="s">
        <v>318</v>
      </c>
      <c r="C18" s="201">
        <v>690.98556467999947</v>
      </c>
      <c r="D18" s="115">
        <v>0.59891323202797497</v>
      </c>
      <c r="E18" s="201">
        <v>566.11901240999839</v>
      </c>
      <c r="F18" s="115">
        <v>0.53302786525758183</v>
      </c>
      <c r="G18" s="201">
        <v>467.62954485099823</v>
      </c>
      <c r="H18" s="115">
        <v>0.49982238336724039</v>
      </c>
      <c r="I18" s="201">
        <v>465.67280222800002</v>
      </c>
      <c r="J18" s="115">
        <v>0.45713861853548898</v>
      </c>
      <c r="K18" s="201">
        <v>597.66404416200021</v>
      </c>
      <c r="L18" s="115">
        <v>0.49043685838538281</v>
      </c>
      <c r="M18" s="137" t="s">
        <v>319</v>
      </c>
      <c r="N18" s="26"/>
    </row>
    <row r="19" spans="1:19" ht="14.15" customHeight="1" thickTop="1" thickBot="1">
      <c r="A19" s="103"/>
      <c r="B19" s="116" t="s">
        <v>404</v>
      </c>
      <c r="C19" s="200">
        <v>230.16589451400031</v>
      </c>
      <c r="D19" s="114">
        <v>0.19949678666562148</v>
      </c>
      <c r="E19" s="200">
        <v>206.37595431200032</v>
      </c>
      <c r="F19" s="114">
        <v>0.19431273629042842</v>
      </c>
      <c r="G19" s="200">
        <v>169.28246012800011</v>
      </c>
      <c r="H19" s="114">
        <v>0.18093630655951537</v>
      </c>
      <c r="I19" s="200">
        <v>241.7962663079997</v>
      </c>
      <c r="J19" s="114">
        <v>0.23736497089421804</v>
      </c>
      <c r="K19" s="200">
        <v>238.83886063599905</v>
      </c>
      <c r="L19" s="114">
        <v>0.19598866890997618</v>
      </c>
      <c r="M19" s="295" t="s">
        <v>543</v>
      </c>
      <c r="N19" s="104"/>
    </row>
    <row r="20" spans="1:19" ht="14.15" customHeight="1" thickTop="1" thickBot="1">
      <c r="A20" s="25"/>
      <c r="B20" s="25" t="s">
        <v>320</v>
      </c>
      <c r="C20" s="201">
        <v>873.34190770200178</v>
      </c>
      <c r="D20" s="145">
        <v>0.75697098657844508</v>
      </c>
      <c r="E20" s="201">
        <v>406.54473106800037</v>
      </c>
      <c r="F20" s="145">
        <f>+E20/E66*100</f>
        <v>0.38278112089963584</v>
      </c>
      <c r="G20" s="201">
        <v>446.71863518700025</v>
      </c>
      <c r="H20" s="145">
        <f>+G20/G66*100</f>
        <v>0.47747191209843581</v>
      </c>
      <c r="I20" s="201">
        <v>536.95372709600042</v>
      </c>
      <c r="J20" s="145">
        <f>+I20/I66*100</f>
        <v>0.52711320877607448</v>
      </c>
      <c r="K20" s="201">
        <v>517.08105180499979</v>
      </c>
      <c r="L20" s="145">
        <f>+K20/K66*100</f>
        <v>0.42431129838741821</v>
      </c>
      <c r="M20" s="137" t="s">
        <v>321</v>
      </c>
      <c r="N20" s="26"/>
    </row>
    <row r="21" spans="1:19" ht="16.5" customHeight="1" thickTop="1" thickBot="1">
      <c r="A21" s="74" t="s">
        <v>322</v>
      </c>
      <c r="B21" s="195" t="s">
        <v>323</v>
      </c>
      <c r="C21" s="203">
        <v>32641.480767774912</v>
      </c>
      <c r="D21" s="143">
        <v>28.292074023081128</v>
      </c>
      <c r="E21" s="203">
        <v>32665.738344328027</v>
      </c>
      <c r="F21" s="143">
        <v>30.756339912728205</v>
      </c>
      <c r="G21" s="203">
        <v>29119.938732690025</v>
      </c>
      <c r="H21" s="143">
        <v>31.12463132653173</v>
      </c>
      <c r="I21" s="203">
        <v>30898.979791075977</v>
      </c>
      <c r="J21" s="143">
        <v>30.332707575506213</v>
      </c>
      <c r="K21" s="203">
        <v>33013.800075068983</v>
      </c>
      <c r="L21" s="143">
        <v>27.090778758293915</v>
      </c>
      <c r="M21" s="79" t="s">
        <v>324</v>
      </c>
      <c r="N21" s="80" t="s">
        <v>322</v>
      </c>
      <c r="O21" s="213"/>
      <c r="P21" s="213"/>
      <c r="Q21" s="213"/>
      <c r="R21" s="213"/>
      <c r="S21" s="213"/>
    </row>
    <row r="22" spans="1:19" ht="14.15" customHeight="1" thickTop="1" thickBot="1">
      <c r="A22" s="25"/>
      <c r="B22" s="25" t="s">
        <v>408</v>
      </c>
      <c r="C22" s="201">
        <v>7103.3190739190222</v>
      </c>
      <c r="D22" s="115">
        <v>6.1568171639837193</v>
      </c>
      <c r="E22" s="201">
        <v>7739.0859816380053</v>
      </c>
      <c r="F22" s="115">
        <v>7.2867160250923382</v>
      </c>
      <c r="G22" s="201">
        <v>5906.0381279450121</v>
      </c>
      <c r="H22" s="115">
        <v>6.3126252091446942</v>
      </c>
      <c r="I22" s="201">
        <v>6041.8107702290135</v>
      </c>
      <c r="J22" s="115">
        <v>5.9310851218728509</v>
      </c>
      <c r="K22" s="201">
        <v>6207.9160160900201</v>
      </c>
      <c r="L22" s="115">
        <v>5.0941508993072997</v>
      </c>
      <c r="M22" s="137" t="s">
        <v>466</v>
      </c>
      <c r="N22" s="26"/>
    </row>
    <row r="23" spans="1:19" ht="14.15" customHeight="1" thickTop="1" thickBot="1">
      <c r="A23" s="116"/>
      <c r="B23" s="116" t="s">
        <v>326</v>
      </c>
      <c r="C23" s="202">
        <v>6587.846196317003</v>
      </c>
      <c r="D23" s="117">
        <v>5.7100299329214348</v>
      </c>
      <c r="E23" s="202">
        <v>7224.0262024130261</v>
      </c>
      <c r="F23" s="117">
        <f>+E23/E66*100</f>
        <v>6.801762846375385</v>
      </c>
      <c r="G23" s="202">
        <v>6772.863235019021</v>
      </c>
      <c r="H23" s="117">
        <f>+G23/G66*100</f>
        <v>7.2391248192545428</v>
      </c>
      <c r="I23" s="202">
        <v>5943.1992356789742</v>
      </c>
      <c r="J23" s="117">
        <f>+I23/I66*100</f>
        <v>5.8342807981928102</v>
      </c>
      <c r="K23" s="202">
        <v>5003.5705842050247</v>
      </c>
      <c r="L23" s="117">
        <f>+K23/K66*100</f>
        <v>4.1058776448025283</v>
      </c>
      <c r="M23" s="295" t="s">
        <v>465</v>
      </c>
      <c r="N23" s="118"/>
    </row>
    <row r="24" spans="1:19" ht="14.15" customHeight="1" thickTop="1" thickBot="1">
      <c r="A24" s="25"/>
      <c r="B24" s="25" t="s">
        <v>407</v>
      </c>
      <c r="C24" s="201">
        <v>4987.9874833210042</v>
      </c>
      <c r="D24" s="115">
        <v>4.3233489346978491</v>
      </c>
      <c r="E24" s="201">
        <v>4740.4980522450014</v>
      </c>
      <c r="F24" s="115">
        <v>4.4634034569676135</v>
      </c>
      <c r="G24" s="201">
        <v>4254.8283507779934</v>
      </c>
      <c r="H24" s="115">
        <v>4.5477418407812173</v>
      </c>
      <c r="I24" s="201">
        <v>5285.3447844129632</v>
      </c>
      <c r="J24" s="115">
        <v>5.1884825604380467</v>
      </c>
      <c r="K24" s="201">
        <v>7115.400190158959</v>
      </c>
      <c r="L24" s="115">
        <v>5.8388229131455409</v>
      </c>
      <c r="M24" s="137" t="s">
        <v>464</v>
      </c>
      <c r="N24" s="26"/>
    </row>
    <row r="25" spans="1:19" ht="14.15" customHeight="1" thickTop="1" thickBot="1">
      <c r="A25" s="116"/>
      <c r="B25" s="116" t="s">
        <v>328</v>
      </c>
      <c r="C25" s="202">
        <v>3548.6545108310024</v>
      </c>
      <c r="D25" s="117">
        <v>3.0758039690984091</v>
      </c>
      <c r="E25" s="202">
        <v>3235.8715117100028</v>
      </c>
      <c r="F25" s="117">
        <v>3.0467263001678777</v>
      </c>
      <c r="G25" s="202">
        <v>3192.6812214610018</v>
      </c>
      <c r="H25" s="117">
        <v>3.412473730570071</v>
      </c>
      <c r="I25" s="202">
        <v>2842.457773223015</v>
      </c>
      <c r="J25" s="117">
        <v>2.7903652811151889</v>
      </c>
      <c r="K25" s="202">
        <v>3407.2706702789883</v>
      </c>
      <c r="L25" s="117">
        <v>2.7959706452532331</v>
      </c>
      <c r="M25" s="295" t="s">
        <v>463</v>
      </c>
      <c r="N25" s="118"/>
    </row>
    <row r="26" spans="1:19" ht="14.15" customHeight="1" thickTop="1" thickBot="1">
      <c r="A26" s="25"/>
      <c r="B26" s="25" t="s">
        <v>334</v>
      </c>
      <c r="C26" s="201">
        <v>1947.7145600710007</v>
      </c>
      <c r="D26" s="115">
        <v>1.6881858057053458</v>
      </c>
      <c r="E26" s="201">
        <v>1622.0233921329966</v>
      </c>
      <c r="F26" s="115">
        <v>1.5272118532566761</v>
      </c>
      <c r="G26" s="201">
        <v>1547.0824042280003</v>
      </c>
      <c r="H26" s="115">
        <v>1.6535875952687014</v>
      </c>
      <c r="I26" s="201">
        <v>1845.3211374720097</v>
      </c>
      <c r="J26" s="115">
        <v>1.8115027364756187</v>
      </c>
      <c r="K26" s="201">
        <v>2053.4579245020018</v>
      </c>
      <c r="L26" s="115">
        <v>1.6850460775692113</v>
      </c>
      <c r="M26" s="137" t="s">
        <v>461</v>
      </c>
      <c r="N26" s="26"/>
    </row>
    <row r="27" spans="1:19" ht="14.15" customHeight="1" thickTop="1" thickBot="1">
      <c r="A27" s="116"/>
      <c r="B27" s="116" t="s">
        <v>330</v>
      </c>
      <c r="C27" s="202">
        <v>1491.1279981659977</v>
      </c>
      <c r="D27" s="117">
        <v>1.2924384160797668</v>
      </c>
      <c r="E27" s="202">
        <v>1251.9796966480014</v>
      </c>
      <c r="F27" s="117">
        <v>1.178798186284572</v>
      </c>
      <c r="G27" s="202">
        <v>1340.2624216589959</v>
      </c>
      <c r="H27" s="117">
        <v>1.4325295852395257</v>
      </c>
      <c r="I27" s="202">
        <v>1197.5656463240032</v>
      </c>
      <c r="J27" s="117">
        <v>1.1756183795721737</v>
      </c>
      <c r="K27" s="202">
        <v>1621.8063352849995</v>
      </c>
      <c r="L27" s="117">
        <v>1.3308373019192199</v>
      </c>
      <c r="M27" s="295" t="s">
        <v>462</v>
      </c>
      <c r="N27" s="118"/>
    </row>
    <row r="28" spans="1:19" ht="14.15" customHeight="1" thickTop="1" thickBot="1">
      <c r="A28" s="25"/>
      <c r="B28" s="25" t="s">
        <v>336</v>
      </c>
      <c r="C28" s="201">
        <v>1206.2122953200012</v>
      </c>
      <c r="D28" s="115">
        <v>1.0454871146787856</v>
      </c>
      <c r="E28" s="201">
        <v>1075.256678860997</v>
      </c>
      <c r="F28" s="115">
        <v>1.0124050942881071</v>
      </c>
      <c r="G28" s="201">
        <v>898.53992367499814</v>
      </c>
      <c r="H28" s="115">
        <v>0.96039775747051404</v>
      </c>
      <c r="I28" s="201">
        <v>1282.2893357750006</v>
      </c>
      <c r="J28" s="115">
        <v>1.2587893746733561</v>
      </c>
      <c r="K28" s="201">
        <v>815.82078746799698</v>
      </c>
      <c r="L28" s="115">
        <v>0.66945399831153607</v>
      </c>
      <c r="M28" s="137" t="s">
        <v>460</v>
      </c>
      <c r="N28" s="26"/>
    </row>
    <row r="29" spans="1:19" ht="14.15" customHeight="1" thickTop="1" thickBot="1">
      <c r="A29" s="116"/>
      <c r="B29" s="116" t="s">
        <v>455</v>
      </c>
      <c r="C29" s="202">
        <v>720.42059400800008</v>
      </c>
      <c r="D29" s="117">
        <v>0.62442610733360471</v>
      </c>
      <c r="E29" s="202">
        <v>745.21195771600094</v>
      </c>
      <c r="F29" s="117">
        <v>0.70165235626834421</v>
      </c>
      <c r="G29" s="202">
        <v>726.99203455599707</v>
      </c>
      <c r="H29" s="117">
        <v>0.77704006387483071</v>
      </c>
      <c r="I29" s="202">
        <v>781.13136953200171</v>
      </c>
      <c r="J29" s="117">
        <v>0.76681591334973376</v>
      </c>
      <c r="K29" s="202">
        <v>1033.2757278929996</v>
      </c>
      <c r="L29" s="117">
        <v>0.84789524613990874</v>
      </c>
      <c r="M29" s="295" t="s">
        <v>454</v>
      </c>
      <c r="N29" s="118"/>
    </row>
    <row r="30" spans="1:19" ht="14.15" customHeight="1" thickTop="1" thickBot="1">
      <c r="A30" s="25"/>
      <c r="B30" s="25" t="s">
        <v>332</v>
      </c>
      <c r="C30" s="201">
        <v>1048.7817913930023</v>
      </c>
      <c r="D30" s="115">
        <v>0.9090338850510773</v>
      </c>
      <c r="E30" s="201">
        <v>731.48080736600048</v>
      </c>
      <c r="F30" s="115">
        <v>0.68872382781734964</v>
      </c>
      <c r="G30" s="201">
        <v>659.11580838200393</v>
      </c>
      <c r="H30" s="115">
        <v>0.70449106111438908</v>
      </c>
      <c r="I30" s="201">
        <v>1298.8255428570033</v>
      </c>
      <c r="J30" s="115">
        <v>1.2750225298525204</v>
      </c>
      <c r="K30" s="201">
        <v>832.85872429099891</v>
      </c>
      <c r="L30" s="115">
        <v>0.68343515091802742</v>
      </c>
      <c r="M30" s="137" t="s">
        <v>545</v>
      </c>
      <c r="N30" s="26"/>
    </row>
    <row r="31" spans="1:19" ht="14.15" customHeight="1" thickTop="1" thickBot="1">
      <c r="A31" s="116"/>
      <c r="B31" s="116" t="s">
        <v>337</v>
      </c>
      <c r="C31" s="202">
        <v>695.12712506700041</v>
      </c>
      <c r="D31" s="117">
        <v>0.60250293844704672</v>
      </c>
      <c r="E31" s="202">
        <v>682.27546857500295</v>
      </c>
      <c r="F31" s="117">
        <v>0.64239467066117439</v>
      </c>
      <c r="G31" s="202">
        <v>575.26333332599904</v>
      </c>
      <c r="H31" s="117">
        <v>0.61486596279625616</v>
      </c>
      <c r="I31" s="202">
        <v>568.67126588000065</v>
      </c>
      <c r="J31" s="117">
        <v>0.55824947396848468</v>
      </c>
      <c r="K31" s="202">
        <v>780.50827108999636</v>
      </c>
      <c r="L31" s="117">
        <v>0.64047691701766007</v>
      </c>
      <c r="M31" s="295" t="s">
        <v>459</v>
      </c>
      <c r="N31" s="118"/>
    </row>
    <row r="32" spans="1:19" ht="14.15" customHeight="1" thickTop="1" thickBot="1">
      <c r="A32" s="25"/>
      <c r="B32" s="25" t="s">
        <v>339</v>
      </c>
      <c r="C32" s="201">
        <v>615.54805070500049</v>
      </c>
      <c r="D32" s="115">
        <v>0.53352760370179475</v>
      </c>
      <c r="E32" s="201">
        <v>569.71019481400106</v>
      </c>
      <c r="F32" s="115">
        <v>0.53640913359267506</v>
      </c>
      <c r="G32" s="201">
        <v>575.01393320400052</v>
      </c>
      <c r="H32" s="115">
        <v>0.61459939331885272</v>
      </c>
      <c r="I32" s="201">
        <v>556.05880338999941</v>
      </c>
      <c r="J32" s="115">
        <v>0.54586815461415639</v>
      </c>
      <c r="K32" s="201">
        <v>611.21136630300145</v>
      </c>
      <c r="L32" s="115">
        <v>0.50155364912303424</v>
      </c>
      <c r="M32" s="137" t="s">
        <v>458</v>
      </c>
      <c r="N32" s="26"/>
    </row>
    <row r="33" spans="1:19" ht="14.15" customHeight="1" thickTop="1" thickBot="1">
      <c r="A33" s="116"/>
      <c r="B33" s="116" t="s">
        <v>457</v>
      </c>
      <c r="C33" s="202">
        <v>445.89430233200005</v>
      </c>
      <c r="D33" s="117">
        <v>0.38647985052508427</v>
      </c>
      <c r="E33" s="202">
        <v>413.6043608250003</v>
      </c>
      <c r="F33" s="117">
        <v>0.38942809670577122</v>
      </c>
      <c r="G33" s="202">
        <v>410.82321410500032</v>
      </c>
      <c r="H33" s="117">
        <v>0.43910535653169397</v>
      </c>
      <c r="I33" s="202">
        <v>460.35961287200001</v>
      </c>
      <c r="J33" s="117">
        <v>0.45192280169886356</v>
      </c>
      <c r="K33" s="202">
        <v>535.61286840200012</v>
      </c>
      <c r="L33" s="117">
        <v>0.43951831309875206</v>
      </c>
      <c r="M33" s="295" t="s">
        <v>456</v>
      </c>
      <c r="N33" s="118"/>
    </row>
    <row r="34" spans="1:19" ht="14.15" customHeight="1" thickTop="1" thickBot="1">
      <c r="A34" s="25"/>
      <c r="B34" s="25" t="s">
        <v>452</v>
      </c>
      <c r="C34" s="201">
        <v>401.78762550500011</v>
      </c>
      <c r="D34" s="115">
        <v>0.34825029303106425</v>
      </c>
      <c r="E34" s="201">
        <v>410.70547849099972</v>
      </c>
      <c r="F34" s="115">
        <v>0.3866986616784131</v>
      </c>
      <c r="G34" s="201">
        <v>454.90639400200109</v>
      </c>
      <c r="H34" s="115">
        <v>0.4862233376026856</v>
      </c>
      <c r="I34" s="201">
        <v>477.66082666300031</v>
      </c>
      <c r="J34" s="115">
        <v>0.46890694364051089</v>
      </c>
      <c r="K34" s="201">
        <v>510.08452492800046</v>
      </c>
      <c r="L34" s="115">
        <v>0.41857002167070401</v>
      </c>
      <c r="M34" s="137" t="s">
        <v>451</v>
      </c>
      <c r="N34" s="26"/>
    </row>
    <row r="35" spans="1:19" ht="14.15" customHeight="1" thickTop="1" thickBot="1">
      <c r="A35" s="116"/>
      <c r="B35" s="116" t="s">
        <v>450</v>
      </c>
      <c r="C35" s="202">
        <v>275.5174264699998</v>
      </c>
      <c r="D35" s="117">
        <v>0.23880532503395396</v>
      </c>
      <c r="E35" s="202">
        <v>361.13915107100064</v>
      </c>
      <c r="F35" s="117">
        <v>0.34002961662926673</v>
      </c>
      <c r="G35" s="202">
        <v>311.26309108299949</v>
      </c>
      <c r="H35" s="117">
        <v>0.33269125476007044</v>
      </c>
      <c r="I35" s="202">
        <v>333.55325522899994</v>
      </c>
      <c r="J35" s="117">
        <v>0.32744036923321107</v>
      </c>
      <c r="K35" s="202">
        <v>423.76961945999994</v>
      </c>
      <c r="L35" s="117">
        <v>0.34774091377462463</v>
      </c>
      <c r="M35" s="295" t="s">
        <v>449</v>
      </c>
      <c r="N35" s="118"/>
    </row>
    <row r="36" spans="1:19" ht="14.15" customHeight="1" thickTop="1" thickBot="1">
      <c r="A36" s="25"/>
      <c r="B36" s="25" t="s">
        <v>338</v>
      </c>
      <c r="C36" s="201">
        <v>307.75936175499947</v>
      </c>
      <c r="D36" s="115">
        <v>0.26675109214606235</v>
      </c>
      <c r="E36" s="201">
        <v>350.67664611899983</v>
      </c>
      <c r="F36" s="115">
        <v>0.3301786726447658</v>
      </c>
      <c r="G36" s="201">
        <v>287.56477418800046</v>
      </c>
      <c r="H36" s="115">
        <v>0.30736148387054135</v>
      </c>
      <c r="I36" s="201">
        <v>474.57929828200054</v>
      </c>
      <c r="J36" s="115">
        <v>0.46588188909506972</v>
      </c>
      <c r="K36" s="201">
        <v>464.74441611800074</v>
      </c>
      <c r="L36" s="115">
        <v>0.38136440299440238</v>
      </c>
      <c r="M36" s="137" t="s">
        <v>453</v>
      </c>
      <c r="N36" s="26"/>
    </row>
    <row r="37" spans="1:19" ht="14.15" customHeight="1" thickTop="1" thickBot="1">
      <c r="A37" s="116"/>
      <c r="B37" s="116" t="s">
        <v>544</v>
      </c>
      <c r="C37" s="202">
        <v>187.16282796300024</v>
      </c>
      <c r="D37" s="117">
        <v>0.16222378576421925</v>
      </c>
      <c r="E37" s="202">
        <v>315.60647012099923</v>
      </c>
      <c r="F37" s="117">
        <v>0.29715844079131998</v>
      </c>
      <c r="G37" s="202">
        <v>181.58554191500019</v>
      </c>
      <c r="H37" s="117">
        <v>0.19408636461134324</v>
      </c>
      <c r="I37" s="202">
        <v>272.3582927099992</v>
      </c>
      <c r="J37" s="117">
        <v>0.26736690027942345</v>
      </c>
      <c r="K37" s="202">
        <v>202.69933310500016</v>
      </c>
      <c r="L37" s="117">
        <v>0.16633295092097347</v>
      </c>
      <c r="M37" s="295" t="s">
        <v>546</v>
      </c>
      <c r="N37" s="118"/>
    </row>
    <row r="38" spans="1:19" ht="14.15" customHeight="1" thickTop="1" thickBot="1">
      <c r="A38" s="119"/>
      <c r="B38" s="119" t="s">
        <v>320</v>
      </c>
      <c r="C38" s="204">
        <v>1070.6195446318779</v>
      </c>
      <c r="D38" s="115">
        <v>0.92796180488190805</v>
      </c>
      <c r="E38" s="204">
        <f t="shared" ref="E38:K38" si="0">+E21-SUM(E22:E37)</f>
        <v>1196.5862935819896</v>
      </c>
      <c r="F38" s="345">
        <f>+E38/E66*100</f>
        <v>1.1266426735065533</v>
      </c>
      <c r="G38" s="204">
        <f t="shared" si="0"/>
        <v>1025.1149231639938</v>
      </c>
      <c r="H38" s="345">
        <f>+G38/G66*100</f>
        <v>1.0956865103217812</v>
      </c>
      <c r="I38" s="204">
        <f t="shared" si="0"/>
        <v>1237.792840545997</v>
      </c>
      <c r="J38" s="345">
        <f>+I38/I66*100</f>
        <v>1.2151083474341944</v>
      </c>
      <c r="K38" s="204">
        <f t="shared" si="0"/>
        <v>1393.7927154909958</v>
      </c>
      <c r="L38" s="345">
        <f>+K38/K66*100</f>
        <v>1.1437317123272537</v>
      </c>
      <c r="M38" s="296" t="s">
        <v>321</v>
      </c>
      <c r="N38" s="120"/>
    </row>
    <row r="39" spans="1:19" ht="15" thickTop="1" thickBot="1">
      <c r="A39" s="121" t="s">
        <v>342</v>
      </c>
      <c r="B39" s="122" t="s">
        <v>343</v>
      </c>
      <c r="C39" s="205">
        <v>4716.4265547259893</v>
      </c>
      <c r="D39" s="147">
        <v>4.0879729127505895</v>
      </c>
      <c r="E39" s="205">
        <v>3974.2190501380028</v>
      </c>
      <c r="F39" s="147">
        <v>3.7419154805330845</v>
      </c>
      <c r="G39" s="205">
        <v>3803.9081963809936</v>
      </c>
      <c r="H39" s="147">
        <v>4.0657791659231846</v>
      </c>
      <c r="I39" s="205">
        <v>5724.4430657739986</v>
      </c>
      <c r="J39" s="147">
        <v>5.6195336778370208</v>
      </c>
      <c r="K39" s="205">
        <v>6833.9122709950179</v>
      </c>
      <c r="L39" s="147">
        <v>5.6078368732512267</v>
      </c>
      <c r="M39" s="123" t="s">
        <v>344</v>
      </c>
      <c r="N39" s="124" t="s">
        <v>342</v>
      </c>
      <c r="O39" s="213"/>
      <c r="P39" s="213"/>
      <c r="Q39" s="213"/>
      <c r="R39" s="213"/>
      <c r="S39" s="213"/>
    </row>
    <row r="40" spans="1:19" ht="14.15" customHeight="1" thickTop="1" thickBot="1">
      <c r="A40" s="25"/>
      <c r="B40" s="25" t="s">
        <v>345</v>
      </c>
      <c r="C40" s="201">
        <v>2952.8084560390025</v>
      </c>
      <c r="D40" s="115">
        <v>2.5593531129479494</v>
      </c>
      <c r="E40" s="201">
        <v>2721.5810496290019</v>
      </c>
      <c r="F40" s="115">
        <v>2.5624974699818353</v>
      </c>
      <c r="G40" s="201">
        <v>2072.7564393929943</v>
      </c>
      <c r="H40" s="115">
        <v>2.2154504031761024</v>
      </c>
      <c r="I40" s="201">
        <v>3876.8611147719994</v>
      </c>
      <c r="J40" s="115">
        <v>3.805811560781474</v>
      </c>
      <c r="K40" s="201">
        <v>3923.8668602060193</v>
      </c>
      <c r="L40" s="115">
        <v>3.2198840710590479</v>
      </c>
      <c r="M40" s="137" t="s">
        <v>448</v>
      </c>
      <c r="N40" s="26"/>
    </row>
    <row r="41" spans="1:19" ht="14.15" customHeight="1" thickTop="1" thickBot="1">
      <c r="A41" s="116"/>
      <c r="B41" s="116" t="s">
        <v>409</v>
      </c>
      <c r="C41" s="202">
        <v>1028.1188160509998</v>
      </c>
      <c r="D41" s="117">
        <v>0.89112420650211344</v>
      </c>
      <c r="E41" s="202">
        <v>696.69649892000029</v>
      </c>
      <c r="F41" s="117">
        <v>0.65597275380465614</v>
      </c>
      <c r="G41" s="202">
        <v>1045.9389913689993</v>
      </c>
      <c r="H41" s="117">
        <v>1.1179441617388746</v>
      </c>
      <c r="I41" s="202">
        <v>1035.4342021370001</v>
      </c>
      <c r="J41" s="117">
        <v>1.0164582481189268</v>
      </c>
      <c r="K41" s="202">
        <v>554.40555700399818</v>
      </c>
      <c r="L41" s="117">
        <v>0.45493939664661986</v>
      </c>
      <c r="M41" s="295" t="s">
        <v>447</v>
      </c>
      <c r="N41" s="118"/>
    </row>
    <row r="42" spans="1:19" ht="14.15" customHeight="1" thickTop="1" thickBot="1">
      <c r="A42" s="25"/>
      <c r="B42" s="25" t="s">
        <v>320</v>
      </c>
      <c r="C42" s="201">
        <v>735.49928263598724</v>
      </c>
      <c r="D42" s="249">
        <v>0.6374955933005273</v>
      </c>
      <c r="E42" s="201">
        <f t="shared" ref="E42:K42" si="1">E39-E40-E41</f>
        <v>555.94150158900061</v>
      </c>
      <c r="F42" s="249">
        <f>+E42/E66*100</f>
        <v>0.5234452567465937</v>
      </c>
      <c r="G42" s="201">
        <f t="shared" si="1"/>
        <v>685.21276561900004</v>
      </c>
      <c r="H42" s="249">
        <f>+G42/G66*100</f>
        <v>0.73238460100820546</v>
      </c>
      <c r="I42" s="201">
        <f t="shared" si="1"/>
        <v>812.14774886499913</v>
      </c>
      <c r="J42" s="249">
        <f>+I42/I66*100</f>
        <v>0.79726386893661982</v>
      </c>
      <c r="K42" s="201">
        <f t="shared" si="1"/>
        <v>2355.6398537850005</v>
      </c>
      <c r="L42" s="249">
        <f>+K42/K66*100</f>
        <v>1.9330134055455577</v>
      </c>
      <c r="M42" s="137" t="s">
        <v>321</v>
      </c>
      <c r="N42" s="26"/>
    </row>
    <row r="43" spans="1:19" ht="14.15" customHeight="1" thickTop="1" thickBot="1">
      <c r="A43" s="125" t="s">
        <v>347</v>
      </c>
      <c r="B43" s="103" t="s">
        <v>348</v>
      </c>
      <c r="C43" s="206">
        <v>22416.726217739986</v>
      </c>
      <c r="D43" s="143">
        <v>19.429745911943076</v>
      </c>
      <c r="E43" s="206">
        <v>20035.382891090165</v>
      </c>
      <c r="F43" s="143">
        <v>18.864261997831921</v>
      </c>
      <c r="G43" s="206">
        <v>14516.208925729046</v>
      </c>
      <c r="H43" s="143">
        <v>15.515542639690461</v>
      </c>
      <c r="I43" s="206">
        <v>12276.806948228981</v>
      </c>
      <c r="J43" s="143">
        <v>12.051815226246505</v>
      </c>
      <c r="K43" s="206">
        <v>18066.439225412061</v>
      </c>
      <c r="L43" s="143">
        <v>14.825130911706424</v>
      </c>
      <c r="M43" s="140" t="s">
        <v>349</v>
      </c>
      <c r="N43" s="80">
        <v>4</v>
      </c>
    </row>
    <row r="44" spans="1:19" ht="15" thickTop="1" thickBot="1">
      <c r="A44" s="75" t="s">
        <v>352</v>
      </c>
      <c r="B44" s="133" t="s">
        <v>390</v>
      </c>
      <c r="C44" s="224">
        <v>2887.7350347130023</v>
      </c>
      <c r="D44" s="225">
        <v>2.5029505843314195</v>
      </c>
      <c r="E44" s="224">
        <v>3972.6146572769949</v>
      </c>
      <c r="F44" s="225">
        <v>3.7404048686599785</v>
      </c>
      <c r="G44" s="224">
        <v>2597.3789403599994</v>
      </c>
      <c r="H44" s="225">
        <v>2.7761892865265181</v>
      </c>
      <c r="I44" s="224">
        <v>2494.9498922060029</v>
      </c>
      <c r="J44" s="225">
        <v>2.4492260264749057</v>
      </c>
      <c r="K44" s="224">
        <v>3565.354484846996</v>
      </c>
      <c r="L44" s="225">
        <v>2.925692568691038</v>
      </c>
      <c r="M44" s="136" t="s">
        <v>389</v>
      </c>
      <c r="N44" s="83">
        <v>5</v>
      </c>
      <c r="O44" s="213"/>
      <c r="P44" s="213"/>
      <c r="Q44" s="213"/>
      <c r="R44" s="213"/>
      <c r="S44" s="213"/>
    </row>
    <row r="45" spans="1:19" ht="14.15" customHeight="1" thickTop="1" thickBot="1">
      <c r="A45" s="116"/>
      <c r="B45" s="116" t="s">
        <v>350</v>
      </c>
      <c r="C45" s="202">
        <v>1165.1305083880009</v>
      </c>
      <c r="D45" s="117">
        <v>1.0098793870407656</v>
      </c>
      <c r="E45" s="202">
        <v>1696.6165921029988</v>
      </c>
      <c r="F45" s="117">
        <v>1.5974448842468927</v>
      </c>
      <c r="G45" s="202">
        <v>1033.4271804449993</v>
      </c>
      <c r="H45" s="117">
        <v>1.1045710050914122</v>
      </c>
      <c r="I45" s="202">
        <v>768.01228371699949</v>
      </c>
      <c r="J45" s="117">
        <v>0.75393725533658595</v>
      </c>
      <c r="K45" s="202">
        <v>1403.7492777079985</v>
      </c>
      <c r="L45" s="117">
        <v>1.1519019630587861</v>
      </c>
      <c r="M45" s="295" t="s">
        <v>351</v>
      </c>
      <c r="N45" s="118"/>
    </row>
    <row r="46" spans="1:19" ht="14.15" customHeight="1" thickTop="1" thickBot="1">
      <c r="A46" s="25"/>
      <c r="B46" s="25" t="s">
        <v>496</v>
      </c>
      <c r="C46" s="201">
        <v>617.86991927799909</v>
      </c>
      <c r="D46" s="115">
        <v>0.53554008830708866</v>
      </c>
      <c r="E46" s="201">
        <v>1038.6211005909965</v>
      </c>
      <c r="F46" s="115">
        <v>0.97791096204795402</v>
      </c>
      <c r="G46" s="201">
        <v>412.88911433499982</v>
      </c>
      <c r="H46" s="115">
        <v>0.44131347872612525</v>
      </c>
      <c r="I46" s="201">
        <v>592.30130148000057</v>
      </c>
      <c r="J46" s="115">
        <v>0.58144645214381618</v>
      </c>
      <c r="K46" s="201">
        <v>694.42251121200081</v>
      </c>
      <c r="L46" s="115">
        <v>0.56983584359407846</v>
      </c>
      <c r="M46" s="137" t="s">
        <v>495</v>
      </c>
      <c r="N46" s="26"/>
      <c r="O46" s="213"/>
    </row>
    <row r="47" spans="1:19" ht="14.15" customHeight="1" thickTop="1" thickBot="1">
      <c r="A47" s="116"/>
      <c r="B47" s="116" t="s">
        <v>320</v>
      </c>
      <c r="C47" s="202">
        <v>1104.7346070470023</v>
      </c>
      <c r="D47" s="114">
        <v>0.95753110898356519</v>
      </c>
      <c r="E47" s="202">
        <f t="shared" ref="E47:K47" si="2">+E44-E45-E46</f>
        <v>1237.3769645829996</v>
      </c>
      <c r="F47" s="346">
        <f>+E47/E66*100</f>
        <v>1.1650490223651326</v>
      </c>
      <c r="G47" s="202">
        <f t="shared" si="2"/>
        <v>1151.0626455800002</v>
      </c>
      <c r="H47" s="346">
        <f>+G47/G66*100</f>
        <v>1.2303048027089794</v>
      </c>
      <c r="I47" s="202">
        <f t="shared" si="2"/>
        <v>1134.6363070090028</v>
      </c>
      <c r="J47" s="346">
        <f>+I47/I66*100</f>
        <v>1.1138423189945033</v>
      </c>
      <c r="K47" s="202">
        <f t="shared" si="2"/>
        <v>1467.182695926997</v>
      </c>
      <c r="L47" s="346">
        <f>+K47/K66*100</f>
        <v>1.203954762038173</v>
      </c>
      <c r="M47" s="295" t="s">
        <v>321</v>
      </c>
      <c r="N47" s="118"/>
      <c r="O47" s="213"/>
    </row>
    <row r="48" spans="1:19" ht="15" thickTop="1" thickBot="1">
      <c r="A48" s="75" t="s">
        <v>369</v>
      </c>
      <c r="B48" s="81" t="s">
        <v>353</v>
      </c>
      <c r="C48" s="207">
        <v>41983.99073849398</v>
      </c>
      <c r="D48" s="148">
        <v>36.389714737772735</v>
      </c>
      <c r="E48" s="207">
        <v>35989.701359592102</v>
      </c>
      <c r="F48" s="148">
        <v>33.88600853607803</v>
      </c>
      <c r="G48" s="207">
        <v>36268.908043832045</v>
      </c>
      <c r="H48" s="148">
        <v>38.765754345935491</v>
      </c>
      <c r="I48" s="207">
        <v>42414.336792836853</v>
      </c>
      <c r="J48" s="148">
        <v>41.637027618553411</v>
      </c>
      <c r="K48" s="207">
        <v>48112.931603476041</v>
      </c>
      <c r="L48" s="148">
        <v>39.480968035151989</v>
      </c>
      <c r="M48" s="82" t="s">
        <v>354</v>
      </c>
      <c r="N48" s="83">
        <v>6</v>
      </c>
      <c r="O48" s="213"/>
      <c r="P48" s="213"/>
      <c r="Q48" s="213"/>
      <c r="R48" s="213"/>
      <c r="S48" s="213"/>
    </row>
    <row r="49" spans="1:19" ht="14.15" customHeight="1" thickTop="1" thickBot="1">
      <c r="A49" s="116"/>
      <c r="B49" s="103" t="s">
        <v>413</v>
      </c>
      <c r="C49" s="200">
        <v>14254.847038951981</v>
      </c>
      <c r="D49" s="114">
        <v>12.355419488563237</v>
      </c>
      <c r="E49" s="200">
        <v>12926.955425476064</v>
      </c>
      <c r="F49" s="114">
        <v>12.171340837659754</v>
      </c>
      <c r="G49" s="200">
        <v>14256.878495490057</v>
      </c>
      <c r="H49" s="114">
        <v>15.238359225706194</v>
      </c>
      <c r="I49" s="200">
        <v>16803.772492336884</v>
      </c>
      <c r="J49" s="114">
        <v>16.495817034146835</v>
      </c>
      <c r="K49" s="200">
        <v>20048.383035448041</v>
      </c>
      <c r="L49" s="114">
        <v>16.451493255543408</v>
      </c>
      <c r="M49" s="223" t="s">
        <v>446</v>
      </c>
      <c r="N49" s="104"/>
      <c r="O49" s="213"/>
    </row>
    <row r="50" spans="1:19" ht="14.15" customHeight="1" thickTop="1" thickBot="1">
      <c r="A50" s="25"/>
      <c r="B50" s="25" t="s">
        <v>359</v>
      </c>
      <c r="C50" s="201">
        <v>7245.4020864420118</v>
      </c>
      <c r="D50" s="115">
        <v>6.2799679222572626</v>
      </c>
      <c r="E50" s="201">
        <v>5680.140122830031</v>
      </c>
      <c r="F50" s="115">
        <v>5.3481209739751856</v>
      </c>
      <c r="G50" s="201">
        <v>5074.8630255549815</v>
      </c>
      <c r="H50" s="115">
        <v>5.4242298430981206</v>
      </c>
      <c r="I50" s="201">
        <v>6668.5779299669457</v>
      </c>
      <c r="J50" s="115">
        <v>6.5463657914227262</v>
      </c>
      <c r="K50" s="201">
        <v>7742.7598283949937</v>
      </c>
      <c r="L50" s="115">
        <v>6.3536276651792321</v>
      </c>
      <c r="M50" s="136" t="s">
        <v>444</v>
      </c>
      <c r="N50" s="26"/>
      <c r="O50" s="213"/>
    </row>
    <row r="51" spans="1:19" s="131" customFormat="1" ht="14.15" customHeight="1" thickTop="1" thickBot="1">
      <c r="A51" s="103"/>
      <c r="B51" s="103" t="s">
        <v>363</v>
      </c>
      <c r="C51" s="200">
        <v>4831.9155046099831</v>
      </c>
      <c r="D51" s="114">
        <v>4.1880732097380839</v>
      </c>
      <c r="E51" s="200">
        <v>4524.6518917710127</v>
      </c>
      <c r="F51" s="114">
        <v>4.2601740730051967</v>
      </c>
      <c r="G51" s="200">
        <v>4092.1977087470077</v>
      </c>
      <c r="H51" s="114">
        <v>4.3739152808396886</v>
      </c>
      <c r="I51" s="200">
        <v>4137.5025119880211</v>
      </c>
      <c r="J51" s="114">
        <v>4.0616762960342632</v>
      </c>
      <c r="K51" s="200">
        <v>5445.4516186890005</v>
      </c>
      <c r="L51" s="114">
        <v>4.4684805961583596</v>
      </c>
      <c r="M51" s="223" t="s">
        <v>442</v>
      </c>
      <c r="N51" s="104"/>
      <c r="O51" s="343"/>
    </row>
    <row r="52" spans="1:19" ht="14.15" customHeight="1" thickTop="1" thickBot="1">
      <c r="A52" s="25"/>
      <c r="B52" s="25" t="s">
        <v>355</v>
      </c>
      <c r="C52" s="201">
        <v>5033.847156409005</v>
      </c>
      <c r="D52" s="115">
        <v>4.3630979054908936</v>
      </c>
      <c r="E52" s="201">
        <v>3237.7326319560002</v>
      </c>
      <c r="F52" s="115">
        <v>3.0484786330342279</v>
      </c>
      <c r="G52" s="201">
        <v>3118.5210363549963</v>
      </c>
      <c r="H52" s="115">
        <v>3.3332081647417828</v>
      </c>
      <c r="I52" s="201">
        <v>3389.4501336080034</v>
      </c>
      <c r="J52" s="115">
        <v>3.3273331494972282</v>
      </c>
      <c r="K52" s="201">
        <v>3215.4526885270029</v>
      </c>
      <c r="L52" s="115">
        <v>2.6385668173482557</v>
      </c>
      <c r="M52" s="136" t="s">
        <v>445</v>
      </c>
      <c r="N52" s="26"/>
      <c r="O52" s="343"/>
    </row>
    <row r="53" spans="1:19" s="131" customFormat="1" ht="14.15" customHeight="1" thickTop="1" thickBot="1">
      <c r="A53" s="103"/>
      <c r="B53" s="116" t="s">
        <v>415</v>
      </c>
      <c r="C53" s="202">
        <v>1171.4680748499984</v>
      </c>
      <c r="D53" s="117">
        <v>1.0153724864728859</v>
      </c>
      <c r="E53" s="202">
        <v>1365.7492241229988</v>
      </c>
      <c r="F53" s="117">
        <v>1.285917585266076</v>
      </c>
      <c r="G53" s="202">
        <v>1085.6854538859984</v>
      </c>
      <c r="H53" s="117">
        <v>1.1604268744853354</v>
      </c>
      <c r="I53" s="202">
        <v>1140.7735589359991</v>
      </c>
      <c r="J53" s="117">
        <v>1.1198670961644139</v>
      </c>
      <c r="K53" s="202">
        <v>1170.907313744005</v>
      </c>
      <c r="L53" s="117">
        <v>0.96083428478327904</v>
      </c>
      <c r="M53" s="261" t="s">
        <v>440</v>
      </c>
      <c r="N53" s="104"/>
      <c r="O53" s="213"/>
    </row>
    <row r="54" spans="1:19" ht="14.15" customHeight="1" thickTop="1" thickBot="1">
      <c r="A54" s="25"/>
      <c r="B54" s="25" t="s">
        <v>357</v>
      </c>
      <c r="C54" s="201">
        <v>2139.8925123049971</v>
      </c>
      <c r="D54" s="115">
        <v>1.8547564612736476</v>
      </c>
      <c r="E54" s="201">
        <v>1354.7146565889998</v>
      </c>
      <c r="F54" s="115">
        <v>1.2755280172640242</v>
      </c>
      <c r="G54" s="201">
        <v>1149.7950867250013</v>
      </c>
      <c r="H54" s="115">
        <v>1.2289499817937053</v>
      </c>
      <c r="I54" s="201">
        <v>1508.1821442139938</v>
      </c>
      <c r="J54" s="115">
        <v>1.4805423434807192</v>
      </c>
      <c r="K54" s="201">
        <v>1931.1068498209979</v>
      </c>
      <c r="L54" s="115">
        <v>1.5846460664379378</v>
      </c>
      <c r="M54" s="136" t="s">
        <v>443</v>
      </c>
      <c r="N54" s="26"/>
      <c r="O54" s="213"/>
    </row>
    <row r="55" spans="1:19" s="131" customFormat="1" ht="14.15" customHeight="1" thickTop="1" thickBot="1">
      <c r="A55" s="103"/>
      <c r="B55" s="116" t="s">
        <v>361</v>
      </c>
      <c r="C55" s="202">
        <v>1337.3817293689972</v>
      </c>
      <c r="D55" s="117">
        <v>1.159178505215932</v>
      </c>
      <c r="E55" s="202">
        <v>1240.4945049459959</v>
      </c>
      <c r="F55" s="117">
        <v>1.1679843342838545</v>
      </c>
      <c r="G55" s="202">
        <v>1067.8480328770008</v>
      </c>
      <c r="H55" s="117">
        <v>1.1413614788532378</v>
      </c>
      <c r="I55" s="202">
        <v>1346.8396451769981</v>
      </c>
      <c r="J55" s="117">
        <v>1.3221566985215281</v>
      </c>
      <c r="K55" s="202">
        <v>1529.7064984240062</v>
      </c>
      <c r="L55" s="117">
        <v>1.25526113987781</v>
      </c>
      <c r="M55" s="261" t="s">
        <v>441</v>
      </c>
      <c r="N55" s="104"/>
    </row>
    <row r="56" spans="1:19" ht="14.15" customHeight="1" thickTop="1" thickBot="1">
      <c r="A56" s="25"/>
      <c r="B56" s="25" t="s">
        <v>365</v>
      </c>
      <c r="C56" s="201">
        <v>778.41806005000058</v>
      </c>
      <c r="D56" s="115">
        <v>0.67469553641022151</v>
      </c>
      <c r="E56" s="201">
        <v>1053.9027199190002</v>
      </c>
      <c r="F56" s="115">
        <v>0.99229933048202024</v>
      </c>
      <c r="G56" s="201">
        <v>1139.3524010080002</v>
      </c>
      <c r="H56" s="115">
        <v>1.2177883943335086</v>
      </c>
      <c r="I56" s="201">
        <v>1928.4033279810019</v>
      </c>
      <c r="J56" s="115">
        <v>1.8930623156747219</v>
      </c>
      <c r="K56" s="201">
        <v>1789.5316251130018</v>
      </c>
      <c r="L56" s="115">
        <v>1.4684709190299168</v>
      </c>
      <c r="M56" s="136" t="s">
        <v>497</v>
      </c>
      <c r="N56" s="26"/>
    </row>
    <row r="57" spans="1:19" s="131" customFormat="1" ht="14.15" customHeight="1" thickTop="1" thickBot="1">
      <c r="A57" s="103"/>
      <c r="B57" s="103" t="s">
        <v>439</v>
      </c>
      <c r="C57" s="200">
        <v>938.25846024299949</v>
      </c>
      <c r="D57" s="114">
        <v>0.81323754883643984</v>
      </c>
      <c r="E57" s="200">
        <v>947.00523886299982</v>
      </c>
      <c r="F57" s="114">
        <v>0.89165028870875662</v>
      </c>
      <c r="G57" s="200">
        <v>1866.6753219230034</v>
      </c>
      <c r="H57" s="114">
        <v>1.9951821236480087</v>
      </c>
      <c r="I57" s="200">
        <v>888.55566515999999</v>
      </c>
      <c r="J57" s="114">
        <v>0.87227149045360597</v>
      </c>
      <c r="K57" s="200">
        <v>1155.5386497549957</v>
      </c>
      <c r="L57" s="114">
        <v>0.94822291999067454</v>
      </c>
      <c r="M57" s="223" t="s">
        <v>438</v>
      </c>
      <c r="N57" s="104"/>
    </row>
    <row r="58" spans="1:19" ht="14.15" customHeight="1" thickTop="1" thickBot="1">
      <c r="A58" s="25"/>
      <c r="B58" s="25" t="s">
        <v>547</v>
      </c>
      <c r="C58" s="201">
        <v>1544.0283093789974</v>
      </c>
      <c r="D58" s="115">
        <v>1.338289875188809</v>
      </c>
      <c r="E58" s="201">
        <v>801.48226419200194</v>
      </c>
      <c r="F58" s="115">
        <v>0.75463351514270915</v>
      </c>
      <c r="G58" s="201">
        <v>553.52994828699934</v>
      </c>
      <c r="H58" s="115">
        <v>0.59163639480073527</v>
      </c>
      <c r="I58" s="201">
        <v>657.09637605399882</v>
      </c>
      <c r="J58" s="115">
        <v>0.64505405545872707</v>
      </c>
      <c r="K58" s="201">
        <v>612.15046035499915</v>
      </c>
      <c r="L58" s="115">
        <v>0.50232425987181351</v>
      </c>
      <c r="M58" s="136" t="s">
        <v>548</v>
      </c>
      <c r="N58" s="26"/>
    </row>
    <row r="59" spans="1:19" s="131" customFormat="1" ht="14.15" customHeight="1" thickTop="1" thickBot="1">
      <c r="A59" s="103"/>
      <c r="B59" s="103" t="s">
        <v>320</v>
      </c>
      <c r="C59" s="200">
        <v>2708.5318058850098</v>
      </c>
      <c r="D59" s="347">
        <v>2.3476257983253244</v>
      </c>
      <c r="E59" s="200">
        <f t="shared" ref="E59:K59" si="3">+E48-SUM(E49:E58)</f>
        <v>2856.8726789269931</v>
      </c>
      <c r="F59" s="347">
        <f>+E59/E66*100</f>
        <v>2.6898809472562246</v>
      </c>
      <c r="G59" s="200">
        <f t="shared" si="3"/>
        <v>2863.5615329790016</v>
      </c>
      <c r="H59" s="347">
        <f>+G59/G66*100</f>
        <v>3.0606965836351576</v>
      </c>
      <c r="I59" s="200">
        <f t="shared" si="3"/>
        <v>3945.1830074150203</v>
      </c>
      <c r="J59" s="347">
        <f>+I59/I66*100</f>
        <v>3.8728813476986574</v>
      </c>
      <c r="K59" s="200">
        <f t="shared" si="3"/>
        <v>3471.9430352049894</v>
      </c>
      <c r="L59" s="347">
        <f>+K59/K66*100</f>
        <v>2.8490401109312864</v>
      </c>
      <c r="M59" s="223" t="s">
        <v>321</v>
      </c>
      <c r="N59" s="104"/>
    </row>
    <row r="60" spans="1:19" ht="15.75" customHeight="1" thickTop="1" thickBot="1">
      <c r="A60" s="75" t="s">
        <v>378</v>
      </c>
      <c r="B60" s="81" t="s">
        <v>370</v>
      </c>
      <c r="C60" s="199">
        <v>2680.3913344840003</v>
      </c>
      <c r="D60" s="148">
        <v>2.3232349839016186</v>
      </c>
      <c r="E60" s="199">
        <v>2510.9662578990115</v>
      </c>
      <c r="F60" s="148">
        <v>2.3641936674834962</v>
      </c>
      <c r="G60" s="199">
        <v>1905.5553429770064</v>
      </c>
      <c r="H60" s="148">
        <v>2.0367387468394984</v>
      </c>
      <c r="I60" s="199">
        <v>2042.676198829</v>
      </c>
      <c r="J60" s="148">
        <v>2.0052409571276999</v>
      </c>
      <c r="K60" s="199">
        <v>2565.9623835830007</v>
      </c>
      <c r="L60" s="148">
        <v>2.1056018718743732</v>
      </c>
      <c r="M60" s="82" t="s">
        <v>371</v>
      </c>
      <c r="N60" s="83">
        <v>7</v>
      </c>
      <c r="O60" s="213"/>
      <c r="P60" s="213"/>
      <c r="Q60" s="213"/>
      <c r="R60" s="213"/>
      <c r="S60" s="213"/>
    </row>
    <row r="61" spans="1:19" s="131" customFormat="1" ht="14.15" customHeight="1" thickTop="1" thickBot="1">
      <c r="A61" s="103"/>
      <c r="B61" s="103" t="s">
        <v>372</v>
      </c>
      <c r="C61" s="200">
        <v>2560.4792057960021</v>
      </c>
      <c r="D61" s="114">
        <v>2.2193008871232838</v>
      </c>
      <c r="E61" s="200">
        <v>2376.8357995750112</v>
      </c>
      <c r="F61" s="114">
        <v>2.2379034876817192</v>
      </c>
      <c r="G61" s="200">
        <v>1784.0363979340063</v>
      </c>
      <c r="H61" s="114">
        <v>1.9068541204200564</v>
      </c>
      <c r="I61" s="200">
        <v>1948.8555548240001</v>
      </c>
      <c r="J61" s="114">
        <v>1.9131397234173477</v>
      </c>
      <c r="K61" s="200">
        <v>2413.127279448001</v>
      </c>
      <c r="L61" s="114">
        <v>1.9801869852752136</v>
      </c>
      <c r="M61" s="140" t="s">
        <v>373</v>
      </c>
      <c r="N61" s="104"/>
    </row>
    <row r="62" spans="1:19" ht="14.15" customHeight="1" thickTop="1" thickBot="1">
      <c r="A62" s="25"/>
      <c r="B62" s="25" t="s">
        <v>374</v>
      </c>
      <c r="C62" s="201">
        <v>117.33605204100012</v>
      </c>
      <c r="D62" s="115">
        <v>0.10170127677532959</v>
      </c>
      <c r="E62" s="201">
        <v>131.00519969900026</v>
      </c>
      <c r="F62" s="115">
        <v>0.12334760077379101</v>
      </c>
      <c r="G62" s="201">
        <v>119.83479008899999</v>
      </c>
      <c r="H62" s="115">
        <v>0.12808452984227453</v>
      </c>
      <c r="I62" s="201">
        <v>91.837494945999808</v>
      </c>
      <c r="J62" s="115">
        <v>9.0154428964951849E-2</v>
      </c>
      <c r="K62" s="201">
        <v>150.19861404799985</v>
      </c>
      <c r="L62" s="115">
        <v>0.12325141043213388</v>
      </c>
      <c r="M62" s="137" t="s">
        <v>375</v>
      </c>
      <c r="N62" s="26"/>
    </row>
    <row r="63" spans="1:19" s="131" customFormat="1" ht="14.15" customHeight="1" thickTop="1" thickBot="1">
      <c r="A63" s="103"/>
      <c r="B63" s="103" t="s">
        <v>376</v>
      </c>
      <c r="C63" s="202">
        <v>2.5760766469984056</v>
      </c>
      <c r="D63" s="114">
        <v>2.2328200030055723E-3</v>
      </c>
      <c r="E63" s="202">
        <f t="shared" ref="E63:K63" si="4">E60-E61-E62</f>
        <v>3.1252586250000434</v>
      </c>
      <c r="F63" s="346">
        <f>+E63/E66*100</f>
        <v>2.9425790279856679E-3</v>
      </c>
      <c r="G63" s="202">
        <f t="shared" si="4"/>
        <v>1.6841549540000358</v>
      </c>
      <c r="H63" s="346">
        <f>+G63/G66*100</f>
        <v>1.8000965771661436E-3</v>
      </c>
      <c r="I63" s="202">
        <f t="shared" si="4"/>
        <v>1.9831490590000413</v>
      </c>
      <c r="J63" s="346">
        <f>+I63/I66*100</f>
        <v>1.9468047454001013E-3</v>
      </c>
      <c r="K63" s="202">
        <f t="shared" si="4"/>
        <v>2.6364900869998564</v>
      </c>
      <c r="L63" s="346">
        <f>+K63/K66*100</f>
        <v>2.1634761670252509E-3</v>
      </c>
      <c r="M63" s="140" t="s">
        <v>377</v>
      </c>
      <c r="N63" s="104"/>
    </row>
    <row r="64" spans="1:19" ht="21.5" thickTop="1">
      <c r="A64" s="37" t="s">
        <v>380</v>
      </c>
      <c r="B64" s="38" t="s">
        <v>379</v>
      </c>
      <c r="C64" s="221">
        <v>577.43392816100061</v>
      </c>
      <c r="D64" s="222">
        <v>0.50049210558786728</v>
      </c>
      <c r="E64" s="221">
        <v>508.99846252200047</v>
      </c>
      <c r="F64" s="222">
        <v>0.47924616193777125</v>
      </c>
      <c r="G64" s="221">
        <v>533.32126853999921</v>
      </c>
      <c r="H64" s="222">
        <v>0.57003649678943846</v>
      </c>
      <c r="I64" s="221">
        <v>677.66140807900013</v>
      </c>
      <c r="J64" s="337">
        <v>0.66524220105165843</v>
      </c>
      <c r="K64" s="221">
        <v>1191.7358981600005</v>
      </c>
      <c r="L64" s="337">
        <v>0.9779260031246737</v>
      </c>
      <c r="M64" s="39" t="s">
        <v>412</v>
      </c>
      <c r="N64" s="40">
        <v>8</v>
      </c>
    </row>
    <row r="65" spans="1:14" ht="13.9" hidden="1" customHeight="1">
      <c r="A65" s="215"/>
      <c r="B65" s="216"/>
      <c r="C65" s="217"/>
      <c r="D65" s="218"/>
      <c r="E65" s="217"/>
      <c r="F65" s="218"/>
      <c r="G65" s="217"/>
      <c r="H65" s="218"/>
      <c r="I65" s="217"/>
      <c r="J65" s="218"/>
      <c r="K65" s="217"/>
      <c r="L65" s="218"/>
      <c r="M65" s="219"/>
      <c r="N65" s="220"/>
    </row>
    <row r="66" spans="1:14">
      <c r="A66" s="372" t="s">
        <v>253</v>
      </c>
      <c r="B66" s="373"/>
      <c r="C66" s="208">
        <f>C64+C60+C48+C44+C43+C39+C21+C16+C10</f>
        <v>115373.23400591088</v>
      </c>
      <c r="D66" s="141">
        <v>100</v>
      </c>
      <c r="E66" s="208">
        <f>E64+E60+E48+E44+E43+E39+E21+E16+E10</f>
        <v>106208.14582300032</v>
      </c>
      <c r="F66" s="141">
        <v>100</v>
      </c>
      <c r="G66" s="208">
        <f>G64+G60+G48+G44+G43+G39+G21+G16+G10</f>
        <v>93559.144290545111</v>
      </c>
      <c r="H66" s="141">
        <v>100</v>
      </c>
      <c r="I66" s="208">
        <f>I64+I60+I48+I44+I43+I39+I21+I16+I10</f>
        <v>101866.86999226882</v>
      </c>
      <c r="J66" s="208">
        <v>100</v>
      </c>
      <c r="K66" s="208">
        <f>K64+K60+K48+K44+K43+K39+K21+K16+K10</f>
        <v>121863.6066892751</v>
      </c>
      <c r="L66" s="208">
        <f>L64+L60+L48+L44+L43+L39+L21+L16+L10</f>
        <v>100</v>
      </c>
      <c r="M66" s="374" t="s">
        <v>28</v>
      </c>
      <c r="N66" s="375"/>
    </row>
    <row r="67" spans="1:14">
      <c r="A67" s="189" t="s">
        <v>381</v>
      </c>
      <c r="C67" s="209"/>
      <c r="D67" s="10"/>
      <c r="E67" s="209"/>
      <c r="F67" s="10"/>
      <c r="G67" s="209"/>
      <c r="H67" s="10"/>
      <c r="I67" s="209"/>
      <c r="J67" s="4"/>
      <c r="K67" s="209"/>
      <c r="L67" s="4"/>
      <c r="N67" s="110" t="s">
        <v>485</v>
      </c>
    </row>
  </sheetData>
  <sortState xmlns:xlrd2="http://schemas.microsoft.com/office/spreadsheetml/2017/richdata2" ref="B50:M58">
    <sortCondition descending="1" ref="I50:I58"/>
  </sortState>
  <mergeCells count="14">
    <mergeCell ref="A6:B6"/>
    <mergeCell ref="M6:N6"/>
    <mergeCell ref="A2:N2"/>
    <mergeCell ref="A3:N3"/>
    <mergeCell ref="A4:N4"/>
    <mergeCell ref="A5:N5"/>
    <mergeCell ref="E7:F7"/>
    <mergeCell ref="C7:D7"/>
    <mergeCell ref="M7:N8"/>
    <mergeCell ref="A66:B66"/>
    <mergeCell ref="M66:N66"/>
    <mergeCell ref="I7:J7"/>
    <mergeCell ref="A7:B8"/>
    <mergeCell ref="K7:L7"/>
  </mergeCells>
  <printOptions horizontalCentered="1" verticalCentered="1"/>
  <pageMargins left="0" right="0" top="0" bottom="0" header="0.39370078740157483" footer="0.19685039370078741"/>
  <pageSetup paperSize="9" scale="87" orientation="landscape" r:id="rId1"/>
  <headerFooter alignWithMargins="0"/>
  <rowBreaks count="1" manualBreakCount="1">
    <brk id="38"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9"/>
  <sheetViews>
    <sheetView rightToLeft="1" view="pageBreakPreview" zoomScaleNormal="100" zoomScaleSheetLayoutView="100" workbookViewId="0">
      <selection activeCell="A4" sqref="A4:N4"/>
    </sheetView>
  </sheetViews>
  <sheetFormatPr defaultColWidth="9.1796875" defaultRowHeight="14"/>
  <cols>
    <col min="1" max="1" width="3.81640625" style="9" customWidth="1"/>
    <col min="2" max="2" width="30" style="7" customWidth="1"/>
    <col min="3" max="3" width="10.1796875" style="56" bestFit="1" customWidth="1"/>
    <col min="4" max="4" width="9.1796875" style="56" bestFit="1" customWidth="1"/>
    <col min="5" max="5" width="10.1796875" style="56" bestFit="1" customWidth="1"/>
    <col min="6" max="6" width="9.1796875" style="56" bestFit="1" customWidth="1"/>
    <col min="7" max="8" width="10.1796875" style="56" bestFit="1" customWidth="1"/>
    <col min="9" max="10" width="9.1796875" style="56" bestFit="1" customWidth="1"/>
    <col min="11" max="11" width="8.1796875" style="56" customWidth="1"/>
    <col min="12" max="12" width="12.1796875" style="56" bestFit="1" customWidth="1"/>
    <col min="13" max="13" width="30.26953125" style="4" customWidth="1"/>
    <col min="14" max="14" width="3.1796875" style="4" customWidth="1"/>
    <col min="15" max="15" width="10.453125" style="4" bestFit="1" customWidth="1"/>
    <col min="16" max="16" width="10.7265625" style="4" bestFit="1" customWidth="1"/>
    <col min="17" max="17" width="11.54296875" style="4" bestFit="1" customWidth="1"/>
    <col min="18" max="18" width="10.453125" style="4" bestFit="1" customWidth="1"/>
    <col min="19" max="19" width="11.54296875" style="4" bestFit="1" customWidth="1"/>
    <col min="20" max="20" width="11.453125" style="4" bestFit="1" customWidth="1"/>
    <col min="21" max="22" width="10.453125" style="4" bestFit="1" customWidth="1"/>
    <col min="23" max="23" width="9.26953125" style="4" bestFit="1" customWidth="1"/>
    <col min="24" max="24" width="11.54296875" style="4" bestFit="1" customWidth="1"/>
    <col min="25" max="16384" width="9.1796875" style="4"/>
  </cols>
  <sheetData>
    <row r="1" spans="1:24" s="59" customFormat="1" ht="23.25" customHeight="1">
      <c r="A1" s="291"/>
      <c r="B1" s="61"/>
      <c r="C1" s="61"/>
      <c r="D1" s="61"/>
      <c r="E1" s="61"/>
      <c r="F1" s="61"/>
      <c r="G1" s="61"/>
      <c r="H1" s="61"/>
      <c r="I1" s="61"/>
      <c r="J1" s="61"/>
      <c r="K1" s="61"/>
      <c r="L1" s="61"/>
      <c r="M1" s="61"/>
      <c r="N1" s="61"/>
    </row>
    <row r="2" spans="1:24" s="1" customFormat="1" ht="20">
      <c r="A2" s="380" t="s">
        <v>517</v>
      </c>
      <c r="B2" s="380"/>
      <c r="C2" s="380"/>
      <c r="D2" s="380"/>
      <c r="E2" s="380"/>
      <c r="F2" s="380"/>
      <c r="G2" s="380"/>
      <c r="H2" s="380"/>
      <c r="I2" s="380"/>
      <c r="J2" s="380"/>
      <c r="K2" s="380"/>
      <c r="L2" s="380"/>
      <c r="M2" s="380"/>
      <c r="N2" s="380"/>
    </row>
    <row r="3" spans="1:24" s="54" customFormat="1" ht="20">
      <c r="A3" s="362">
        <v>2022</v>
      </c>
      <c r="B3" s="362"/>
      <c r="C3" s="362"/>
      <c r="D3" s="362"/>
      <c r="E3" s="362"/>
      <c r="F3" s="362"/>
      <c r="G3" s="362"/>
      <c r="H3" s="362"/>
      <c r="I3" s="362"/>
      <c r="J3" s="362"/>
      <c r="K3" s="362"/>
      <c r="L3" s="362"/>
      <c r="M3" s="362"/>
      <c r="N3" s="362"/>
    </row>
    <row r="4" spans="1:24" s="6" customFormat="1" ht="15.5">
      <c r="A4" s="379" t="s">
        <v>518</v>
      </c>
      <c r="B4" s="379"/>
      <c r="C4" s="379"/>
      <c r="D4" s="379"/>
      <c r="E4" s="379"/>
      <c r="F4" s="379"/>
      <c r="G4" s="379"/>
      <c r="H4" s="379"/>
      <c r="I4" s="379"/>
      <c r="J4" s="379"/>
      <c r="K4" s="379"/>
      <c r="L4" s="379"/>
      <c r="M4" s="379"/>
      <c r="N4" s="379"/>
    </row>
    <row r="5" spans="1:24" ht="22" customHeight="1">
      <c r="A5" s="96" t="s">
        <v>571</v>
      </c>
      <c r="B5" s="96"/>
      <c r="C5" s="60"/>
      <c r="D5" s="366">
        <v>2022</v>
      </c>
      <c r="E5" s="366"/>
      <c r="F5" s="366"/>
      <c r="G5" s="366"/>
      <c r="H5" s="366"/>
      <c r="I5" s="366"/>
      <c r="J5" s="366"/>
      <c r="K5" s="366"/>
      <c r="L5" s="17"/>
      <c r="M5" s="367" t="s">
        <v>572</v>
      </c>
      <c r="N5" s="367"/>
    </row>
    <row r="6" spans="1:24" s="56" customFormat="1" ht="191.25" customHeight="1">
      <c r="A6" s="382" t="s">
        <v>498</v>
      </c>
      <c r="B6" s="383"/>
      <c r="C6" s="29" t="s">
        <v>281</v>
      </c>
      <c r="D6" s="29" t="s">
        <v>274</v>
      </c>
      <c r="E6" s="29" t="s">
        <v>275</v>
      </c>
      <c r="F6" s="29" t="s">
        <v>276</v>
      </c>
      <c r="G6" s="29" t="s">
        <v>277</v>
      </c>
      <c r="H6" s="50" t="s">
        <v>467</v>
      </c>
      <c r="I6" s="29" t="s">
        <v>278</v>
      </c>
      <c r="J6" s="29" t="s">
        <v>426</v>
      </c>
      <c r="K6" s="29" t="s">
        <v>284</v>
      </c>
      <c r="L6" s="55" t="s">
        <v>279</v>
      </c>
      <c r="M6" s="358" t="s">
        <v>254</v>
      </c>
      <c r="N6" s="358"/>
    </row>
    <row r="7" spans="1:24" ht="24" customHeight="1" thickBot="1">
      <c r="A7" s="77" t="s">
        <v>0</v>
      </c>
      <c r="B7" s="84" t="s">
        <v>1</v>
      </c>
      <c r="C7" s="156">
        <v>899.02558081000006</v>
      </c>
      <c r="D7" s="156">
        <v>779.43281803100012</v>
      </c>
      <c r="E7" s="156">
        <v>3234.7265957710019</v>
      </c>
      <c r="F7" s="156">
        <v>298.34035436400001</v>
      </c>
      <c r="G7" s="156">
        <v>4634.4997746830013</v>
      </c>
      <c r="H7" s="156">
        <v>862.35543332000009</v>
      </c>
      <c r="I7" s="156">
        <v>1471.4078928710001</v>
      </c>
      <c r="J7" s="156">
        <v>912.7840782830001</v>
      </c>
      <c r="K7" s="156">
        <v>719.27534792900019</v>
      </c>
      <c r="L7" s="198">
        <f>SUM(C7:K7)</f>
        <v>13811.847876062006</v>
      </c>
      <c r="M7" s="85" t="s">
        <v>2</v>
      </c>
      <c r="N7" s="86" t="s">
        <v>0</v>
      </c>
      <c r="O7" s="184"/>
      <c r="P7" s="184"/>
      <c r="Q7" s="184"/>
      <c r="R7" s="184"/>
      <c r="S7" s="184"/>
      <c r="T7" s="184"/>
      <c r="U7" s="184"/>
      <c r="V7" s="184"/>
      <c r="W7" s="184"/>
      <c r="X7" s="184"/>
    </row>
    <row r="8" spans="1:24" ht="24" customHeight="1" thickTop="1" thickBot="1">
      <c r="A8" s="75" t="s">
        <v>3</v>
      </c>
      <c r="B8" s="81" t="s">
        <v>4</v>
      </c>
      <c r="C8" s="157">
        <v>62.668221998</v>
      </c>
      <c r="D8" s="157">
        <v>44.725329372999994</v>
      </c>
      <c r="E8" s="157">
        <v>282.81881445199997</v>
      </c>
      <c r="F8" s="157">
        <v>62.294215771000005</v>
      </c>
      <c r="G8" s="157">
        <v>143.29735432000001</v>
      </c>
      <c r="H8" s="157">
        <v>14.551199532000002</v>
      </c>
      <c r="I8" s="157">
        <v>17.653446432999999</v>
      </c>
      <c r="J8" s="157">
        <v>9.9671277279999977</v>
      </c>
      <c r="K8" s="157">
        <v>4.6749892179999994</v>
      </c>
      <c r="L8" s="207">
        <f>SUM(C8:K8)</f>
        <v>642.65069882500006</v>
      </c>
      <c r="M8" s="82" t="s">
        <v>5</v>
      </c>
      <c r="N8" s="83" t="s">
        <v>3</v>
      </c>
      <c r="O8" s="184"/>
      <c r="P8" s="184"/>
      <c r="Q8" s="184"/>
      <c r="R8" s="184"/>
      <c r="S8" s="184"/>
      <c r="T8" s="184"/>
      <c r="U8" s="184"/>
      <c r="V8" s="184"/>
      <c r="W8" s="184"/>
      <c r="X8" s="184"/>
    </row>
    <row r="9" spans="1:24" ht="30" customHeight="1" thickTop="1" thickBot="1">
      <c r="A9" s="74" t="s">
        <v>6</v>
      </c>
      <c r="B9" s="78" t="s">
        <v>504</v>
      </c>
      <c r="C9" s="158">
        <v>1439.8842603120006</v>
      </c>
      <c r="D9" s="158">
        <v>40.109835730999997</v>
      </c>
      <c r="E9" s="158">
        <v>476.68216710799993</v>
      </c>
      <c r="F9" s="158">
        <v>13.586366227999999</v>
      </c>
      <c r="G9" s="158">
        <v>558.46798062200003</v>
      </c>
      <c r="H9" s="158">
        <v>47.101405244999988</v>
      </c>
      <c r="I9" s="158">
        <v>330.69251946700007</v>
      </c>
      <c r="J9" s="158">
        <v>1455.3935068789999</v>
      </c>
      <c r="K9" s="158">
        <v>49.402931467000016</v>
      </c>
      <c r="L9" s="198">
        <f t="shared" ref="L9:L16" si="0">SUM(C9:K9)</f>
        <v>4411.3209730590006</v>
      </c>
      <c r="M9" s="79" t="s">
        <v>8</v>
      </c>
      <c r="N9" s="80" t="s">
        <v>6</v>
      </c>
      <c r="O9" s="184"/>
      <c r="P9" s="184"/>
      <c r="Q9" s="184"/>
      <c r="R9" s="184"/>
      <c r="S9" s="184"/>
      <c r="T9" s="184"/>
      <c r="U9" s="184"/>
      <c r="V9" s="184"/>
      <c r="W9" s="184"/>
      <c r="X9" s="184"/>
    </row>
    <row r="10" spans="1:24" ht="33" customHeight="1" thickTop="1" thickBot="1">
      <c r="A10" s="75" t="s">
        <v>9</v>
      </c>
      <c r="B10" s="81" t="s">
        <v>505</v>
      </c>
      <c r="C10" s="157">
        <v>980.44751618499993</v>
      </c>
      <c r="D10" s="157">
        <v>96.556479256999992</v>
      </c>
      <c r="E10" s="157">
        <v>121.08494730300002</v>
      </c>
      <c r="F10" s="157">
        <v>92.536157496000001</v>
      </c>
      <c r="G10" s="157">
        <v>646.12597193900012</v>
      </c>
      <c r="H10" s="157">
        <v>177.41845226500001</v>
      </c>
      <c r="I10" s="157">
        <v>0.59817325599999982</v>
      </c>
      <c r="J10" s="157">
        <v>5.4321379000000003E-2</v>
      </c>
      <c r="K10" s="157">
        <v>0.27920118599999999</v>
      </c>
      <c r="L10" s="207">
        <f>SUM(C10:K10)</f>
        <v>2115.1012202659999</v>
      </c>
      <c r="M10" s="82" t="s">
        <v>10</v>
      </c>
      <c r="N10" s="83" t="s">
        <v>9</v>
      </c>
      <c r="O10" s="184"/>
      <c r="P10" s="184"/>
      <c r="Q10" s="184"/>
      <c r="R10" s="184"/>
      <c r="S10" s="184"/>
      <c r="T10" s="184"/>
      <c r="U10" s="184"/>
      <c r="V10" s="184"/>
      <c r="W10" s="184"/>
      <c r="X10" s="184"/>
    </row>
    <row r="11" spans="1:24" ht="30" customHeight="1" thickTop="1" thickBot="1">
      <c r="A11" s="74" t="s">
        <v>11</v>
      </c>
      <c r="B11" s="78" t="s">
        <v>506</v>
      </c>
      <c r="C11" s="158">
        <v>41.567041192000005</v>
      </c>
      <c r="D11" s="158">
        <v>19.588200403999995</v>
      </c>
      <c r="E11" s="158">
        <v>35.274604796000013</v>
      </c>
      <c r="F11" s="158">
        <v>103.76143478599998</v>
      </c>
      <c r="G11" s="158">
        <v>297.38856043499993</v>
      </c>
      <c r="H11" s="158">
        <v>96.365386965000013</v>
      </c>
      <c r="I11" s="158">
        <v>7.6228231910000002</v>
      </c>
      <c r="J11" s="158">
        <v>0.18319271099999998</v>
      </c>
      <c r="K11" s="158">
        <v>0.11952222500000001</v>
      </c>
      <c r="L11" s="198">
        <f t="shared" si="0"/>
        <v>601.87076670499982</v>
      </c>
      <c r="M11" s="79" t="s">
        <v>13</v>
      </c>
      <c r="N11" s="80" t="s">
        <v>11</v>
      </c>
      <c r="O11" s="184"/>
      <c r="P11" s="184"/>
      <c r="Q11" s="184"/>
      <c r="R11" s="184"/>
      <c r="S11" s="184"/>
      <c r="T11" s="184"/>
      <c r="U11" s="184"/>
      <c r="V11" s="184"/>
      <c r="W11" s="184"/>
      <c r="X11" s="184"/>
    </row>
    <row r="12" spans="1:24" ht="24" customHeight="1" thickTop="1" thickBot="1">
      <c r="A12" s="75" t="s">
        <v>14</v>
      </c>
      <c r="B12" s="81" t="s">
        <v>522</v>
      </c>
      <c r="C12" s="157">
        <v>788.61984177500028</v>
      </c>
      <c r="D12" s="157">
        <v>333.02068830900021</v>
      </c>
      <c r="E12" s="157">
        <v>4761.8489168929991</v>
      </c>
      <c r="F12" s="157">
        <v>390.92516964900005</v>
      </c>
      <c r="G12" s="157">
        <v>3550.917321353003</v>
      </c>
      <c r="H12" s="157">
        <v>1838.6738358670011</v>
      </c>
      <c r="I12" s="157">
        <v>118.08461229399997</v>
      </c>
      <c r="J12" s="157">
        <v>74.66340274400001</v>
      </c>
      <c r="K12" s="157">
        <v>47.246524994000012</v>
      </c>
      <c r="L12" s="207">
        <f>SUM(C12:K12)</f>
        <v>11904.000313878003</v>
      </c>
      <c r="M12" s="82" t="s">
        <v>16</v>
      </c>
      <c r="N12" s="83" t="s">
        <v>14</v>
      </c>
      <c r="O12" s="184"/>
      <c r="P12" s="184"/>
      <c r="Q12" s="184"/>
      <c r="R12" s="184"/>
      <c r="S12" s="184"/>
      <c r="T12" s="184"/>
      <c r="U12" s="184"/>
      <c r="V12" s="184"/>
      <c r="W12" s="184"/>
      <c r="X12" s="184"/>
    </row>
    <row r="13" spans="1:24" ht="30" customHeight="1" thickTop="1" thickBot="1">
      <c r="A13" s="74" t="s">
        <v>17</v>
      </c>
      <c r="B13" s="78" t="s">
        <v>523</v>
      </c>
      <c r="C13" s="158">
        <v>1741.1754069799999</v>
      </c>
      <c r="D13" s="158">
        <v>223.25265922900007</v>
      </c>
      <c r="E13" s="158">
        <v>3849.7077796279982</v>
      </c>
      <c r="F13" s="158">
        <v>559.73857532500017</v>
      </c>
      <c r="G13" s="158">
        <v>9758.9872091860034</v>
      </c>
      <c r="H13" s="158">
        <v>558.54368987799955</v>
      </c>
      <c r="I13" s="158">
        <v>297.69210243800001</v>
      </c>
      <c r="J13" s="158">
        <v>22.465707598000002</v>
      </c>
      <c r="K13" s="158">
        <v>20.935823628999991</v>
      </c>
      <c r="L13" s="198">
        <f>SUM(C13:K13)</f>
        <v>17032.498953890998</v>
      </c>
      <c r="M13" s="79" t="s">
        <v>19</v>
      </c>
      <c r="N13" s="80" t="s">
        <v>17</v>
      </c>
      <c r="O13" s="184"/>
      <c r="P13" s="184"/>
      <c r="Q13" s="184"/>
      <c r="R13" s="184"/>
      <c r="S13" s="184"/>
      <c r="T13" s="184"/>
      <c r="U13" s="184"/>
      <c r="V13" s="184"/>
      <c r="W13" s="184"/>
      <c r="X13" s="184"/>
    </row>
    <row r="14" spans="1:24" ht="24" customHeight="1" thickTop="1" thickBot="1">
      <c r="A14" s="75" t="s">
        <v>20</v>
      </c>
      <c r="B14" s="81" t="s">
        <v>524</v>
      </c>
      <c r="C14" s="157">
        <v>419.68676690400014</v>
      </c>
      <c r="D14" s="157">
        <v>94.584472157000008</v>
      </c>
      <c r="E14" s="157">
        <v>13109.501396997006</v>
      </c>
      <c r="F14" s="157">
        <v>399.10264164000012</v>
      </c>
      <c r="G14" s="157">
        <v>17242.475553803994</v>
      </c>
      <c r="H14" s="157">
        <v>10547.949192244008</v>
      </c>
      <c r="I14" s="157">
        <v>1018.5340770260002</v>
      </c>
      <c r="J14" s="157">
        <v>63.228321852000001</v>
      </c>
      <c r="K14" s="157">
        <v>38.860456414000005</v>
      </c>
      <c r="L14" s="207">
        <f t="shared" si="0"/>
        <v>42933.922879038008</v>
      </c>
      <c r="M14" s="82" t="s">
        <v>21</v>
      </c>
      <c r="N14" s="83" t="s">
        <v>20</v>
      </c>
      <c r="O14" s="184"/>
      <c r="P14" s="184"/>
      <c r="Q14" s="184"/>
      <c r="R14" s="184"/>
      <c r="S14" s="184"/>
      <c r="T14" s="184"/>
      <c r="U14" s="184"/>
      <c r="V14" s="184"/>
      <c r="W14" s="184"/>
      <c r="X14" s="184"/>
    </row>
    <row r="15" spans="1:24" ht="24" customHeight="1" thickTop="1" thickBot="1">
      <c r="A15" s="74" t="s">
        <v>22</v>
      </c>
      <c r="B15" s="78" t="s">
        <v>23</v>
      </c>
      <c r="C15" s="158">
        <v>205.89833502999994</v>
      </c>
      <c r="D15" s="158">
        <v>301.08838926600015</v>
      </c>
      <c r="E15" s="158">
        <v>7042.9163731470007</v>
      </c>
      <c r="F15" s="158">
        <v>3549.6091348420005</v>
      </c>
      <c r="G15" s="158">
        <v>11240.589492601001</v>
      </c>
      <c r="H15" s="158">
        <v>3919.5085248859968</v>
      </c>
      <c r="I15" s="158">
        <v>302.03121068700011</v>
      </c>
      <c r="J15" s="158">
        <v>26.689021529000001</v>
      </c>
      <c r="K15" s="158">
        <v>310.84294550599998</v>
      </c>
      <c r="L15" s="198">
        <f t="shared" si="0"/>
        <v>26899.173427493999</v>
      </c>
      <c r="M15" s="79" t="s">
        <v>24</v>
      </c>
      <c r="N15" s="80" t="s">
        <v>22</v>
      </c>
      <c r="O15" s="184"/>
      <c r="P15" s="184"/>
      <c r="Q15" s="184"/>
      <c r="R15" s="184"/>
      <c r="S15" s="184"/>
      <c r="T15" s="184"/>
      <c r="U15" s="184"/>
      <c r="V15" s="184"/>
      <c r="W15" s="184"/>
      <c r="X15" s="184"/>
    </row>
    <row r="16" spans="1:24" ht="30" customHeight="1" thickTop="1">
      <c r="A16" s="76" t="s">
        <v>25</v>
      </c>
      <c r="B16" s="30" t="s">
        <v>525</v>
      </c>
      <c r="C16" s="159">
        <v>1.652961685</v>
      </c>
      <c r="D16" s="159">
        <v>0.48594310499999999</v>
      </c>
      <c r="E16" s="159">
        <v>99.238478974000003</v>
      </c>
      <c r="F16" s="159">
        <v>1364.018220894</v>
      </c>
      <c r="G16" s="159">
        <v>40.182384533000004</v>
      </c>
      <c r="H16" s="159">
        <v>3.9721052100000001</v>
      </c>
      <c r="I16" s="159">
        <v>1.037627184</v>
      </c>
      <c r="J16" s="159">
        <v>0.53370287999999999</v>
      </c>
      <c r="K16" s="159">
        <v>9.8155592E-2</v>
      </c>
      <c r="L16" s="356">
        <f t="shared" si="0"/>
        <v>1511.2195800570003</v>
      </c>
      <c r="M16" s="31" t="s">
        <v>30</v>
      </c>
      <c r="N16" s="32" t="s">
        <v>25</v>
      </c>
      <c r="O16" s="184"/>
      <c r="P16" s="184"/>
      <c r="Q16" s="184"/>
      <c r="R16" s="184"/>
      <c r="S16" s="184"/>
      <c r="T16" s="184"/>
      <c r="U16" s="184"/>
      <c r="V16" s="184"/>
      <c r="W16" s="184"/>
      <c r="X16" s="184"/>
    </row>
    <row r="17" spans="1:24" ht="30" customHeight="1">
      <c r="A17" s="359" t="s">
        <v>253</v>
      </c>
      <c r="B17" s="359"/>
      <c r="C17" s="160">
        <f>SUM(C7:C16)</f>
        <v>6580.6259328710012</v>
      </c>
      <c r="D17" s="160">
        <f t="shared" ref="D17:K17" si="1">SUM(D7:D16)</f>
        <v>1932.8448148620005</v>
      </c>
      <c r="E17" s="160">
        <f t="shared" si="1"/>
        <v>33013.800075069012</v>
      </c>
      <c r="F17" s="160">
        <f t="shared" si="1"/>
        <v>6833.9122709950007</v>
      </c>
      <c r="G17" s="160">
        <f t="shared" si="1"/>
        <v>48112.931603475998</v>
      </c>
      <c r="H17" s="160">
        <f t="shared" si="1"/>
        <v>18066.439225412007</v>
      </c>
      <c r="I17" s="160">
        <f>SUM(I7:I16)</f>
        <v>3565.3544848470001</v>
      </c>
      <c r="J17" s="160">
        <f t="shared" si="1"/>
        <v>2565.9623835830002</v>
      </c>
      <c r="K17" s="160">
        <f t="shared" si="1"/>
        <v>1191.7358981600003</v>
      </c>
      <c r="L17" s="160">
        <f>SUM(C17:K17)</f>
        <v>121863.60668927501</v>
      </c>
      <c r="M17" s="360" t="s">
        <v>28</v>
      </c>
      <c r="N17" s="360"/>
      <c r="O17" s="184"/>
      <c r="P17" s="184"/>
      <c r="Q17" s="184"/>
      <c r="R17" s="184"/>
      <c r="S17" s="184"/>
      <c r="T17" s="184"/>
      <c r="U17" s="184"/>
      <c r="V17" s="184"/>
      <c r="W17" s="184"/>
      <c r="X17" s="184"/>
    </row>
    <row r="18" spans="1:24">
      <c r="A18" s="381" t="s">
        <v>381</v>
      </c>
      <c r="B18" s="381"/>
      <c r="C18" s="381"/>
      <c r="D18" s="381"/>
      <c r="E18" s="167"/>
      <c r="F18" s="167"/>
      <c r="G18" s="167"/>
      <c r="H18" s="167"/>
      <c r="I18" s="167"/>
      <c r="J18" s="167"/>
      <c r="K18" s="167"/>
      <c r="L18" s="167"/>
      <c r="N18" s="4" t="s">
        <v>485</v>
      </c>
    </row>
    <row r="19" spans="1:24">
      <c r="C19" s="253"/>
      <c r="D19" s="253"/>
      <c r="E19" s="253"/>
      <c r="F19" s="253"/>
      <c r="G19" s="253"/>
      <c r="H19" s="253"/>
      <c r="I19" s="253"/>
      <c r="J19" s="253"/>
      <c r="K19" s="253"/>
      <c r="L19" s="253"/>
    </row>
    <row r="21" spans="1:24">
      <c r="C21" s="213"/>
      <c r="D21" s="184"/>
      <c r="E21" s="341"/>
      <c r="F21" s="184"/>
      <c r="G21" s="4"/>
      <c r="H21" s="342"/>
      <c r="I21" s="342"/>
      <c r="J21" s="131"/>
      <c r="K21" s="213"/>
    </row>
    <row r="22" spans="1:24">
      <c r="C22" s="167"/>
      <c r="D22" s="167"/>
      <c r="E22" s="167"/>
      <c r="F22" s="167"/>
      <c r="G22" s="167"/>
      <c r="H22" s="167"/>
      <c r="I22" s="167"/>
      <c r="J22" s="167"/>
      <c r="K22" s="167"/>
    </row>
    <row r="23" spans="1:24">
      <c r="E23" s="253"/>
      <c r="L23" s="167"/>
    </row>
    <row r="24" spans="1:24">
      <c r="E24" s="253"/>
      <c r="L24" s="167"/>
    </row>
    <row r="25" spans="1:24">
      <c r="E25" s="253"/>
    </row>
    <row r="26" spans="1:24">
      <c r="E26" s="253"/>
    </row>
    <row r="27" spans="1:24">
      <c r="E27" s="253"/>
    </row>
    <row r="28" spans="1:24">
      <c r="E28" s="253"/>
    </row>
    <row r="29" spans="1:24">
      <c r="E29" s="253"/>
    </row>
  </sheetData>
  <mergeCells count="10">
    <mergeCell ref="A18:D18"/>
    <mergeCell ref="A6:B6"/>
    <mergeCell ref="M6:N6"/>
    <mergeCell ref="A17:B17"/>
    <mergeCell ref="M17:N17"/>
    <mergeCell ref="A2:N2"/>
    <mergeCell ref="A3:N3"/>
    <mergeCell ref="A4:N4"/>
    <mergeCell ref="D5:K5"/>
    <mergeCell ref="M5:N5"/>
  </mergeCells>
  <printOptions horizontalCentered="1" verticalCentered="1"/>
  <pageMargins left="0" right="0" top="0" bottom="0" header="0.51181102362204722" footer="0.51181102362204722"/>
  <pageSetup paperSize="9" scale="8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rightToLeft="1" view="pageBreakPreview" zoomScale="89" zoomScaleNormal="100" zoomScaleSheetLayoutView="89" workbookViewId="0">
      <selection activeCell="E4" sqref="E4"/>
    </sheetView>
  </sheetViews>
  <sheetFormatPr defaultRowHeight="12.5"/>
  <cols>
    <col min="1" max="1" width="65.81640625" customWidth="1"/>
    <col min="2" max="2" width="78.26953125" style="14" customWidth="1"/>
    <col min="3" max="3" width="11.26953125" bestFit="1" customWidth="1"/>
  </cols>
  <sheetData>
    <row r="1" spans="1:11" s="20" customFormat="1" ht="36.75" customHeight="1">
      <c r="A1" s="292"/>
      <c r="B1" s="19"/>
      <c r="C1" s="19"/>
      <c r="D1" s="19"/>
      <c r="E1" s="19"/>
      <c r="F1" s="19"/>
      <c r="G1" s="19"/>
      <c r="H1" s="19"/>
      <c r="I1" s="19"/>
      <c r="J1" s="19"/>
      <c r="K1" s="19"/>
    </row>
    <row r="2" spans="1:11" s="20" customFormat="1" ht="42.75" customHeight="1">
      <c r="A2" s="384" t="s">
        <v>582</v>
      </c>
      <c r="B2" s="384"/>
      <c r="C2" s="19"/>
      <c r="D2" s="19"/>
      <c r="E2" s="19"/>
      <c r="F2" s="19"/>
      <c r="G2" s="19"/>
      <c r="H2" s="19"/>
      <c r="I2" s="19"/>
      <c r="J2" s="19"/>
      <c r="K2" s="19"/>
    </row>
    <row r="3" spans="1:11" s="20" customFormat="1" ht="34.5" customHeight="1">
      <c r="A3" s="385" t="s">
        <v>583</v>
      </c>
      <c r="B3" s="385"/>
      <c r="C3" s="19"/>
      <c r="D3" s="19"/>
      <c r="E3" s="19"/>
      <c r="F3" s="19"/>
      <c r="G3" s="19"/>
      <c r="H3" s="19"/>
      <c r="I3" s="19"/>
      <c r="J3" s="19"/>
      <c r="K3" s="19"/>
    </row>
    <row r="4" spans="1:11" ht="15" customHeight="1"/>
    <row r="5" spans="1:11" ht="15" customHeight="1"/>
    <row r="6" spans="1:11" ht="15" customHeight="1"/>
    <row r="7" spans="1:11" ht="15" customHeight="1"/>
    <row r="8" spans="1:11" ht="15" customHeight="1"/>
    <row r="9" spans="1:11" ht="15" customHeight="1"/>
    <row r="10" spans="1:11" ht="15" customHeight="1"/>
    <row r="11" spans="1:11" ht="15" customHeight="1">
      <c r="G11" s="62" t="s">
        <v>574</v>
      </c>
    </row>
    <row r="12" spans="1:11" ht="15" customHeight="1"/>
    <row r="13" spans="1:11" ht="15" customHeight="1"/>
    <row r="14" spans="1:11" ht="15" customHeight="1"/>
    <row r="15" spans="1:11" ht="15" customHeight="1"/>
    <row r="16" spans="1:11" ht="15" customHeight="1"/>
    <row r="17" spans="1:4" ht="15" customHeight="1"/>
    <row r="18" spans="1:4" ht="15" customHeight="1"/>
    <row r="19" spans="1:4" ht="15" customHeight="1"/>
    <row r="20" spans="1:4" ht="15" customHeight="1"/>
    <row r="21" spans="1:4" ht="15" customHeight="1">
      <c r="B21" s="273"/>
    </row>
    <row r="22" spans="1:4" ht="15" customHeight="1"/>
    <row r="23" spans="1:4" ht="15" customHeight="1"/>
    <row r="24" spans="1:4" ht="15" customHeight="1"/>
    <row r="25" spans="1:4" ht="15" customHeight="1"/>
    <row r="26" spans="1:4" ht="15" customHeight="1"/>
    <row r="29" spans="1:4" ht="42" customHeight="1"/>
    <row r="30" spans="1:4" ht="36.65" customHeight="1">
      <c r="A30" s="386" t="s">
        <v>570</v>
      </c>
      <c r="B30" s="386"/>
    </row>
    <row r="31" spans="1:4" ht="21.75" customHeight="1">
      <c r="A31" s="15"/>
      <c r="B31" s="21" t="s">
        <v>267</v>
      </c>
    </row>
    <row r="32" spans="1:4" ht="25">
      <c r="A32" s="13" t="s">
        <v>257</v>
      </c>
      <c r="B32" s="262">
        <f>SUM('58'!L7)</f>
        <v>13811.847876062006</v>
      </c>
      <c r="C32" s="169"/>
      <c r="D32" s="338"/>
    </row>
    <row r="33" spans="1:4" ht="25">
      <c r="A33" s="13" t="s">
        <v>258</v>
      </c>
      <c r="B33" s="262">
        <f>SUM('58'!L8)</f>
        <v>642.65069882500006</v>
      </c>
      <c r="C33" s="169"/>
      <c r="D33" s="338"/>
    </row>
    <row r="34" spans="1:4" ht="50">
      <c r="A34" s="13" t="s">
        <v>266</v>
      </c>
      <c r="B34" s="262">
        <f>SUM('58'!L9)</f>
        <v>4411.3209730590006</v>
      </c>
      <c r="C34" s="169"/>
      <c r="D34" s="338"/>
    </row>
    <row r="35" spans="1:4" ht="50">
      <c r="A35" s="13" t="s">
        <v>265</v>
      </c>
      <c r="B35" s="262">
        <f>SUM('58'!L10)</f>
        <v>2115.1012202659999</v>
      </c>
      <c r="C35" s="169"/>
      <c r="D35" s="338"/>
    </row>
    <row r="36" spans="1:4" ht="50">
      <c r="A36" s="16" t="s">
        <v>264</v>
      </c>
      <c r="B36" s="262">
        <f>SUM('58'!L11)</f>
        <v>601.87076670499982</v>
      </c>
      <c r="C36" s="169"/>
      <c r="D36" s="338"/>
    </row>
    <row r="37" spans="1:4" ht="25">
      <c r="A37" s="13" t="s">
        <v>259</v>
      </c>
      <c r="B37" s="262">
        <f>SUM('58'!L12)</f>
        <v>11904.000313878003</v>
      </c>
      <c r="C37" s="169"/>
      <c r="D37" s="338"/>
    </row>
    <row r="38" spans="1:4" ht="50">
      <c r="A38" s="13" t="s">
        <v>263</v>
      </c>
      <c r="B38" s="262">
        <f>SUM('58'!L13)</f>
        <v>17032.498953890998</v>
      </c>
      <c r="C38" s="169"/>
      <c r="D38" s="338"/>
    </row>
    <row r="39" spans="1:4" ht="37.5">
      <c r="A39" s="13" t="s">
        <v>262</v>
      </c>
      <c r="B39" s="262">
        <f>SUM('58'!L14)</f>
        <v>42933.922879038008</v>
      </c>
      <c r="C39" s="169"/>
      <c r="D39" s="338"/>
    </row>
    <row r="40" spans="1:4" ht="37.5">
      <c r="A40" s="13" t="s">
        <v>261</v>
      </c>
      <c r="B40" s="262">
        <f>SUM('58'!L15)</f>
        <v>26899.173427493999</v>
      </c>
      <c r="C40" s="169"/>
      <c r="D40" s="338"/>
    </row>
    <row r="41" spans="1:4" ht="37.5">
      <c r="A41" s="13" t="s">
        <v>260</v>
      </c>
      <c r="B41" s="262">
        <f>SUM('58'!L16)</f>
        <v>1511.2195800570003</v>
      </c>
      <c r="C41" s="169"/>
      <c r="D41" s="338"/>
    </row>
    <row r="42" spans="1:4" ht="15.5">
      <c r="B42" s="262">
        <f>SUM(B32:B41)</f>
        <v>121863.60668927501</v>
      </c>
      <c r="C42" s="169"/>
    </row>
  </sheetData>
  <mergeCells count="3">
    <mergeCell ref="A2:B2"/>
    <mergeCell ref="A3:B3"/>
    <mergeCell ref="A30:B30"/>
  </mergeCells>
  <printOptions horizontalCentered="1" verticalCentered="1"/>
  <pageMargins left="0" right="0" top="0.39" bottom="0" header="0.51181102362204722" footer="0.51181102362204722"/>
  <pageSetup scale="93" orientation="landscape" r:id="rId1"/>
  <headerFooter alignWithMargins="0"/>
  <colBreaks count="1" manualBreakCount="1">
    <brk id="2" min="29" max="4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79"/>
  <sheetViews>
    <sheetView rightToLeft="1" view="pageBreakPreview" zoomScale="90" zoomScaleNormal="100" zoomScaleSheetLayoutView="90" workbookViewId="0">
      <selection activeCell="C4" sqref="C4:L4"/>
    </sheetView>
  </sheetViews>
  <sheetFormatPr defaultColWidth="9.1796875" defaultRowHeight="14"/>
  <cols>
    <col min="1" max="1" width="3.81640625" style="9" customWidth="1"/>
    <col min="2" max="2" width="35.7265625" style="7" customWidth="1"/>
    <col min="3" max="10" width="9.26953125" style="56" customWidth="1"/>
    <col min="11" max="11" width="14" style="56" bestFit="1" customWidth="1"/>
    <col min="12" max="12" width="15" style="56" bestFit="1" customWidth="1"/>
    <col min="13" max="13" width="35.7265625" style="4" customWidth="1"/>
    <col min="14" max="14" width="3.1796875" style="57" customWidth="1"/>
    <col min="15" max="16384" width="9.1796875" style="4"/>
  </cols>
  <sheetData>
    <row r="1" spans="1:15" s="1" customFormat="1" ht="29.25" customHeight="1">
      <c r="A1" s="380" t="s">
        <v>519</v>
      </c>
      <c r="B1" s="380"/>
      <c r="C1" s="380"/>
      <c r="D1" s="380"/>
      <c r="E1" s="380"/>
      <c r="F1" s="380"/>
      <c r="G1" s="380"/>
      <c r="H1" s="380"/>
      <c r="I1" s="380"/>
      <c r="J1" s="380"/>
      <c r="K1" s="380"/>
      <c r="L1" s="380"/>
      <c r="M1" s="380"/>
      <c r="N1" s="380"/>
    </row>
    <row r="2" spans="1:15" s="54" customFormat="1" ht="20">
      <c r="A2" s="362">
        <v>2022</v>
      </c>
      <c r="B2" s="362"/>
      <c r="C2" s="362"/>
      <c r="D2" s="362"/>
      <c r="E2" s="362"/>
      <c r="F2" s="362"/>
      <c r="G2" s="362"/>
      <c r="H2" s="362"/>
      <c r="I2" s="362"/>
      <c r="J2" s="362"/>
      <c r="K2" s="362"/>
      <c r="L2" s="362"/>
      <c r="M2" s="362"/>
      <c r="N2" s="362"/>
    </row>
    <row r="3" spans="1:15" s="6" customFormat="1" ht="15.5">
      <c r="A3" s="379" t="s">
        <v>520</v>
      </c>
      <c r="B3" s="379"/>
      <c r="C3" s="379"/>
      <c r="D3" s="379"/>
      <c r="E3" s="379"/>
      <c r="F3" s="379"/>
      <c r="G3" s="379"/>
      <c r="H3" s="379"/>
      <c r="I3" s="379"/>
      <c r="J3" s="379"/>
      <c r="K3" s="379"/>
      <c r="L3" s="379"/>
      <c r="M3" s="379"/>
      <c r="N3" s="379"/>
    </row>
    <row r="4" spans="1:15" ht="22" customHeight="1">
      <c r="A4" s="96" t="s">
        <v>569</v>
      </c>
      <c r="B4" s="96"/>
      <c r="C4" s="391">
        <v>2022</v>
      </c>
      <c r="D4" s="391"/>
      <c r="E4" s="391"/>
      <c r="F4" s="391"/>
      <c r="G4" s="391"/>
      <c r="H4" s="391"/>
      <c r="I4" s="391"/>
      <c r="J4" s="391"/>
      <c r="K4" s="391"/>
      <c r="L4" s="391"/>
      <c r="M4" s="367" t="s">
        <v>503</v>
      </c>
      <c r="N4" s="367"/>
    </row>
    <row r="5" spans="1:15" s="56" customFormat="1" ht="191.25" customHeight="1">
      <c r="A5" s="357" t="s">
        <v>270</v>
      </c>
      <c r="B5" s="357"/>
      <c r="C5" s="29" t="s">
        <v>273</v>
      </c>
      <c r="D5" s="29" t="s">
        <v>274</v>
      </c>
      <c r="E5" s="29" t="s">
        <v>275</v>
      </c>
      <c r="F5" s="29" t="s">
        <v>276</v>
      </c>
      <c r="G5" s="29" t="s">
        <v>277</v>
      </c>
      <c r="H5" s="50" t="s">
        <v>427</v>
      </c>
      <c r="I5" s="29" t="s">
        <v>278</v>
      </c>
      <c r="J5" s="29" t="s">
        <v>426</v>
      </c>
      <c r="K5" s="29" t="s">
        <v>284</v>
      </c>
      <c r="L5" s="55" t="s">
        <v>279</v>
      </c>
      <c r="M5" s="358" t="s">
        <v>254</v>
      </c>
      <c r="N5" s="358"/>
    </row>
    <row r="6" spans="1:15" ht="24" customHeight="1" thickBot="1">
      <c r="A6" s="77" t="s">
        <v>31</v>
      </c>
      <c r="B6" s="84" t="s">
        <v>1</v>
      </c>
      <c r="C6" s="97">
        <v>899.02558081000018</v>
      </c>
      <c r="D6" s="97">
        <v>779.43281803100024</v>
      </c>
      <c r="E6" s="97">
        <v>3234.726595771001</v>
      </c>
      <c r="F6" s="97">
        <v>298.34035436400001</v>
      </c>
      <c r="G6" s="97">
        <v>4634.4997746830004</v>
      </c>
      <c r="H6" s="97">
        <v>862.35543332000009</v>
      </c>
      <c r="I6" s="97">
        <v>1471.4078928709998</v>
      </c>
      <c r="J6" s="97">
        <v>912.78407828299987</v>
      </c>
      <c r="K6" s="97">
        <v>719.27534792899985</v>
      </c>
      <c r="L6" s="97">
        <f>SUM(C6:K6)</f>
        <v>13811.847876062002</v>
      </c>
      <c r="M6" s="85" t="s">
        <v>2</v>
      </c>
      <c r="N6" s="86" t="s">
        <v>31</v>
      </c>
    </row>
    <row r="7" spans="1:15" ht="24" customHeight="1" thickTop="1" thickBot="1">
      <c r="A7" s="75" t="s">
        <v>32</v>
      </c>
      <c r="B7" s="81" t="s">
        <v>33</v>
      </c>
      <c r="C7" s="161">
        <v>212.11340478000002</v>
      </c>
      <c r="D7" s="161">
        <v>75.107386634000008</v>
      </c>
      <c r="E7" s="161">
        <v>387.62822592400011</v>
      </c>
      <c r="F7" s="161">
        <v>3.3606210680000004</v>
      </c>
      <c r="G7" s="161">
        <v>356.55507057099999</v>
      </c>
      <c r="H7" s="161">
        <v>1.9894267839999999</v>
      </c>
      <c r="I7" s="161">
        <v>0.17668202199999999</v>
      </c>
      <c r="J7" s="161">
        <v>17.393491530000002</v>
      </c>
      <c r="K7" s="161">
        <v>1.8213850979999999</v>
      </c>
      <c r="L7" s="161">
        <f t="shared" ref="L7:L70" si="0">SUM(C7:K7)</f>
        <v>1056.145694411</v>
      </c>
      <c r="M7" s="82" t="s">
        <v>34</v>
      </c>
      <c r="N7" s="83" t="s">
        <v>32</v>
      </c>
    </row>
    <row r="8" spans="1:15" ht="30" customHeight="1" thickTop="1" thickBot="1">
      <c r="A8" s="74" t="s">
        <v>35</v>
      </c>
      <c r="B8" s="78" t="s">
        <v>36</v>
      </c>
      <c r="C8" s="162">
        <v>135.64370506200001</v>
      </c>
      <c r="D8" s="162">
        <v>97.000916865000022</v>
      </c>
      <c r="E8" s="162">
        <v>206.87440933000005</v>
      </c>
      <c r="F8" s="162">
        <v>11.305879018000001</v>
      </c>
      <c r="G8" s="162">
        <v>501.11906900699984</v>
      </c>
      <c r="H8" s="162">
        <v>161.63040857700014</v>
      </c>
      <c r="I8" s="162">
        <v>1022.7699556399997</v>
      </c>
      <c r="J8" s="162">
        <v>343.55906072400001</v>
      </c>
      <c r="K8" s="162">
        <v>294.29207234299997</v>
      </c>
      <c r="L8" s="162">
        <f t="shared" si="0"/>
        <v>2774.1954765660003</v>
      </c>
      <c r="M8" s="79" t="s">
        <v>37</v>
      </c>
      <c r="N8" s="80" t="s">
        <v>35</v>
      </c>
    </row>
    <row r="9" spans="1:15" ht="33" customHeight="1" thickTop="1" thickBot="1">
      <c r="A9" s="75" t="s">
        <v>38</v>
      </c>
      <c r="B9" s="81" t="s">
        <v>39</v>
      </c>
      <c r="C9" s="161">
        <v>127.83355828600001</v>
      </c>
      <c r="D9" s="161">
        <v>42.014197636999988</v>
      </c>
      <c r="E9" s="161">
        <v>649.89463658000034</v>
      </c>
      <c r="F9" s="161">
        <v>8.5618960009999991</v>
      </c>
      <c r="G9" s="161">
        <v>378.7739542490001</v>
      </c>
      <c r="H9" s="161">
        <v>51.572718507999994</v>
      </c>
      <c r="I9" s="161">
        <v>31.482831096000002</v>
      </c>
      <c r="J9" s="161">
        <v>109.69720365600003</v>
      </c>
      <c r="K9" s="161">
        <v>2.7488630779999998</v>
      </c>
      <c r="L9" s="161">
        <f t="shared" si="0"/>
        <v>1402.5798590910006</v>
      </c>
      <c r="M9" s="82" t="s">
        <v>40</v>
      </c>
      <c r="N9" s="83" t="s">
        <v>38</v>
      </c>
    </row>
    <row r="10" spans="1:15" ht="30" customHeight="1" thickTop="1" thickBot="1">
      <c r="A10" s="74" t="s">
        <v>41</v>
      </c>
      <c r="B10" s="78" t="s">
        <v>42</v>
      </c>
      <c r="C10" s="162">
        <v>38.394750349999995</v>
      </c>
      <c r="D10" s="162">
        <v>4.2830417609999998</v>
      </c>
      <c r="E10" s="162">
        <v>35.393451904999999</v>
      </c>
      <c r="F10" s="162">
        <v>85.784355602000005</v>
      </c>
      <c r="G10" s="162">
        <v>385.19774817800004</v>
      </c>
      <c r="H10" s="162">
        <v>22.820381922999996</v>
      </c>
      <c r="I10" s="162">
        <v>9.13413276</v>
      </c>
      <c r="J10" s="162">
        <v>2.1885386389999999</v>
      </c>
      <c r="K10" s="162">
        <v>6.1891653669999993</v>
      </c>
      <c r="L10" s="162">
        <f t="shared" si="0"/>
        <v>589.38556648500003</v>
      </c>
      <c r="M10" s="79" t="s">
        <v>43</v>
      </c>
      <c r="N10" s="80" t="s">
        <v>41</v>
      </c>
    </row>
    <row r="11" spans="1:15" ht="24" customHeight="1" thickTop="1" thickBot="1">
      <c r="A11" s="75" t="s">
        <v>44</v>
      </c>
      <c r="B11" s="81" t="s">
        <v>45</v>
      </c>
      <c r="C11" s="161">
        <v>117.16651488700003</v>
      </c>
      <c r="D11" s="161">
        <v>52.939327619000011</v>
      </c>
      <c r="E11" s="161">
        <v>390.69094545800004</v>
      </c>
      <c r="F11" s="161">
        <v>12.409231939</v>
      </c>
      <c r="G11" s="161">
        <v>863.50247243000024</v>
      </c>
      <c r="H11" s="161">
        <v>85.810505169999971</v>
      </c>
      <c r="I11" s="161">
        <v>53.800353391000016</v>
      </c>
      <c r="J11" s="161">
        <v>320.02262564900008</v>
      </c>
      <c r="K11" s="161">
        <v>3.1268401570000011</v>
      </c>
      <c r="L11" s="161">
        <f t="shared" si="0"/>
        <v>1899.4688167000004</v>
      </c>
      <c r="M11" s="82" t="s">
        <v>46</v>
      </c>
      <c r="N11" s="83" t="s">
        <v>44</v>
      </c>
    </row>
    <row r="12" spans="1:15" ht="30" customHeight="1" thickTop="1" thickBot="1">
      <c r="A12" s="74" t="s">
        <v>47</v>
      </c>
      <c r="B12" s="78" t="s">
        <v>48</v>
      </c>
      <c r="C12" s="162">
        <v>123.521102712</v>
      </c>
      <c r="D12" s="162">
        <v>342.75175808500023</v>
      </c>
      <c r="E12" s="162">
        <v>535.31556691700064</v>
      </c>
      <c r="F12" s="162">
        <v>23.433425312000001</v>
      </c>
      <c r="G12" s="162">
        <v>1210.7608485559999</v>
      </c>
      <c r="H12" s="162">
        <v>265.59017410899997</v>
      </c>
      <c r="I12" s="162">
        <v>222.07911852899994</v>
      </c>
      <c r="J12" s="162">
        <v>96.662120887999976</v>
      </c>
      <c r="K12" s="162">
        <v>243.44405997600012</v>
      </c>
      <c r="L12" s="162">
        <f t="shared" si="0"/>
        <v>3063.558175084001</v>
      </c>
      <c r="M12" s="79" t="s">
        <v>49</v>
      </c>
      <c r="N12" s="80" t="s">
        <v>47</v>
      </c>
    </row>
    <row r="13" spans="1:15" ht="24" customHeight="1" thickTop="1" thickBot="1">
      <c r="A13" s="75" t="s">
        <v>50</v>
      </c>
      <c r="B13" s="81" t="s">
        <v>51</v>
      </c>
      <c r="C13" s="161">
        <v>10.274083799000001</v>
      </c>
      <c r="D13" s="161">
        <v>14.327671691999999</v>
      </c>
      <c r="E13" s="161">
        <v>59.397119773</v>
      </c>
      <c r="F13" s="161">
        <v>10.663610763999998</v>
      </c>
      <c r="G13" s="161">
        <v>240.28035938100007</v>
      </c>
      <c r="H13" s="161">
        <v>12.022466239000002</v>
      </c>
      <c r="I13" s="161">
        <v>4.2792549989999999</v>
      </c>
      <c r="J13" s="161">
        <v>11.943071617000001</v>
      </c>
      <c r="K13" s="161">
        <v>4.5242874999999998</v>
      </c>
      <c r="L13" s="161">
        <f>SUM(C13:K13)</f>
        <v>367.711925764</v>
      </c>
      <c r="M13" s="82" t="s">
        <v>52</v>
      </c>
      <c r="N13" s="83" t="s">
        <v>50</v>
      </c>
    </row>
    <row r="14" spans="1:15" ht="24" customHeight="1" thickTop="1" thickBot="1">
      <c r="A14" s="74" t="s">
        <v>53</v>
      </c>
      <c r="B14" s="78" t="s">
        <v>54</v>
      </c>
      <c r="C14" s="162">
        <v>20.682813876999987</v>
      </c>
      <c r="D14" s="162">
        <v>71.056396532000008</v>
      </c>
      <c r="E14" s="162">
        <v>363.2690359450001</v>
      </c>
      <c r="F14" s="162">
        <v>93.075761747000016</v>
      </c>
      <c r="G14" s="162">
        <v>345.95491265199985</v>
      </c>
      <c r="H14" s="162">
        <v>18.312231297000011</v>
      </c>
      <c r="I14" s="162">
        <v>58.812175061999987</v>
      </c>
      <c r="J14" s="162">
        <v>3.4223337290000004</v>
      </c>
      <c r="K14" s="162">
        <v>33.221561328</v>
      </c>
      <c r="L14" s="162">
        <f t="shared" si="0"/>
        <v>1007.8072221689999</v>
      </c>
      <c r="M14" s="79" t="s">
        <v>55</v>
      </c>
      <c r="N14" s="80" t="s">
        <v>53</v>
      </c>
    </row>
    <row r="15" spans="1:15" ht="24" customHeight="1" thickTop="1" thickBot="1">
      <c r="A15" s="75" t="s">
        <v>56</v>
      </c>
      <c r="B15" s="81" t="s">
        <v>237</v>
      </c>
      <c r="C15" s="161">
        <v>18.006371201999997</v>
      </c>
      <c r="D15" s="161">
        <v>57.169889581999996</v>
      </c>
      <c r="E15" s="161">
        <v>185.33414829000006</v>
      </c>
      <c r="F15" s="161">
        <v>25.585379057999997</v>
      </c>
      <c r="G15" s="161">
        <v>76.045004627999987</v>
      </c>
      <c r="H15" s="161">
        <v>96.493892037999998</v>
      </c>
      <c r="I15" s="161">
        <v>53.665317803000015</v>
      </c>
      <c r="J15" s="161">
        <v>4.7581810220000005</v>
      </c>
      <c r="K15" s="161">
        <v>122.24362867000001</v>
      </c>
      <c r="L15" s="161">
        <f t="shared" si="0"/>
        <v>639.30181229300013</v>
      </c>
      <c r="M15" s="82" t="s">
        <v>57</v>
      </c>
      <c r="N15" s="83" t="s">
        <v>56</v>
      </c>
    </row>
    <row r="16" spans="1:15" ht="24" customHeight="1" thickTop="1">
      <c r="A16" s="33" t="s">
        <v>58</v>
      </c>
      <c r="B16" s="34" t="s">
        <v>59</v>
      </c>
      <c r="C16" s="163">
        <v>95.389275855000022</v>
      </c>
      <c r="D16" s="163">
        <v>22.782231624000001</v>
      </c>
      <c r="E16" s="163">
        <v>420.92905564899985</v>
      </c>
      <c r="F16" s="163">
        <v>24.160193855000003</v>
      </c>
      <c r="G16" s="163">
        <v>276.31033503100002</v>
      </c>
      <c r="H16" s="163">
        <v>146.11322867499993</v>
      </c>
      <c r="I16" s="163">
        <v>15.208071569000001</v>
      </c>
      <c r="J16" s="163">
        <v>3.1374508289999996</v>
      </c>
      <c r="K16" s="163">
        <v>7.6634844119999999</v>
      </c>
      <c r="L16" s="163">
        <f>SUM(C16:K16)</f>
        <v>1011.6933274989999</v>
      </c>
      <c r="M16" s="35" t="s">
        <v>238</v>
      </c>
      <c r="N16" s="36" t="s">
        <v>58</v>
      </c>
      <c r="O16" s="348"/>
    </row>
    <row r="17" spans="1:14" ht="24" customHeight="1" thickBot="1">
      <c r="A17" s="77" t="s">
        <v>60</v>
      </c>
      <c r="B17" s="84" t="s">
        <v>4</v>
      </c>
      <c r="C17" s="97">
        <v>62.668221998</v>
      </c>
      <c r="D17" s="97">
        <v>44.725329372999994</v>
      </c>
      <c r="E17" s="97">
        <v>282.81881445199997</v>
      </c>
      <c r="F17" s="97">
        <v>62.294215770999998</v>
      </c>
      <c r="G17" s="97">
        <v>143.29735431999998</v>
      </c>
      <c r="H17" s="97">
        <v>14.551199532000002</v>
      </c>
      <c r="I17" s="97">
        <v>17.653446432999999</v>
      </c>
      <c r="J17" s="97">
        <v>9.9671277279999977</v>
      </c>
      <c r="K17" s="97">
        <v>4.6749892179999994</v>
      </c>
      <c r="L17" s="97">
        <f>SUM(C17:K17)</f>
        <v>642.65069882499995</v>
      </c>
      <c r="M17" s="85" t="s">
        <v>61</v>
      </c>
      <c r="N17" s="86" t="s">
        <v>60</v>
      </c>
    </row>
    <row r="18" spans="1:14" ht="24" customHeight="1" thickTop="1" thickBot="1">
      <c r="A18" s="75" t="s">
        <v>62</v>
      </c>
      <c r="B18" s="81" t="s">
        <v>63</v>
      </c>
      <c r="C18" s="161">
        <v>57.544545711000005</v>
      </c>
      <c r="D18" s="161">
        <v>40.535313371000001</v>
      </c>
      <c r="E18" s="161">
        <v>196.66020698299997</v>
      </c>
      <c r="F18" s="161">
        <v>43.980172291000002</v>
      </c>
      <c r="G18" s="161">
        <v>70.646008046000006</v>
      </c>
      <c r="H18" s="161">
        <v>14.423788736000001</v>
      </c>
      <c r="I18" s="161">
        <v>17.093640086000001</v>
      </c>
      <c r="J18" s="161">
        <v>9.9671277279999977</v>
      </c>
      <c r="K18" s="161">
        <v>4.6749892179999994</v>
      </c>
      <c r="L18" s="161">
        <f>SUM(C18:K18)</f>
        <v>455.52579216999999</v>
      </c>
      <c r="M18" s="82" t="s">
        <v>64</v>
      </c>
      <c r="N18" s="83" t="s">
        <v>62</v>
      </c>
    </row>
    <row r="19" spans="1:14" ht="24" customHeight="1" thickTop="1" thickBot="1">
      <c r="A19" s="74" t="s">
        <v>65</v>
      </c>
      <c r="B19" s="78" t="s">
        <v>66</v>
      </c>
      <c r="C19" s="162">
        <v>5.1236762870000003</v>
      </c>
      <c r="D19" s="162">
        <v>4.1900160020000001</v>
      </c>
      <c r="E19" s="162">
        <v>86.158607468999975</v>
      </c>
      <c r="F19" s="162">
        <v>18.314043479999999</v>
      </c>
      <c r="G19" s="162">
        <v>72.651346274000005</v>
      </c>
      <c r="H19" s="162">
        <v>0.12741079599999997</v>
      </c>
      <c r="I19" s="162">
        <v>0.55980634699999998</v>
      </c>
      <c r="J19" s="162">
        <v>0</v>
      </c>
      <c r="K19" s="162">
        <v>0</v>
      </c>
      <c r="L19" s="162">
        <f>SUM(C19:K19)</f>
        <v>187.12490665499996</v>
      </c>
      <c r="M19" s="79" t="s">
        <v>67</v>
      </c>
      <c r="N19" s="80" t="s">
        <v>65</v>
      </c>
    </row>
    <row r="20" spans="1:14" ht="24" customHeight="1" thickTop="1" thickBot="1">
      <c r="A20" s="75" t="s">
        <v>68</v>
      </c>
      <c r="B20" s="81" t="s">
        <v>504</v>
      </c>
      <c r="C20" s="99">
        <v>1439.8842603120004</v>
      </c>
      <c r="D20" s="99">
        <v>40.109835730999997</v>
      </c>
      <c r="E20" s="99">
        <v>476.68216710799999</v>
      </c>
      <c r="F20" s="99">
        <v>13.586366227999997</v>
      </c>
      <c r="G20" s="99">
        <v>558.46798062199991</v>
      </c>
      <c r="H20" s="99">
        <v>47.101405244999988</v>
      </c>
      <c r="I20" s="99">
        <v>330.69251946700001</v>
      </c>
      <c r="J20" s="99">
        <v>1455.3935068789999</v>
      </c>
      <c r="K20" s="99">
        <v>49.402931466999995</v>
      </c>
      <c r="L20" s="99">
        <f>SUM(C20:K20)</f>
        <v>4411.3209730589997</v>
      </c>
      <c r="M20" s="82" t="s">
        <v>69</v>
      </c>
      <c r="N20" s="83" t="s">
        <v>68</v>
      </c>
    </row>
    <row r="21" spans="1:14" ht="24" customHeight="1" thickTop="1" thickBot="1">
      <c r="A21" s="74" t="s">
        <v>70</v>
      </c>
      <c r="B21" s="195" t="s">
        <v>71</v>
      </c>
      <c r="C21" s="162">
        <v>2.9905000000000003E-5</v>
      </c>
      <c r="D21" s="162">
        <v>7.3799999999999996E-6</v>
      </c>
      <c r="E21" s="162">
        <v>0.51525791700000001</v>
      </c>
      <c r="F21" s="162">
        <v>0</v>
      </c>
      <c r="G21" s="162">
        <v>5.0715600999999999E-2</v>
      </c>
      <c r="H21" s="162">
        <v>1.554628E-3</v>
      </c>
      <c r="I21" s="162">
        <v>0</v>
      </c>
      <c r="J21" s="162">
        <v>0</v>
      </c>
      <c r="K21" s="162">
        <v>0</v>
      </c>
      <c r="L21" s="162">
        <f t="shared" si="0"/>
        <v>0.5675654309999999</v>
      </c>
      <c r="M21" s="79" t="s">
        <v>72</v>
      </c>
      <c r="N21" s="80" t="s">
        <v>70</v>
      </c>
    </row>
    <row r="22" spans="1:14" ht="15" thickTop="1" thickBot="1">
      <c r="A22" s="75" t="s">
        <v>73</v>
      </c>
      <c r="B22" s="81" t="s">
        <v>74</v>
      </c>
      <c r="C22" s="161">
        <v>2.5783550559999999</v>
      </c>
      <c r="D22" s="161">
        <v>0.89577677499999997</v>
      </c>
      <c r="E22" s="161">
        <v>6.701813391</v>
      </c>
      <c r="F22" s="161">
        <v>1.8025658999999999E-2</v>
      </c>
      <c r="G22" s="161">
        <v>14.163308917000005</v>
      </c>
      <c r="H22" s="161">
        <v>0.67405434399999986</v>
      </c>
      <c r="I22" s="161">
        <v>1.1150218589999996</v>
      </c>
      <c r="J22" s="161">
        <v>0</v>
      </c>
      <c r="K22" s="161">
        <v>2.1937961999999998E-2</v>
      </c>
      <c r="L22" s="161">
        <f t="shared" si="0"/>
        <v>26.168293963</v>
      </c>
      <c r="M22" s="82" t="s">
        <v>239</v>
      </c>
      <c r="N22" s="83" t="s">
        <v>73</v>
      </c>
    </row>
    <row r="23" spans="1:14" ht="15" thickTop="1" thickBot="1">
      <c r="A23" s="74" t="s">
        <v>75</v>
      </c>
      <c r="B23" s="78" t="s">
        <v>240</v>
      </c>
      <c r="C23" s="162">
        <v>0.66258705900000003</v>
      </c>
      <c r="D23" s="162">
        <v>3.244313E-3</v>
      </c>
      <c r="E23" s="162">
        <v>16.129133762999999</v>
      </c>
      <c r="F23" s="162">
        <v>7.7445964000000006E-2</v>
      </c>
      <c r="G23" s="162">
        <v>15.134249225</v>
      </c>
      <c r="H23" s="162">
        <v>17.274577416</v>
      </c>
      <c r="I23" s="162">
        <v>0.44521152399999997</v>
      </c>
      <c r="J23" s="162">
        <v>0</v>
      </c>
      <c r="K23" s="162">
        <v>7.4098850000000006E-3</v>
      </c>
      <c r="L23" s="162">
        <f t="shared" si="0"/>
        <v>49.733859148999997</v>
      </c>
      <c r="M23" s="79" t="s">
        <v>76</v>
      </c>
      <c r="N23" s="80" t="s">
        <v>75</v>
      </c>
    </row>
    <row r="24" spans="1:14" ht="24" customHeight="1" thickTop="1" thickBot="1">
      <c r="A24" s="75" t="s">
        <v>77</v>
      </c>
      <c r="B24" s="81" t="s">
        <v>78</v>
      </c>
      <c r="C24" s="161">
        <v>1.507447792</v>
      </c>
      <c r="D24" s="161">
        <v>1.1284785180000001</v>
      </c>
      <c r="E24" s="161">
        <v>193.25754681899997</v>
      </c>
      <c r="F24" s="161">
        <v>12.025922545</v>
      </c>
      <c r="G24" s="161">
        <v>133.84397958000002</v>
      </c>
      <c r="H24" s="161">
        <v>17.312652652000004</v>
      </c>
      <c r="I24" s="161">
        <v>62.405315101999996</v>
      </c>
      <c r="J24" s="161">
        <v>0.53649027300000007</v>
      </c>
      <c r="K24" s="161">
        <v>17.928646110999999</v>
      </c>
      <c r="L24" s="161">
        <f t="shared" si="0"/>
        <v>439.94647939200001</v>
      </c>
      <c r="M24" s="82" t="s">
        <v>79</v>
      </c>
      <c r="N24" s="83" t="s">
        <v>77</v>
      </c>
    </row>
    <row r="25" spans="1:14" ht="24" customHeight="1" thickTop="1" thickBot="1">
      <c r="A25" s="74" t="s">
        <v>80</v>
      </c>
      <c r="B25" s="78" t="s">
        <v>81</v>
      </c>
      <c r="C25" s="162">
        <v>5.4980690000000004E-3</v>
      </c>
      <c r="D25" s="162">
        <v>0.23063213500000002</v>
      </c>
      <c r="E25" s="162">
        <v>1.0189660439999999</v>
      </c>
      <c r="F25" s="162">
        <v>2.6967600000000003E-3</v>
      </c>
      <c r="G25" s="162">
        <v>0.52574056400000002</v>
      </c>
      <c r="H25" s="162">
        <v>0.13194392099999999</v>
      </c>
      <c r="I25" s="162">
        <v>5.6111640000000001E-3</v>
      </c>
      <c r="J25" s="162">
        <v>0</v>
      </c>
      <c r="K25" s="162">
        <v>0</v>
      </c>
      <c r="L25" s="162">
        <f t="shared" si="0"/>
        <v>1.9210886570000001</v>
      </c>
      <c r="M25" s="79" t="s">
        <v>82</v>
      </c>
      <c r="N25" s="80" t="s">
        <v>80</v>
      </c>
    </row>
    <row r="26" spans="1:14" ht="27" thickTop="1" thickBot="1">
      <c r="A26" s="75" t="s">
        <v>83</v>
      </c>
      <c r="B26" s="81" t="s">
        <v>84</v>
      </c>
      <c r="C26" s="161">
        <v>7.3765190999999994E-2</v>
      </c>
      <c r="D26" s="161">
        <v>2.3118099999999999E-2</v>
      </c>
      <c r="E26" s="161">
        <v>6.1135305680000007</v>
      </c>
      <c r="F26" s="161">
        <v>2.4325190000000002E-3</v>
      </c>
      <c r="G26" s="161">
        <v>48.455351516999997</v>
      </c>
      <c r="H26" s="161">
        <v>0.31359131499999998</v>
      </c>
      <c r="I26" s="161">
        <v>1.6254065000000002E-2</v>
      </c>
      <c r="J26" s="161">
        <v>0.13008699099999999</v>
      </c>
      <c r="K26" s="161">
        <v>6.9814200000000001E-4</v>
      </c>
      <c r="L26" s="161">
        <f t="shared" si="0"/>
        <v>55.12882840799999</v>
      </c>
      <c r="M26" s="82" t="s">
        <v>241</v>
      </c>
      <c r="N26" s="83" t="s">
        <v>83</v>
      </c>
    </row>
    <row r="27" spans="1:14" ht="27" thickTop="1" thickBot="1">
      <c r="A27" s="74" t="s">
        <v>85</v>
      </c>
      <c r="B27" s="78" t="s">
        <v>86</v>
      </c>
      <c r="C27" s="162">
        <v>817.64068351300034</v>
      </c>
      <c r="D27" s="162">
        <v>7.5014427780000004</v>
      </c>
      <c r="E27" s="162">
        <v>34.619596706999985</v>
      </c>
      <c r="F27" s="162">
        <v>1.4051482830000002</v>
      </c>
      <c r="G27" s="162">
        <v>240.63967778199986</v>
      </c>
      <c r="H27" s="162">
        <v>3.6163788849999996</v>
      </c>
      <c r="I27" s="162">
        <v>10.243400523999998</v>
      </c>
      <c r="J27" s="162">
        <v>3.6880444099999994</v>
      </c>
      <c r="K27" s="162">
        <v>0.21697783599999998</v>
      </c>
      <c r="L27" s="162">
        <f t="shared" si="0"/>
        <v>1119.5713507180001</v>
      </c>
      <c r="M27" s="79" t="s">
        <v>87</v>
      </c>
      <c r="N27" s="80" t="s">
        <v>85</v>
      </c>
    </row>
    <row r="28" spans="1:14" ht="24" customHeight="1" thickTop="1" thickBot="1">
      <c r="A28" s="75" t="s">
        <v>88</v>
      </c>
      <c r="B28" s="81" t="s">
        <v>89</v>
      </c>
      <c r="C28" s="161">
        <v>605.70489278499997</v>
      </c>
      <c r="D28" s="161">
        <v>0.66634563400000013</v>
      </c>
      <c r="E28" s="161">
        <v>134.008543119</v>
      </c>
      <c r="F28" s="161">
        <v>1.332387E-3</v>
      </c>
      <c r="G28" s="161">
        <v>23.757740232000003</v>
      </c>
      <c r="H28" s="161">
        <v>1.8574889799999998</v>
      </c>
      <c r="I28" s="161">
        <v>211.088961509</v>
      </c>
      <c r="J28" s="161">
        <v>1448.8288416669998</v>
      </c>
      <c r="K28" s="161">
        <v>0.30031874199999997</v>
      </c>
      <c r="L28" s="161">
        <f t="shared" si="0"/>
        <v>2426.2144650549999</v>
      </c>
      <c r="M28" s="82" t="s">
        <v>90</v>
      </c>
      <c r="N28" s="83" t="s">
        <v>88</v>
      </c>
    </row>
    <row r="29" spans="1:14" ht="27" thickTop="1" thickBot="1">
      <c r="A29" s="33" t="s">
        <v>91</v>
      </c>
      <c r="B29" s="34" t="s">
        <v>92</v>
      </c>
      <c r="C29" s="163">
        <v>11.711000942</v>
      </c>
      <c r="D29" s="163">
        <v>29.660790098</v>
      </c>
      <c r="E29" s="163">
        <v>84.317778780000026</v>
      </c>
      <c r="F29" s="163">
        <v>5.3362111000000004E-2</v>
      </c>
      <c r="G29" s="163">
        <v>81.897217204000015</v>
      </c>
      <c r="H29" s="163">
        <v>5.9191631039999928</v>
      </c>
      <c r="I29" s="163">
        <v>45.372743719999995</v>
      </c>
      <c r="J29" s="163">
        <v>2.2100435379999999</v>
      </c>
      <c r="K29" s="163">
        <v>30.926942788999998</v>
      </c>
      <c r="L29" s="163">
        <f t="shared" si="0"/>
        <v>292.06904228600007</v>
      </c>
      <c r="M29" s="35" t="s">
        <v>231</v>
      </c>
      <c r="N29" s="36" t="s">
        <v>91</v>
      </c>
    </row>
    <row r="30" spans="1:14" ht="15" thickTop="1" thickBot="1">
      <c r="A30" s="77" t="s">
        <v>93</v>
      </c>
      <c r="B30" s="84" t="s">
        <v>505</v>
      </c>
      <c r="C30" s="97">
        <v>980.44751618499993</v>
      </c>
      <c r="D30" s="97">
        <v>96.556479256999992</v>
      </c>
      <c r="E30" s="97">
        <v>121.08494730300002</v>
      </c>
      <c r="F30" s="97">
        <v>92.536157496000001</v>
      </c>
      <c r="G30" s="97">
        <v>646.1259719389999</v>
      </c>
      <c r="H30" s="97">
        <v>177.41845226500001</v>
      </c>
      <c r="I30" s="97">
        <v>0.59817325599999982</v>
      </c>
      <c r="J30" s="97">
        <v>5.4321379000000003E-2</v>
      </c>
      <c r="K30" s="97">
        <v>0.27920118599999999</v>
      </c>
      <c r="L30" s="99">
        <f>SUM(C30:K30)</f>
        <v>2115.1012202659999</v>
      </c>
      <c r="M30" s="85" t="s">
        <v>94</v>
      </c>
      <c r="N30" s="86" t="s">
        <v>93</v>
      </c>
    </row>
    <row r="31" spans="1:14" ht="15" thickTop="1" thickBot="1">
      <c r="A31" s="75" t="s">
        <v>95</v>
      </c>
      <c r="B31" s="81" t="s">
        <v>96</v>
      </c>
      <c r="C31" s="161">
        <v>0</v>
      </c>
      <c r="D31" s="161">
        <v>1.2771668E-2</v>
      </c>
      <c r="E31" s="161">
        <v>11.426714387000001</v>
      </c>
      <c r="F31" s="161">
        <v>4.2409026790000004</v>
      </c>
      <c r="G31" s="161">
        <v>42.003307275000004</v>
      </c>
      <c r="H31" s="161">
        <v>0.106385181</v>
      </c>
      <c r="I31" s="161">
        <v>2.9213200000000001E-4</v>
      </c>
      <c r="J31" s="161">
        <v>0</v>
      </c>
      <c r="K31" s="161">
        <v>0.23348590100000002</v>
      </c>
      <c r="L31" s="161">
        <f t="shared" si="0"/>
        <v>58.023859223000002</v>
      </c>
      <c r="M31" s="82" t="s">
        <v>97</v>
      </c>
      <c r="N31" s="83" t="s">
        <v>95</v>
      </c>
    </row>
    <row r="32" spans="1:14" ht="22" thickTop="1" thickBot="1">
      <c r="A32" s="74" t="s">
        <v>98</v>
      </c>
      <c r="B32" s="78" t="s">
        <v>99</v>
      </c>
      <c r="C32" s="162">
        <v>979.61682038399999</v>
      </c>
      <c r="D32" s="162">
        <v>96.511182849000008</v>
      </c>
      <c r="E32" s="162">
        <v>107.97949851400003</v>
      </c>
      <c r="F32" s="162">
        <v>88.261033748999992</v>
      </c>
      <c r="G32" s="162">
        <v>603.35909855</v>
      </c>
      <c r="H32" s="162">
        <v>176.71466797600002</v>
      </c>
      <c r="I32" s="162">
        <v>0.59788112399999982</v>
      </c>
      <c r="J32" s="162">
        <v>5.4321379000000003E-2</v>
      </c>
      <c r="K32" s="162">
        <v>4.5715285000000001E-2</v>
      </c>
      <c r="L32" s="162">
        <f t="shared" si="0"/>
        <v>2053.1402198100004</v>
      </c>
      <c r="M32" s="79" t="s">
        <v>100</v>
      </c>
      <c r="N32" s="80" t="s">
        <v>98</v>
      </c>
    </row>
    <row r="33" spans="1:14" ht="15" thickTop="1" thickBot="1">
      <c r="A33" s="75" t="s">
        <v>101</v>
      </c>
      <c r="B33" s="81" t="s">
        <v>102</v>
      </c>
      <c r="C33" s="161">
        <v>0.83069580099999996</v>
      </c>
      <c r="D33" s="161">
        <v>3.2524740000000003E-2</v>
      </c>
      <c r="E33" s="161">
        <v>1.6787344019999997</v>
      </c>
      <c r="F33" s="161">
        <v>3.4221068E-2</v>
      </c>
      <c r="G33" s="161">
        <v>0.7578682590000001</v>
      </c>
      <c r="H33" s="161">
        <v>0.59739910799999985</v>
      </c>
      <c r="I33" s="161">
        <v>0</v>
      </c>
      <c r="J33" s="161">
        <v>0</v>
      </c>
      <c r="K33" s="161">
        <v>0</v>
      </c>
      <c r="L33" s="161">
        <f t="shared" si="0"/>
        <v>3.9314433779999995</v>
      </c>
      <c r="M33" s="82" t="s">
        <v>103</v>
      </c>
      <c r="N33" s="83" t="s">
        <v>101</v>
      </c>
    </row>
    <row r="34" spans="1:14" ht="15" thickTop="1" thickBot="1">
      <c r="A34" s="74" t="s">
        <v>104</v>
      </c>
      <c r="B34" s="78" t="s">
        <v>506</v>
      </c>
      <c r="C34" s="98">
        <v>41.567041192000005</v>
      </c>
      <c r="D34" s="98">
        <v>19.588200403999998</v>
      </c>
      <c r="E34" s="98">
        <v>35.274604796000013</v>
      </c>
      <c r="F34" s="98">
        <v>103.76143478599998</v>
      </c>
      <c r="G34" s="98">
        <v>297.38856043499993</v>
      </c>
      <c r="H34" s="98">
        <v>96.365386965000013</v>
      </c>
      <c r="I34" s="98">
        <v>7.6228231910000002</v>
      </c>
      <c r="J34" s="98">
        <v>0.18319271100000001</v>
      </c>
      <c r="K34" s="98">
        <v>0.11952222500000001</v>
      </c>
      <c r="L34" s="99">
        <f>SUM(C34:K34)</f>
        <v>601.87076670499982</v>
      </c>
      <c r="M34" s="79" t="s">
        <v>105</v>
      </c>
      <c r="N34" s="80" t="s">
        <v>104</v>
      </c>
    </row>
    <row r="35" spans="1:14" ht="15" thickTop="1" thickBot="1">
      <c r="A35" s="75" t="s">
        <v>106</v>
      </c>
      <c r="B35" s="81" t="s">
        <v>107</v>
      </c>
      <c r="C35" s="161">
        <v>0</v>
      </c>
      <c r="D35" s="161">
        <v>2.2914684999999997E-2</v>
      </c>
      <c r="E35" s="161">
        <v>0.61982411699999995</v>
      </c>
      <c r="F35" s="161">
        <v>3.791E-4</v>
      </c>
      <c r="G35" s="161">
        <v>0.53074258000000007</v>
      </c>
      <c r="H35" s="161">
        <v>0.187352766</v>
      </c>
      <c r="I35" s="161">
        <v>0.26898965500000005</v>
      </c>
      <c r="J35" s="161">
        <v>0</v>
      </c>
      <c r="K35" s="161">
        <v>3.3225668999999992E-2</v>
      </c>
      <c r="L35" s="161">
        <f t="shared" si="0"/>
        <v>1.6634285720000002</v>
      </c>
      <c r="M35" s="82" t="s">
        <v>108</v>
      </c>
      <c r="N35" s="83" t="s">
        <v>106</v>
      </c>
    </row>
    <row r="36" spans="1:14" ht="15" thickTop="1" thickBot="1">
      <c r="A36" s="74" t="s">
        <v>109</v>
      </c>
      <c r="B36" s="78" t="s">
        <v>242</v>
      </c>
      <c r="C36" s="162">
        <v>35.906387094000003</v>
      </c>
      <c r="D36" s="162">
        <v>19.462048356</v>
      </c>
      <c r="E36" s="162">
        <v>33.304629071000008</v>
      </c>
      <c r="F36" s="162">
        <v>103.76105568599999</v>
      </c>
      <c r="G36" s="162">
        <v>292.33023763799997</v>
      </c>
      <c r="H36" s="162">
        <v>96.039576790000027</v>
      </c>
      <c r="I36" s="162">
        <v>6.9249115040000007</v>
      </c>
      <c r="J36" s="162">
        <v>0.13465880999999999</v>
      </c>
      <c r="K36" s="162">
        <v>8.2505693000000019E-2</v>
      </c>
      <c r="L36" s="162">
        <f t="shared" si="0"/>
        <v>587.94601064200003</v>
      </c>
      <c r="M36" s="79" t="s">
        <v>110</v>
      </c>
      <c r="N36" s="80" t="s">
        <v>109</v>
      </c>
    </row>
    <row r="37" spans="1:14" ht="27" thickTop="1" thickBot="1">
      <c r="A37" s="75" t="s">
        <v>111</v>
      </c>
      <c r="B37" s="81" t="s">
        <v>112</v>
      </c>
      <c r="C37" s="161">
        <v>5.6606540980000002</v>
      </c>
      <c r="D37" s="161">
        <v>0.103237363</v>
      </c>
      <c r="E37" s="161">
        <v>1.350151608</v>
      </c>
      <c r="F37" s="161">
        <v>0</v>
      </c>
      <c r="G37" s="161">
        <v>4.5275802170000006</v>
      </c>
      <c r="H37" s="161">
        <v>0.13845740899999998</v>
      </c>
      <c r="I37" s="161">
        <v>0.42892203199999995</v>
      </c>
      <c r="J37" s="161">
        <v>4.8533900999999997E-2</v>
      </c>
      <c r="K37" s="161">
        <v>3.7908629999999998E-3</v>
      </c>
      <c r="L37" s="161">
        <f t="shared" si="0"/>
        <v>12.261327491000003</v>
      </c>
      <c r="M37" s="82" t="s">
        <v>113</v>
      </c>
      <c r="N37" s="83" t="s">
        <v>111</v>
      </c>
    </row>
    <row r="38" spans="1:14" ht="15" thickTop="1" thickBot="1">
      <c r="A38" s="74" t="s">
        <v>114</v>
      </c>
      <c r="B38" s="78" t="s">
        <v>507</v>
      </c>
      <c r="C38" s="98">
        <v>788.61984177499994</v>
      </c>
      <c r="D38" s="98">
        <v>333.02068830900004</v>
      </c>
      <c r="E38" s="98">
        <v>4761.8489168930009</v>
      </c>
      <c r="F38" s="98">
        <v>390.925169649</v>
      </c>
      <c r="G38" s="98">
        <v>3550.9173213530007</v>
      </c>
      <c r="H38" s="98">
        <v>1838.6738358670011</v>
      </c>
      <c r="I38" s="98">
        <v>118.08461229399998</v>
      </c>
      <c r="J38" s="98">
        <v>74.66340274400001</v>
      </c>
      <c r="K38" s="98">
        <v>47.246524994000005</v>
      </c>
      <c r="L38" s="99">
        <f>SUM(C38:K38)</f>
        <v>11904.000313878001</v>
      </c>
      <c r="M38" s="79" t="s">
        <v>232</v>
      </c>
      <c r="N38" s="80" t="s">
        <v>114</v>
      </c>
    </row>
    <row r="39" spans="1:14" ht="15" thickTop="1" thickBot="1">
      <c r="A39" s="75" t="s">
        <v>115</v>
      </c>
      <c r="B39" s="81" t="s">
        <v>116</v>
      </c>
      <c r="C39" s="161">
        <v>145.78812850200003</v>
      </c>
      <c r="D39" s="161">
        <v>0.28821374</v>
      </c>
      <c r="E39" s="161">
        <v>88.717786280000041</v>
      </c>
      <c r="F39" s="161">
        <v>1.2346744190000001</v>
      </c>
      <c r="G39" s="161">
        <v>492.90648012800011</v>
      </c>
      <c r="H39" s="161">
        <v>28.72664393800002</v>
      </c>
      <c r="I39" s="161">
        <v>1.1736440770000001</v>
      </c>
      <c r="J39" s="161">
        <v>6.9800470000000003E-2</v>
      </c>
      <c r="K39" s="161">
        <v>2.9007198120000002</v>
      </c>
      <c r="L39" s="161">
        <f t="shared" si="0"/>
        <v>761.80609136600026</v>
      </c>
      <c r="M39" s="82" t="s">
        <v>117</v>
      </c>
      <c r="N39" s="83" t="s">
        <v>115</v>
      </c>
    </row>
    <row r="40" spans="1:14" ht="15" thickTop="1" thickBot="1">
      <c r="A40" s="74" t="s">
        <v>118</v>
      </c>
      <c r="B40" s="78" t="s">
        <v>119</v>
      </c>
      <c r="C40" s="162">
        <v>19.999422296999999</v>
      </c>
      <c r="D40" s="162">
        <v>82.258899663000008</v>
      </c>
      <c r="E40" s="162">
        <v>48.37859863900001</v>
      </c>
      <c r="F40" s="162">
        <v>23.100491967</v>
      </c>
      <c r="G40" s="162">
        <v>367.69773449899998</v>
      </c>
      <c r="H40" s="162">
        <v>14.539101943000013</v>
      </c>
      <c r="I40" s="162">
        <v>24.425114863000001</v>
      </c>
      <c r="J40" s="162">
        <v>16.204794459000002</v>
      </c>
      <c r="K40" s="162">
        <v>2.8048624500000003</v>
      </c>
      <c r="L40" s="162">
        <f t="shared" si="0"/>
        <v>599.40902077999999</v>
      </c>
      <c r="M40" s="79" t="s">
        <v>120</v>
      </c>
      <c r="N40" s="80" t="s">
        <v>118</v>
      </c>
    </row>
    <row r="41" spans="1:14" ht="15" thickTop="1" thickBot="1">
      <c r="A41" s="75" t="s">
        <v>121</v>
      </c>
      <c r="B41" s="81" t="s">
        <v>122</v>
      </c>
      <c r="C41" s="161">
        <v>131.71589480399996</v>
      </c>
      <c r="D41" s="161">
        <v>30.175021470999997</v>
      </c>
      <c r="E41" s="161">
        <v>188.31282289400002</v>
      </c>
      <c r="F41" s="161">
        <v>8.044231491999998</v>
      </c>
      <c r="G41" s="161">
        <v>147.55119337499994</v>
      </c>
      <c r="H41" s="161">
        <v>39.58240599800002</v>
      </c>
      <c r="I41" s="161">
        <v>2.543475291</v>
      </c>
      <c r="J41" s="161">
        <v>18.544719311999994</v>
      </c>
      <c r="K41" s="161">
        <v>0.64619999699999997</v>
      </c>
      <c r="L41" s="161">
        <f t="shared" si="0"/>
        <v>567.11596463399997</v>
      </c>
      <c r="M41" s="82" t="s">
        <v>243</v>
      </c>
      <c r="N41" s="83" t="s">
        <v>121</v>
      </c>
    </row>
    <row r="42" spans="1:14" ht="15" thickTop="1" thickBot="1">
      <c r="A42" s="74">
        <v>54</v>
      </c>
      <c r="B42" s="78" t="s">
        <v>124</v>
      </c>
      <c r="C42" s="162">
        <v>36.84715210800001</v>
      </c>
      <c r="D42" s="162">
        <v>95.31056833300002</v>
      </c>
      <c r="E42" s="162">
        <v>2102.505721512</v>
      </c>
      <c r="F42" s="162">
        <v>291.68664983600002</v>
      </c>
      <c r="G42" s="162">
        <v>220.47584814000004</v>
      </c>
      <c r="H42" s="162">
        <v>802.56492666200063</v>
      </c>
      <c r="I42" s="162">
        <v>51.842426794999994</v>
      </c>
      <c r="J42" s="162">
        <v>23.408367815000005</v>
      </c>
      <c r="K42" s="162">
        <v>1.7415035849999996</v>
      </c>
      <c r="L42" s="162">
        <f t="shared" si="0"/>
        <v>3626.3831647860006</v>
      </c>
      <c r="M42" s="79" t="s">
        <v>125</v>
      </c>
      <c r="N42" s="80" t="s">
        <v>123</v>
      </c>
    </row>
    <row r="43" spans="1:14" ht="21.5" thickTop="1" thickBot="1">
      <c r="A43" s="75" t="s">
        <v>126</v>
      </c>
      <c r="B43" s="81" t="s">
        <v>127</v>
      </c>
      <c r="C43" s="161">
        <v>216.73062887099999</v>
      </c>
      <c r="D43" s="161">
        <v>56.584946271000028</v>
      </c>
      <c r="E43" s="161">
        <v>1020.4174137709999</v>
      </c>
      <c r="F43" s="161">
        <v>43.637986020999989</v>
      </c>
      <c r="G43" s="161">
        <v>716.23611782700038</v>
      </c>
      <c r="H43" s="161">
        <v>193.85544480400006</v>
      </c>
      <c r="I43" s="161">
        <v>23.057344509999986</v>
      </c>
      <c r="J43" s="161">
        <v>7.443461118000001</v>
      </c>
      <c r="K43" s="161">
        <v>17.770583375000005</v>
      </c>
      <c r="L43" s="161">
        <f t="shared" si="0"/>
        <v>2295.7339265680002</v>
      </c>
      <c r="M43" s="82" t="s">
        <v>280</v>
      </c>
      <c r="N43" s="83" t="s">
        <v>126</v>
      </c>
    </row>
    <row r="44" spans="1:14" ht="15" thickTop="1" thickBot="1">
      <c r="A44" s="74" t="s">
        <v>128</v>
      </c>
      <c r="B44" s="78" t="s">
        <v>129</v>
      </c>
      <c r="C44" s="162">
        <v>0.96408455400000004</v>
      </c>
      <c r="D44" s="162">
        <v>20.529458212999995</v>
      </c>
      <c r="E44" s="162">
        <v>20.17021334</v>
      </c>
      <c r="F44" s="162">
        <v>1.6927135249999998</v>
      </c>
      <c r="G44" s="162">
        <v>10.745612510999999</v>
      </c>
      <c r="H44" s="162">
        <v>1.6268052159999997</v>
      </c>
      <c r="I44" s="162">
        <v>8.0586998000000007E-2</v>
      </c>
      <c r="J44" s="162">
        <v>2.709204159</v>
      </c>
      <c r="K44" s="162">
        <v>0</v>
      </c>
      <c r="L44" s="162">
        <f t="shared" si="0"/>
        <v>58.518678516000001</v>
      </c>
      <c r="M44" s="79" t="s">
        <v>130</v>
      </c>
      <c r="N44" s="80" t="s">
        <v>128</v>
      </c>
    </row>
    <row r="45" spans="1:14" ht="15" thickTop="1" thickBot="1">
      <c r="A45" s="75" t="s">
        <v>131</v>
      </c>
      <c r="B45" s="81" t="s">
        <v>132</v>
      </c>
      <c r="C45" s="161">
        <v>170.49686490899998</v>
      </c>
      <c r="D45" s="161">
        <v>28.147982335000002</v>
      </c>
      <c r="E45" s="161">
        <v>150.65122345400002</v>
      </c>
      <c r="F45" s="161">
        <v>4.0573145019999997</v>
      </c>
      <c r="G45" s="161">
        <v>782.37213658799988</v>
      </c>
      <c r="H45" s="161">
        <v>42.473719029000023</v>
      </c>
      <c r="I45" s="161">
        <v>4.9794168469999995</v>
      </c>
      <c r="J45" s="161">
        <v>1.0258273859999998</v>
      </c>
      <c r="K45" s="161">
        <v>9.7920060389999986</v>
      </c>
      <c r="L45" s="161">
        <f t="shared" si="0"/>
        <v>1193.9964910889998</v>
      </c>
      <c r="M45" s="82" t="s">
        <v>133</v>
      </c>
      <c r="N45" s="83" t="s">
        <v>131</v>
      </c>
    </row>
    <row r="46" spans="1:14" ht="14.5" thickTop="1">
      <c r="A46" s="33" t="s">
        <v>134</v>
      </c>
      <c r="B46" s="34" t="s">
        <v>135</v>
      </c>
      <c r="C46" s="163">
        <v>35.918616481000001</v>
      </c>
      <c r="D46" s="163">
        <v>5.7888569179999978</v>
      </c>
      <c r="E46" s="163">
        <v>225.64997830900001</v>
      </c>
      <c r="F46" s="163">
        <v>8.4203905880000036</v>
      </c>
      <c r="G46" s="163">
        <v>381.76602499400008</v>
      </c>
      <c r="H46" s="163">
        <v>61.489162958999991</v>
      </c>
      <c r="I46" s="163">
        <v>2.903215786000001</v>
      </c>
      <c r="J46" s="163">
        <v>2.1838388480000006</v>
      </c>
      <c r="K46" s="163">
        <v>0.16084250900000002</v>
      </c>
      <c r="L46" s="163">
        <f t="shared" si="0"/>
        <v>724.28092739200008</v>
      </c>
      <c r="M46" s="35" t="s">
        <v>136</v>
      </c>
      <c r="N46" s="36" t="s">
        <v>134</v>
      </c>
    </row>
    <row r="47" spans="1:14" ht="14.5" thickBot="1">
      <c r="A47" s="77" t="s">
        <v>137</v>
      </c>
      <c r="B47" s="84" t="s">
        <v>138</v>
      </c>
      <c r="C47" s="164">
        <v>30.159049248999995</v>
      </c>
      <c r="D47" s="164">
        <v>13.936741365</v>
      </c>
      <c r="E47" s="164">
        <v>917.04515869400018</v>
      </c>
      <c r="F47" s="164">
        <v>9.0507172990000004</v>
      </c>
      <c r="G47" s="164">
        <v>431.16617329100023</v>
      </c>
      <c r="H47" s="164">
        <v>653.81562531800023</v>
      </c>
      <c r="I47" s="164">
        <v>7.0793871270000004</v>
      </c>
      <c r="J47" s="164">
        <v>3.0733891769999997</v>
      </c>
      <c r="K47" s="164">
        <v>11.429807227</v>
      </c>
      <c r="L47" s="164">
        <f t="shared" si="0"/>
        <v>2076.756048747</v>
      </c>
      <c r="M47" s="85" t="s">
        <v>139</v>
      </c>
      <c r="N47" s="86" t="s">
        <v>137</v>
      </c>
    </row>
    <row r="48" spans="1:14" ht="22" thickTop="1" thickBot="1">
      <c r="A48" s="75" t="s">
        <v>140</v>
      </c>
      <c r="B48" s="81" t="s">
        <v>508</v>
      </c>
      <c r="C48" s="99">
        <v>1741.1754069799995</v>
      </c>
      <c r="D48" s="99">
        <v>223.25265922899996</v>
      </c>
      <c r="E48" s="99">
        <v>3849.7077796280005</v>
      </c>
      <c r="F48" s="99">
        <v>559.73857532500006</v>
      </c>
      <c r="G48" s="99">
        <v>9758.9872091860016</v>
      </c>
      <c r="H48" s="99">
        <v>558.54368987799955</v>
      </c>
      <c r="I48" s="99">
        <v>297.69210243799995</v>
      </c>
      <c r="J48" s="99">
        <v>22.465707598000002</v>
      </c>
      <c r="K48" s="99">
        <v>20.935823628999998</v>
      </c>
      <c r="L48" s="99">
        <f>SUM(C48:K48)</f>
        <v>17032.498953890998</v>
      </c>
      <c r="M48" s="82" t="s">
        <v>141</v>
      </c>
      <c r="N48" s="83" t="s">
        <v>140</v>
      </c>
    </row>
    <row r="49" spans="1:14" ht="27.75" customHeight="1" thickTop="1" thickBot="1">
      <c r="A49" s="74" t="s">
        <v>142</v>
      </c>
      <c r="B49" s="78" t="s">
        <v>143</v>
      </c>
      <c r="C49" s="162">
        <v>1.4153735000000002E-2</v>
      </c>
      <c r="D49" s="162">
        <v>2.7008506090000002</v>
      </c>
      <c r="E49" s="162">
        <v>11.247021302</v>
      </c>
      <c r="F49" s="162">
        <v>4.4733384999999994E-2</v>
      </c>
      <c r="G49" s="162">
        <v>8.7116842329999979</v>
      </c>
      <c r="H49" s="162">
        <v>1.2707183290000001</v>
      </c>
      <c r="I49" s="162">
        <v>0.97211510999999984</v>
      </c>
      <c r="J49" s="162">
        <v>2.5095549999999997E-3</v>
      </c>
      <c r="K49" s="162">
        <v>5.3277743000000002E-2</v>
      </c>
      <c r="L49" s="162">
        <f t="shared" si="0"/>
        <v>25.017064001000001</v>
      </c>
      <c r="M49" s="79" t="s">
        <v>144</v>
      </c>
      <c r="N49" s="80" t="s">
        <v>142</v>
      </c>
    </row>
    <row r="50" spans="1:14" ht="28.5" customHeight="1" thickTop="1" thickBot="1">
      <c r="A50" s="75" t="s">
        <v>145</v>
      </c>
      <c r="B50" s="81" t="s">
        <v>146</v>
      </c>
      <c r="C50" s="161">
        <v>1.3349290540000001</v>
      </c>
      <c r="D50" s="161">
        <v>0.11042985699999999</v>
      </c>
      <c r="E50" s="161">
        <v>193.40032648100001</v>
      </c>
      <c r="F50" s="161">
        <v>9.0855005650000003</v>
      </c>
      <c r="G50" s="161">
        <v>708.69705491499985</v>
      </c>
      <c r="H50" s="161">
        <v>66.592102152999985</v>
      </c>
      <c r="I50" s="161">
        <v>11.066861940999997</v>
      </c>
      <c r="J50" s="161">
        <v>0.73592726500000016</v>
      </c>
      <c r="K50" s="161">
        <v>1.313608098</v>
      </c>
      <c r="L50" s="161">
        <f t="shared" si="0"/>
        <v>992.33674032899989</v>
      </c>
      <c r="M50" s="82" t="s">
        <v>147</v>
      </c>
      <c r="N50" s="83" t="s">
        <v>145</v>
      </c>
    </row>
    <row r="51" spans="1:14" ht="15" thickTop="1" thickBot="1">
      <c r="A51" s="74" t="s">
        <v>148</v>
      </c>
      <c r="B51" s="78" t="s">
        <v>149</v>
      </c>
      <c r="C51" s="162">
        <v>1.9210723619999996</v>
      </c>
      <c r="D51" s="162">
        <v>13.768567766999993</v>
      </c>
      <c r="E51" s="162">
        <v>194.70723789100001</v>
      </c>
      <c r="F51" s="162">
        <v>9.5358914840000022</v>
      </c>
      <c r="G51" s="162">
        <v>452.57906615999957</v>
      </c>
      <c r="H51" s="162">
        <v>12.425763908000006</v>
      </c>
      <c r="I51" s="162">
        <v>1.1355821800000001</v>
      </c>
      <c r="J51" s="162">
        <v>0.40759933800000003</v>
      </c>
      <c r="K51" s="162">
        <v>1.292580759</v>
      </c>
      <c r="L51" s="162">
        <f t="shared" si="0"/>
        <v>687.77336184899957</v>
      </c>
      <c r="M51" s="79" t="s">
        <v>150</v>
      </c>
      <c r="N51" s="80" t="s">
        <v>148</v>
      </c>
    </row>
    <row r="52" spans="1:14" ht="22" thickTop="1" thickBot="1">
      <c r="A52" s="75" t="s">
        <v>151</v>
      </c>
      <c r="B52" s="81" t="s">
        <v>152</v>
      </c>
      <c r="C52" s="161">
        <v>80.359368009000036</v>
      </c>
      <c r="D52" s="161">
        <v>94.79558404899997</v>
      </c>
      <c r="E52" s="161">
        <v>249.21314782500002</v>
      </c>
      <c r="F52" s="161">
        <v>8.1411326720000012</v>
      </c>
      <c r="G52" s="161">
        <v>612.47818951400006</v>
      </c>
      <c r="H52" s="161">
        <v>14.564217593999986</v>
      </c>
      <c r="I52" s="161">
        <v>3.1961773529999995</v>
      </c>
      <c r="J52" s="161">
        <v>0.11060198700000001</v>
      </c>
      <c r="K52" s="161">
        <v>2.520845188</v>
      </c>
      <c r="L52" s="161">
        <f t="shared" si="0"/>
        <v>1065.3792641910002</v>
      </c>
      <c r="M52" s="82" t="s">
        <v>153</v>
      </c>
      <c r="N52" s="83" t="s">
        <v>151</v>
      </c>
    </row>
    <row r="53" spans="1:14" ht="27" thickTop="1" thickBot="1">
      <c r="A53" s="74" t="s">
        <v>154</v>
      </c>
      <c r="B53" s="78" t="s">
        <v>155</v>
      </c>
      <c r="C53" s="162">
        <v>8.8666638979999988</v>
      </c>
      <c r="D53" s="162">
        <v>10.145100970999998</v>
      </c>
      <c r="E53" s="162">
        <v>242.26178978700017</v>
      </c>
      <c r="F53" s="162">
        <v>17.05032602699999</v>
      </c>
      <c r="G53" s="162">
        <v>1131.9512646929991</v>
      </c>
      <c r="H53" s="162">
        <v>42.235613184999977</v>
      </c>
      <c r="I53" s="162">
        <v>3.7542862059999997</v>
      </c>
      <c r="J53" s="162">
        <v>0.71839459700000008</v>
      </c>
      <c r="K53" s="162">
        <v>2.0247526630000001</v>
      </c>
      <c r="L53" s="162">
        <f t="shared" si="0"/>
        <v>1459.0081920269993</v>
      </c>
      <c r="M53" s="79" t="s">
        <v>156</v>
      </c>
      <c r="N53" s="80" t="s">
        <v>154</v>
      </c>
    </row>
    <row r="54" spans="1:14" ht="27" thickTop="1" thickBot="1">
      <c r="A54" s="75" t="s">
        <v>157</v>
      </c>
      <c r="B54" s="81" t="s">
        <v>158</v>
      </c>
      <c r="C54" s="161">
        <v>156.55799411300003</v>
      </c>
      <c r="D54" s="161">
        <v>44.233681020000006</v>
      </c>
      <c r="E54" s="161">
        <v>788.51283843600027</v>
      </c>
      <c r="F54" s="161">
        <v>27.697806369000006</v>
      </c>
      <c r="G54" s="161">
        <v>1417.287988867999</v>
      </c>
      <c r="H54" s="161">
        <v>44.939932129000006</v>
      </c>
      <c r="I54" s="161">
        <v>14.611800422000004</v>
      </c>
      <c r="J54" s="161">
        <v>1.4055757409999994</v>
      </c>
      <c r="K54" s="161">
        <v>0.82116940000000005</v>
      </c>
      <c r="L54" s="161">
        <f t="shared" si="0"/>
        <v>2496.068786498</v>
      </c>
      <c r="M54" s="82" t="s">
        <v>159</v>
      </c>
      <c r="N54" s="83" t="s">
        <v>157</v>
      </c>
    </row>
    <row r="55" spans="1:14" ht="15" thickTop="1" thickBot="1">
      <c r="A55" s="74" t="s">
        <v>160</v>
      </c>
      <c r="B55" s="78" t="s">
        <v>161</v>
      </c>
      <c r="C55" s="162">
        <v>169.96186516000009</v>
      </c>
      <c r="D55" s="162">
        <v>7.6108695800000001</v>
      </c>
      <c r="E55" s="162">
        <v>1113.5018107860003</v>
      </c>
      <c r="F55" s="162">
        <v>61.466162436000005</v>
      </c>
      <c r="G55" s="162">
        <v>2864.0659222830009</v>
      </c>
      <c r="H55" s="162">
        <v>79.215365419999998</v>
      </c>
      <c r="I55" s="162">
        <v>217.75657024199998</v>
      </c>
      <c r="J55" s="162">
        <v>1.8013613159999999</v>
      </c>
      <c r="K55" s="162">
        <v>9.277437677999993</v>
      </c>
      <c r="L55" s="162">
        <f t="shared" si="0"/>
        <v>4524.6573649010015</v>
      </c>
      <c r="M55" s="79" t="s">
        <v>162</v>
      </c>
      <c r="N55" s="80" t="s">
        <v>160</v>
      </c>
    </row>
    <row r="56" spans="1:14" ht="15" thickTop="1" thickBot="1">
      <c r="A56" s="75" t="s">
        <v>163</v>
      </c>
      <c r="B56" s="81" t="s">
        <v>164</v>
      </c>
      <c r="C56" s="161">
        <v>1192.4609533679995</v>
      </c>
      <c r="D56" s="161">
        <v>11.105209190000004</v>
      </c>
      <c r="E56" s="161">
        <v>200.24231298099997</v>
      </c>
      <c r="F56" s="161">
        <v>373.45028274499998</v>
      </c>
      <c r="G56" s="161">
        <v>585.62815314399995</v>
      </c>
      <c r="H56" s="161">
        <v>27.126299091999986</v>
      </c>
      <c r="I56" s="161">
        <v>11.816731708000004</v>
      </c>
      <c r="J56" s="161">
        <v>9.009326999999999</v>
      </c>
      <c r="K56" s="161">
        <v>0.9443927780000001</v>
      </c>
      <c r="L56" s="161">
        <f t="shared" si="0"/>
        <v>2411.7836620059998</v>
      </c>
      <c r="M56" s="82" t="s">
        <v>165</v>
      </c>
      <c r="N56" s="83" t="s">
        <v>163</v>
      </c>
    </row>
    <row r="57" spans="1:14" ht="24" customHeight="1" thickTop="1" thickBot="1">
      <c r="A57" s="74" t="s">
        <v>166</v>
      </c>
      <c r="B57" s="78" t="s">
        <v>167</v>
      </c>
      <c r="C57" s="162">
        <v>129.69840728100002</v>
      </c>
      <c r="D57" s="162">
        <v>38.782366185999997</v>
      </c>
      <c r="E57" s="162">
        <v>856.62129413899959</v>
      </c>
      <c r="F57" s="162">
        <v>53.266739641999976</v>
      </c>
      <c r="G57" s="162">
        <v>1977.5878853760014</v>
      </c>
      <c r="H57" s="162">
        <v>270.17367806799962</v>
      </c>
      <c r="I57" s="162">
        <v>33.381977275999994</v>
      </c>
      <c r="J57" s="162">
        <v>8.2744107990000018</v>
      </c>
      <c r="K57" s="162">
        <v>2.6877593220000002</v>
      </c>
      <c r="L57" s="162">
        <f t="shared" si="0"/>
        <v>3370.4745180890009</v>
      </c>
      <c r="M57" s="79" t="s">
        <v>168</v>
      </c>
      <c r="N57" s="80" t="s">
        <v>166</v>
      </c>
    </row>
    <row r="58" spans="1:14" ht="15" thickTop="1" thickBot="1">
      <c r="A58" s="75" t="s">
        <v>169</v>
      </c>
      <c r="B58" s="81" t="s">
        <v>509</v>
      </c>
      <c r="C58" s="99">
        <v>419.68676690400002</v>
      </c>
      <c r="D58" s="99">
        <v>94.584472157000008</v>
      </c>
      <c r="E58" s="99">
        <v>13109.501396997002</v>
      </c>
      <c r="F58" s="99">
        <v>399.10264164</v>
      </c>
      <c r="G58" s="99">
        <v>17242.47555380399</v>
      </c>
      <c r="H58" s="99">
        <v>10547.949192244008</v>
      </c>
      <c r="I58" s="99">
        <v>1018.5340770260004</v>
      </c>
      <c r="J58" s="99">
        <v>63.228321852000001</v>
      </c>
      <c r="K58" s="99">
        <v>38.860456413999998</v>
      </c>
      <c r="L58" s="99">
        <f>SUM(C58:K58)</f>
        <v>42933.922879038</v>
      </c>
      <c r="M58" s="82" t="s">
        <v>171</v>
      </c>
      <c r="N58" s="83" t="s">
        <v>169</v>
      </c>
    </row>
    <row r="59" spans="1:14" ht="15" thickTop="1" thickBot="1">
      <c r="A59" s="74" t="s">
        <v>172</v>
      </c>
      <c r="B59" s="78" t="s">
        <v>173</v>
      </c>
      <c r="C59" s="162">
        <v>2.1369008460000001</v>
      </c>
      <c r="D59" s="162">
        <v>5.8115830930000003</v>
      </c>
      <c r="E59" s="162">
        <v>2272.5765365359994</v>
      </c>
      <c r="F59" s="162">
        <v>26.680931987999998</v>
      </c>
      <c r="G59" s="162">
        <v>546.93245737099983</v>
      </c>
      <c r="H59" s="162">
        <v>5271.8869072790085</v>
      </c>
      <c r="I59" s="162">
        <v>167.37830421799995</v>
      </c>
      <c r="J59" s="162">
        <v>1.3471177940000001</v>
      </c>
      <c r="K59" s="162">
        <v>0.27136877700000001</v>
      </c>
      <c r="L59" s="162">
        <f t="shared" si="0"/>
        <v>8295.0221079020066</v>
      </c>
      <c r="M59" s="79" t="s">
        <v>174</v>
      </c>
      <c r="N59" s="80" t="s">
        <v>172</v>
      </c>
    </row>
    <row r="60" spans="1:14" ht="15" thickTop="1" thickBot="1">
      <c r="A60" s="75" t="s">
        <v>175</v>
      </c>
      <c r="B60" s="81" t="s">
        <v>176</v>
      </c>
      <c r="C60" s="161">
        <v>5.5071829499999998</v>
      </c>
      <c r="D60" s="161">
        <v>3.8531556700000009</v>
      </c>
      <c r="E60" s="161">
        <v>863.13378455300017</v>
      </c>
      <c r="F60" s="161">
        <v>43.580495667999998</v>
      </c>
      <c r="G60" s="161">
        <v>1571.3627354039988</v>
      </c>
      <c r="H60" s="161">
        <v>321.71846533999997</v>
      </c>
      <c r="I60" s="161">
        <v>43.357723664000012</v>
      </c>
      <c r="J60" s="161">
        <v>8.483192592</v>
      </c>
      <c r="K60" s="161">
        <v>2.1015019269999997</v>
      </c>
      <c r="L60" s="161">
        <f t="shared" si="0"/>
        <v>2863.0982377679984</v>
      </c>
      <c r="M60" s="82" t="s">
        <v>177</v>
      </c>
      <c r="N60" s="83" t="s">
        <v>175</v>
      </c>
    </row>
    <row r="61" spans="1:14" ht="15" thickTop="1" thickBot="1">
      <c r="A61" s="74" t="s">
        <v>178</v>
      </c>
      <c r="B61" s="78" t="s">
        <v>179</v>
      </c>
      <c r="C61" s="162">
        <v>3.5998121999999994E-2</v>
      </c>
      <c r="D61" s="162">
        <v>0.12969948999999997</v>
      </c>
      <c r="E61" s="162">
        <v>58.882289467999989</v>
      </c>
      <c r="F61" s="162">
        <v>12.919499135000001</v>
      </c>
      <c r="G61" s="162">
        <v>139.33272304700003</v>
      </c>
      <c r="H61" s="162">
        <v>25.714107352999999</v>
      </c>
      <c r="I61" s="162">
        <v>2.2976938079999991</v>
      </c>
      <c r="J61" s="162">
        <v>0.15150475199999996</v>
      </c>
      <c r="K61" s="162">
        <v>1.4655E-3</v>
      </c>
      <c r="L61" s="162">
        <f t="shared" si="0"/>
        <v>239.46498067499999</v>
      </c>
      <c r="M61" s="79" t="s">
        <v>180</v>
      </c>
      <c r="N61" s="80" t="s">
        <v>178</v>
      </c>
    </row>
    <row r="62" spans="1:14" ht="26.5" thickTop="1">
      <c r="A62" s="37" t="s">
        <v>181</v>
      </c>
      <c r="B62" s="38" t="s">
        <v>182</v>
      </c>
      <c r="C62" s="165">
        <v>27.684492875999993</v>
      </c>
      <c r="D62" s="165">
        <v>29.046086270999989</v>
      </c>
      <c r="E62" s="165">
        <v>2768.8381033950004</v>
      </c>
      <c r="F62" s="165">
        <v>60.483487890999989</v>
      </c>
      <c r="G62" s="165">
        <v>2826.659721824999</v>
      </c>
      <c r="H62" s="165">
        <v>1266.6347716690002</v>
      </c>
      <c r="I62" s="165">
        <v>108.63771158900001</v>
      </c>
      <c r="J62" s="165">
        <v>11.338380181000007</v>
      </c>
      <c r="K62" s="165">
        <v>7.2119654820000001</v>
      </c>
      <c r="L62" s="165">
        <f t="shared" si="0"/>
        <v>7106.5347211789986</v>
      </c>
      <c r="M62" s="39" t="s">
        <v>183</v>
      </c>
      <c r="N62" s="40" t="s">
        <v>181</v>
      </c>
    </row>
    <row r="63" spans="1:14" ht="21.5" thickBot="1">
      <c r="A63" s="77" t="s">
        <v>184</v>
      </c>
      <c r="B63" s="84" t="s">
        <v>185</v>
      </c>
      <c r="C63" s="164">
        <v>1.3355743969999996</v>
      </c>
      <c r="D63" s="164">
        <v>9.2428561999999964E-2</v>
      </c>
      <c r="E63" s="164">
        <v>708.49202560300012</v>
      </c>
      <c r="F63" s="164">
        <v>1.941614642</v>
      </c>
      <c r="G63" s="164">
        <v>1843.7035915119993</v>
      </c>
      <c r="H63" s="164">
        <v>261.41314714599986</v>
      </c>
      <c r="I63" s="164">
        <v>70.000071453999979</v>
      </c>
      <c r="J63" s="164">
        <v>4.0800485990000004</v>
      </c>
      <c r="K63" s="164">
        <v>1.8562108019999999</v>
      </c>
      <c r="L63" s="164">
        <f t="shared" si="0"/>
        <v>2892.9147127169995</v>
      </c>
      <c r="M63" s="85" t="s">
        <v>250</v>
      </c>
      <c r="N63" s="86" t="s">
        <v>184</v>
      </c>
    </row>
    <row r="64" spans="1:14" ht="27" thickTop="1" thickBot="1">
      <c r="A64" s="75" t="s">
        <v>186</v>
      </c>
      <c r="B64" s="81" t="s">
        <v>187</v>
      </c>
      <c r="C64" s="161">
        <v>0.45682840999999996</v>
      </c>
      <c r="D64" s="161">
        <v>42.016147205000003</v>
      </c>
      <c r="E64" s="161">
        <v>544.04423911499998</v>
      </c>
      <c r="F64" s="161">
        <v>51.256616993000002</v>
      </c>
      <c r="G64" s="161">
        <v>3984.650428473999</v>
      </c>
      <c r="H64" s="161">
        <v>202.91499955000018</v>
      </c>
      <c r="I64" s="161">
        <v>155.73248288100004</v>
      </c>
      <c r="J64" s="161">
        <v>9.3060010779999995</v>
      </c>
      <c r="K64" s="161">
        <v>1.928915218</v>
      </c>
      <c r="L64" s="161">
        <f t="shared" si="0"/>
        <v>4992.3066589239988</v>
      </c>
      <c r="M64" s="82" t="s">
        <v>188</v>
      </c>
      <c r="N64" s="83" t="s">
        <v>186</v>
      </c>
    </row>
    <row r="65" spans="1:14" ht="27" thickTop="1" thickBot="1">
      <c r="A65" s="74" t="s">
        <v>189</v>
      </c>
      <c r="B65" s="78" t="s">
        <v>190</v>
      </c>
      <c r="C65" s="162">
        <v>316.61937227900006</v>
      </c>
      <c r="D65" s="162">
        <v>4.8634910349999991</v>
      </c>
      <c r="E65" s="162">
        <v>1643.3487383289998</v>
      </c>
      <c r="F65" s="162">
        <v>172.76920315800004</v>
      </c>
      <c r="G65" s="162">
        <v>2709.2415411689949</v>
      </c>
      <c r="H65" s="162">
        <v>407.56954160400011</v>
      </c>
      <c r="I65" s="162">
        <v>151.66215284</v>
      </c>
      <c r="J65" s="162">
        <v>12.259908190000001</v>
      </c>
      <c r="K65" s="162">
        <v>1.634053515</v>
      </c>
      <c r="L65" s="162">
        <f t="shared" si="0"/>
        <v>5419.9680021189952</v>
      </c>
      <c r="M65" s="79" t="s">
        <v>191</v>
      </c>
      <c r="N65" s="80" t="s">
        <v>189</v>
      </c>
    </row>
    <row r="66" spans="1:14" ht="21.75" customHeight="1" thickTop="1" thickBot="1">
      <c r="A66" s="75" t="s">
        <v>192</v>
      </c>
      <c r="B66" s="81" t="s">
        <v>193</v>
      </c>
      <c r="C66" s="161">
        <v>20.191125725999999</v>
      </c>
      <c r="D66" s="161">
        <v>8.1546497540000011</v>
      </c>
      <c r="E66" s="161">
        <v>2621.7989318070008</v>
      </c>
      <c r="F66" s="161">
        <v>5.1820378629999979</v>
      </c>
      <c r="G66" s="161">
        <v>3177.4194310399994</v>
      </c>
      <c r="H66" s="161">
        <v>1066.6776038109999</v>
      </c>
      <c r="I66" s="161">
        <v>237.72478832700023</v>
      </c>
      <c r="J66" s="161">
        <v>8.4902062979999968</v>
      </c>
      <c r="K66" s="161">
        <v>22.251558251999995</v>
      </c>
      <c r="L66" s="161">
        <f t="shared" si="0"/>
        <v>7167.8903328780007</v>
      </c>
      <c r="M66" s="82" t="s">
        <v>194</v>
      </c>
      <c r="N66" s="83" t="s">
        <v>192</v>
      </c>
    </row>
    <row r="67" spans="1:14" ht="15.75" customHeight="1" thickTop="1" thickBot="1">
      <c r="A67" s="74" t="s">
        <v>195</v>
      </c>
      <c r="B67" s="78" t="s">
        <v>196</v>
      </c>
      <c r="C67" s="162">
        <v>45.719291298000009</v>
      </c>
      <c r="D67" s="162">
        <v>0.61723107700000002</v>
      </c>
      <c r="E67" s="162">
        <v>1628.3867481909995</v>
      </c>
      <c r="F67" s="162">
        <v>24.288754302000001</v>
      </c>
      <c r="G67" s="162">
        <v>443.17292396200003</v>
      </c>
      <c r="H67" s="162">
        <v>1723.4196484920001</v>
      </c>
      <c r="I67" s="162">
        <v>81.743148245</v>
      </c>
      <c r="J67" s="162">
        <v>7.7719623680000005</v>
      </c>
      <c r="K67" s="162">
        <v>1.6034169410000001</v>
      </c>
      <c r="L67" s="162">
        <f t="shared" si="0"/>
        <v>3956.7231248759999</v>
      </c>
      <c r="M67" s="79" t="s">
        <v>197</v>
      </c>
      <c r="N67" s="80" t="s">
        <v>195</v>
      </c>
    </row>
    <row r="68" spans="1:14" ht="15.75" customHeight="1" thickTop="1" thickBot="1">
      <c r="A68" s="75" t="s">
        <v>198</v>
      </c>
      <c r="B68" s="81" t="s">
        <v>23</v>
      </c>
      <c r="C68" s="99">
        <v>205.89833503000003</v>
      </c>
      <c r="D68" s="99">
        <v>301.08838926600004</v>
      </c>
      <c r="E68" s="99">
        <v>7042.9163731469989</v>
      </c>
      <c r="F68" s="99">
        <v>3549.6091348420014</v>
      </c>
      <c r="G68" s="99">
        <v>11240.589492600993</v>
      </c>
      <c r="H68" s="99">
        <v>3919.5085248859968</v>
      </c>
      <c r="I68" s="99">
        <v>302.03121068700011</v>
      </c>
      <c r="J68" s="99">
        <v>26.689021528999998</v>
      </c>
      <c r="K68" s="99">
        <v>310.84294550599992</v>
      </c>
      <c r="L68" s="99">
        <f>SUM(C68:K68)</f>
        <v>26899.173427493992</v>
      </c>
      <c r="M68" s="82" t="s">
        <v>199</v>
      </c>
      <c r="N68" s="83" t="s">
        <v>198</v>
      </c>
    </row>
    <row r="69" spans="1:14" ht="28.5" customHeight="1" thickTop="1" thickBot="1">
      <c r="A69" s="74" t="s">
        <v>200</v>
      </c>
      <c r="B69" s="78" t="s">
        <v>201</v>
      </c>
      <c r="C69" s="162">
        <v>77.014393097999985</v>
      </c>
      <c r="D69" s="162">
        <v>6.9179135889999985</v>
      </c>
      <c r="E69" s="162">
        <v>422.84987298700003</v>
      </c>
      <c r="F69" s="162">
        <v>6.6153479199999996</v>
      </c>
      <c r="G69" s="162">
        <v>725.02603609000005</v>
      </c>
      <c r="H69" s="162">
        <v>13.953753695999996</v>
      </c>
      <c r="I69" s="162">
        <v>6.7720857190000006</v>
      </c>
      <c r="J69" s="162">
        <v>4.3432356210000007</v>
      </c>
      <c r="K69" s="162">
        <v>0.111869345</v>
      </c>
      <c r="L69" s="162">
        <f t="shared" si="0"/>
        <v>1263.6045080650001</v>
      </c>
      <c r="M69" s="79" t="s">
        <v>202</v>
      </c>
      <c r="N69" s="80" t="s">
        <v>200</v>
      </c>
    </row>
    <row r="70" spans="1:14" ht="15" thickTop="1" thickBot="1">
      <c r="A70" s="75" t="s">
        <v>203</v>
      </c>
      <c r="B70" s="81" t="s">
        <v>204</v>
      </c>
      <c r="C70" s="161">
        <v>41.707215599000008</v>
      </c>
      <c r="D70" s="161">
        <v>65.807096998999981</v>
      </c>
      <c r="E70" s="161">
        <v>1004.6055427460001</v>
      </c>
      <c r="F70" s="161">
        <v>9.2557379710000003</v>
      </c>
      <c r="G70" s="161">
        <v>1578.9559160110005</v>
      </c>
      <c r="H70" s="161">
        <v>88.445200951999894</v>
      </c>
      <c r="I70" s="161">
        <v>35.535847556</v>
      </c>
      <c r="J70" s="161">
        <v>4.5583887450000002</v>
      </c>
      <c r="K70" s="161">
        <v>0.35630414900000001</v>
      </c>
      <c r="L70" s="161">
        <f t="shared" si="0"/>
        <v>2829.2272507280009</v>
      </c>
      <c r="M70" s="82" t="s">
        <v>244</v>
      </c>
      <c r="N70" s="83" t="s">
        <v>203</v>
      </c>
    </row>
    <row r="71" spans="1:14" ht="26.25" customHeight="1" thickTop="1" thickBot="1">
      <c r="A71" s="74" t="s">
        <v>205</v>
      </c>
      <c r="B71" s="78" t="s">
        <v>245</v>
      </c>
      <c r="C71" s="162">
        <v>1.7730481160000002</v>
      </c>
      <c r="D71" s="162">
        <v>4.6601699539999988</v>
      </c>
      <c r="E71" s="162">
        <v>570.71553131000007</v>
      </c>
      <c r="F71" s="162">
        <v>6.4043886259999994</v>
      </c>
      <c r="G71" s="162">
        <v>422.7184293319998</v>
      </c>
      <c r="H71" s="162">
        <v>16.542973170000003</v>
      </c>
      <c r="I71" s="162">
        <v>0.86355784699999982</v>
      </c>
      <c r="J71" s="162">
        <v>0.19533769900000003</v>
      </c>
      <c r="K71" s="162">
        <v>0.75278476099999991</v>
      </c>
      <c r="L71" s="162">
        <f t="shared" ref="L71:L75" si="1">SUM(C71:K71)</f>
        <v>1024.6262208149999</v>
      </c>
      <c r="M71" s="79" t="s">
        <v>206</v>
      </c>
      <c r="N71" s="80" t="s">
        <v>205</v>
      </c>
    </row>
    <row r="72" spans="1:14" ht="15" thickTop="1" thickBot="1">
      <c r="A72" s="75" t="s">
        <v>207</v>
      </c>
      <c r="B72" s="81" t="s">
        <v>208</v>
      </c>
      <c r="C72" s="161">
        <v>23.536339001000002</v>
      </c>
      <c r="D72" s="161">
        <v>149.67648291600003</v>
      </c>
      <c r="E72" s="161">
        <v>863.65243469600011</v>
      </c>
      <c r="F72" s="161">
        <v>19.717715622</v>
      </c>
      <c r="G72" s="161">
        <v>2548.850949612</v>
      </c>
      <c r="H72" s="161">
        <v>66.085104985999877</v>
      </c>
      <c r="I72" s="161">
        <v>18.889713657999994</v>
      </c>
      <c r="J72" s="161">
        <v>2.9108574910000002</v>
      </c>
      <c r="K72" s="161">
        <v>7.7394461769999987</v>
      </c>
      <c r="L72" s="161">
        <f t="shared" si="1"/>
        <v>3701.0590441590002</v>
      </c>
      <c r="M72" s="82" t="s">
        <v>209</v>
      </c>
      <c r="N72" s="83" t="s">
        <v>207</v>
      </c>
    </row>
    <row r="73" spans="1:14" ht="15" thickTop="1" thickBot="1">
      <c r="A73" s="74" t="s">
        <v>210</v>
      </c>
      <c r="B73" s="78" t="s">
        <v>211</v>
      </c>
      <c r="C73" s="162">
        <v>0.95730707299999995</v>
      </c>
      <c r="D73" s="162">
        <v>2.3368124900000007</v>
      </c>
      <c r="E73" s="162">
        <v>525.30394010299938</v>
      </c>
      <c r="F73" s="162">
        <v>7.9799394799999996</v>
      </c>
      <c r="G73" s="162">
        <v>584.62980535900022</v>
      </c>
      <c r="H73" s="162">
        <v>14.443869232000006</v>
      </c>
      <c r="I73" s="162">
        <v>7.3960495309999983</v>
      </c>
      <c r="J73" s="162">
        <v>0.29961124499999997</v>
      </c>
      <c r="K73" s="162">
        <v>0.15011056999999994</v>
      </c>
      <c r="L73" s="162">
        <f t="shared" si="1"/>
        <v>1143.4974450829995</v>
      </c>
      <c r="M73" s="79" t="s">
        <v>212</v>
      </c>
      <c r="N73" s="80" t="s">
        <v>210</v>
      </c>
    </row>
    <row r="74" spans="1:14" ht="34.5" customHeight="1" thickTop="1" thickBot="1">
      <c r="A74" s="75">
        <v>87</v>
      </c>
      <c r="B74" s="81" t="s">
        <v>213</v>
      </c>
      <c r="C74" s="161">
        <v>4.7159907939999997</v>
      </c>
      <c r="D74" s="161">
        <v>1.4388207419999999</v>
      </c>
      <c r="E74" s="161">
        <v>782.54032314700009</v>
      </c>
      <c r="F74" s="161">
        <v>57.43020179799997</v>
      </c>
      <c r="G74" s="161">
        <v>412.04526637200001</v>
      </c>
      <c r="H74" s="161">
        <v>513.2982680000008</v>
      </c>
      <c r="I74" s="161">
        <v>123.38854794400004</v>
      </c>
      <c r="J74" s="161">
        <v>7.6987964739999999</v>
      </c>
      <c r="K74" s="161">
        <v>1.9996742080000005</v>
      </c>
      <c r="L74" s="161">
        <f t="shared" si="1"/>
        <v>1904.5558894790011</v>
      </c>
      <c r="M74" s="82" t="s">
        <v>214</v>
      </c>
      <c r="N74" s="83" t="s">
        <v>215</v>
      </c>
    </row>
    <row r="75" spans="1:14" ht="34.5" customHeight="1" thickTop="1" thickBot="1">
      <c r="A75" s="74">
        <v>88</v>
      </c>
      <c r="B75" s="78" t="s">
        <v>216</v>
      </c>
      <c r="C75" s="162">
        <v>3.4087536770000004</v>
      </c>
      <c r="D75" s="162">
        <v>0.28652779000000006</v>
      </c>
      <c r="E75" s="162">
        <v>175.87535310500007</v>
      </c>
      <c r="F75" s="162">
        <v>1338.9226439750014</v>
      </c>
      <c r="G75" s="162">
        <v>202.82587273999997</v>
      </c>
      <c r="H75" s="162">
        <v>28.786203012999977</v>
      </c>
      <c r="I75" s="162">
        <v>3.5677438979999989</v>
      </c>
      <c r="J75" s="162">
        <v>1.4642833200000001</v>
      </c>
      <c r="K75" s="162">
        <v>0.35731825399999989</v>
      </c>
      <c r="L75" s="162">
        <f t="shared" si="1"/>
        <v>1755.4946997720012</v>
      </c>
      <c r="M75" s="79" t="s">
        <v>217</v>
      </c>
      <c r="N75" s="80" t="s">
        <v>218</v>
      </c>
    </row>
    <row r="76" spans="1:14" ht="28.5" customHeight="1" thickTop="1" thickBot="1">
      <c r="A76" s="75">
        <v>89</v>
      </c>
      <c r="B76" s="81" t="s">
        <v>219</v>
      </c>
      <c r="C76" s="161">
        <v>52.785287672000017</v>
      </c>
      <c r="D76" s="161">
        <v>69.964564786000039</v>
      </c>
      <c r="E76" s="161">
        <v>2697.3733750529996</v>
      </c>
      <c r="F76" s="161">
        <v>2103.2831594499999</v>
      </c>
      <c r="G76" s="161">
        <v>4765.5372170849951</v>
      </c>
      <c r="H76" s="161">
        <v>3177.9531518369968</v>
      </c>
      <c r="I76" s="161">
        <v>105.61766453400003</v>
      </c>
      <c r="J76" s="161">
        <v>5.2185109339999993</v>
      </c>
      <c r="K76" s="161">
        <v>299.37543804199993</v>
      </c>
      <c r="L76" s="161">
        <f>SUM(C76:K76)</f>
        <v>13277.108369392992</v>
      </c>
      <c r="M76" s="82" t="s">
        <v>246</v>
      </c>
      <c r="N76" s="83" t="s">
        <v>220</v>
      </c>
    </row>
    <row r="77" spans="1:14" ht="29.25" customHeight="1" thickTop="1">
      <c r="A77" s="33" t="s">
        <v>221</v>
      </c>
      <c r="B77" s="34" t="s">
        <v>510</v>
      </c>
      <c r="C77" s="263">
        <v>1.652961685</v>
      </c>
      <c r="D77" s="263">
        <v>0.48594310499999999</v>
      </c>
      <c r="E77" s="263">
        <v>99.238478974000003</v>
      </c>
      <c r="F77" s="263">
        <v>1364.018220894</v>
      </c>
      <c r="G77" s="263">
        <v>40.182384533000004</v>
      </c>
      <c r="H77" s="263">
        <v>3.9721052100000001</v>
      </c>
      <c r="I77" s="263">
        <v>1.037627184</v>
      </c>
      <c r="J77" s="263">
        <v>0.53370287999999999</v>
      </c>
      <c r="K77" s="263">
        <v>9.8155592E-2</v>
      </c>
      <c r="L77" s="263">
        <f>SUM(C77:K77)</f>
        <v>1511.2195800570003</v>
      </c>
      <c r="M77" s="35" t="s">
        <v>251</v>
      </c>
      <c r="N77" s="36" t="s">
        <v>221</v>
      </c>
    </row>
    <row r="78" spans="1:14" ht="22.5" customHeight="1">
      <c r="A78" s="387" t="s">
        <v>29</v>
      </c>
      <c r="B78" s="388"/>
      <c r="C78" s="226">
        <f>+C77+C68+C58+C48+C38+C34+C30+C20+C17+C6</f>
        <v>6580.6259328709993</v>
      </c>
      <c r="D78" s="226">
        <f t="shared" ref="D78:K78" si="2">+D77+D68+D58+D48+D38+D34+D30+D20+D17+D6</f>
        <v>1932.8448148620005</v>
      </c>
      <c r="E78" s="226">
        <f t="shared" si="2"/>
        <v>33013.800075069004</v>
      </c>
      <c r="F78" s="226">
        <f t="shared" si="2"/>
        <v>6833.9122709950016</v>
      </c>
      <c r="G78" s="226">
        <f t="shared" si="2"/>
        <v>48112.931603475983</v>
      </c>
      <c r="H78" s="226">
        <f t="shared" si="2"/>
        <v>18066.43922541201</v>
      </c>
      <c r="I78" s="226">
        <f t="shared" si="2"/>
        <v>3565.3544848470001</v>
      </c>
      <c r="J78" s="226">
        <f t="shared" si="2"/>
        <v>2565.9623835829998</v>
      </c>
      <c r="K78" s="226">
        <f t="shared" si="2"/>
        <v>1191.7358981599998</v>
      </c>
      <c r="L78" s="226">
        <f>+L77+L68+L58+L48+L38+L34+L30+L20+L17+L6</f>
        <v>121863.60668927502</v>
      </c>
      <c r="M78" s="389" t="s">
        <v>28</v>
      </c>
      <c r="N78" s="390"/>
    </row>
    <row r="79" spans="1:14">
      <c r="A79" s="361" t="s">
        <v>381</v>
      </c>
      <c r="B79" s="361"/>
      <c r="C79" s="193"/>
      <c r="D79" s="193"/>
      <c r="E79" s="193"/>
      <c r="F79" s="193"/>
      <c r="G79" s="193"/>
      <c r="H79" s="193"/>
      <c r="I79" s="193"/>
      <c r="J79" s="193"/>
      <c r="K79" s="193"/>
      <c r="L79" s="260"/>
      <c r="M79" s="111"/>
      <c r="N79" s="250" t="s">
        <v>485</v>
      </c>
    </row>
  </sheetData>
  <mergeCells count="10">
    <mergeCell ref="A1:N1"/>
    <mergeCell ref="A78:B78"/>
    <mergeCell ref="M78:N78"/>
    <mergeCell ref="A79:B79"/>
    <mergeCell ref="A5:B5"/>
    <mergeCell ref="A2:N2"/>
    <mergeCell ref="A3:N3"/>
    <mergeCell ref="C4:L4"/>
    <mergeCell ref="M4:N4"/>
    <mergeCell ref="M5:N5"/>
  </mergeCells>
  <printOptions horizontalCentered="1" verticalCentered="1"/>
  <pageMargins left="0" right="0" top="0" bottom="0" header="0" footer="0.23622047244094491"/>
  <pageSetup paperSize="9" scale="80" orientation="landscape" r:id="rId1"/>
  <headerFooter alignWithMargins="0"/>
  <rowBreaks count="4" manualBreakCount="4">
    <brk id="16" max="13" man="1"/>
    <brk id="29" max="13" man="1"/>
    <brk id="46" max="13" man="1"/>
    <brk id="6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6"/>
  <sheetViews>
    <sheetView rightToLeft="1" view="pageBreakPreview" zoomScaleSheetLayoutView="100" workbookViewId="0">
      <selection activeCell="A4" sqref="A4:G4"/>
    </sheetView>
  </sheetViews>
  <sheetFormatPr defaultRowHeight="14"/>
  <cols>
    <col min="1" max="1" width="26.7265625" style="4" customWidth="1"/>
    <col min="2" max="6" width="11.7265625" style="10" customWidth="1"/>
    <col min="7" max="7" width="26.7265625" style="4" customWidth="1"/>
    <col min="8" max="8" width="9.1796875" style="4"/>
    <col min="9" max="9" width="18.453125" style="4" bestFit="1" customWidth="1"/>
    <col min="10" max="10" width="17.7265625" style="4" bestFit="1" customWidth="1"/>
    <col min="11" max="11" width="15.7265625" style="4" bestFit="1" customWidth="1"/>
    <col min="12" max="256" width="9.1796875" style="4"/>
    <col min="257" max="257" width="26.7265625" style="4" customWidth="1"/>
    <col min="258" max="262" width="11.7265625" style="4" customWidth="1"/>
    <col min="263" max="263" width="26.7265625" style="4" customWidth="1"/>
    <col min="264" max="264" width="9.1796875" style="4"/>
    <col min="265" max="265" width="18.453125" style="4" bestFit="1" customWidth="1"/>
    <col min="266" max="266" width="17.7265625" style="4" bestFit="1" customWidth="1"/>
    <col min="267" max="267" width="15.7265625" style="4" bestFit="1" customWidth="1"/>
    <col min="268" max="512" width="9.1796875" style="4"/>
    <col min="513" max="513" width="26.7265625" style="4" customWidth="1"/>
    <col min="514" max="518" width="11.7265625" style="4" customWidth="1"/>
    <col min="519" max="519" width="26.7265625" style="4" customWidth="1"/>
    <col min="520" max="520" width="9.1796875" style="4"/>
    <col min="521" max="521" width="18.453125" style="4" bestFit="1" customWidth="1"/>
    <col min="522" max="522" width="17.7265625" style="4" bestFit="1" customWidth="1"/>
    <col min="523" max="523" width="15.7265625" style="4" bestFit="1" customWidth="1"/>
    <col min="524" max="768" width="9.1796875" style="4"/>
    <col min="769" max="769" width="26.7265625" style="4" customWidth="1"/>
    <col min="770" max="774" width="11.7265625" style="4" customWidth="1"/>
    <col min="775" max="775" width="26.7265625" style="4" customWidth="1"/>
    <col min="776" max="776" width="9.1796875" style="4"/>
    <col min="777" max="777" width="18.453125" style="4" bestFit="1" customWidth="1"/>
    <col min="778" max="778" width="17.7265625" style="4" bestFit="1" customWidth="1"/>
    <col min="779" max="779" width="15.7265625" style="4" bestFit="1" customWidth="1"/>
    <col min="780" max="1024" width="9.1796875" style="4"/>
    <col min="1025" max="1025" width="26.7265625" style="4" customWidth="1"/>
    <col min="1026" max="1030" width="11.7265625" style="4" customWidth="1"/>
    <col min="1031" max="1031" width="26.7265625" style="4" customWidth="1"/>
    <col min="1032" max="1032" width="9.1796875" style="4"/>
    <col min="1033" max="1033" width="18.453125" style="4" bestFit="1" customWidth="1"/>
    <col min="1034" max="1034" width="17.7265625" style="4" bestFit="1" customWidth="1"/>
    <col min="1035" max="1035" width="15.7265625" style="4" bestFit="1" customWidth="1"/>
    <col min="1036" max="1280" width="9.1796875" style="4"/>
    <col min="1281" max="1281" width="26.7265625" style="4" customWidth="1"/>
    <col min="1282" max="1286" width="11.7265625" style="4" customWidth="1"/>
    <col min="1287" max="1287" width="26.7265625" style="4" customWidth="1"/>
    <col min="1288" max="1288" width="9.1796875" style="4"/>
    <col min="1289" max="1289" width="18.453125" style="4" bestFit="1" customWidth="1"/>
    <col min="1290" max="1290" width="17.7265625" style="4" bestFit="1" customWidth="1"/>
    <col min="1291" max="1291" width="15.7265625" style="4" bestFit="1" customWidth="1"/>
    <col min="1292" max="1536" width="9.1796875" style="4"/>
    <col min="1537" max="1537" width="26.7265625" style="4" customWidth="1"/>
    <col min="1538" max="1542" width="11.7265625" style="4" customWidth="1"/>
    <col min="1543" max="1543" width="26.7265625" style="4" customWidth="1"/>
    <col min="1544" max="1544" width="9.1796875" style="4"/>
    <col min="1545" max="1545" width="18.453125" style="4" bestFit="1" customWidth="1"/>
    <col min="1546" max="1546" width="17.7265625" style="4" bestFit="1" customWidth="1"/>
    <col min="1547" max="1547" width="15.7265625" style="4" bestFit="1" customWidth="1"/>
    <col min="1548" max="1792" width="9.1796875" style="4"/>
    <col min="1793" max="1793" width="26.7265625" style="4" customWidth="1"/>
    <col min="1794" max="1798" width="11.7265625" style="4" customWidth="1"/>
    <col min="1799" max="1799" width="26.7265625" style="4" customWidth="1"/>
    <col min="1800" max="1800" width="9.1796875" style="4"/>
    <col min="1801" max="1801" width="18.453125" style="4" bestFit="1" customWidth="1"/>
    <col min="1802" max="1802" width="17.7265625" style="4" bestFit="1" customWidth="1"/>
    <col min="1803" max="1803" width="15.7265625" style="4" bestFit="1" customWidth="1"/>
    <col min="1804" max="2048" width="9.1796875" style="4"/>
    <col min="2049" max="2049" width="26.7265625" style="4" customWidth="1"/>
    <col min="2050" max="2054" width="11.7265625" style="4" customWidth="1"/>
    <col min="2055" max="2055" width="26.7265625" style="4" customWidth="1"/>
    <col min="2056" max="2056" width="9.1796875" style="4"/>
    <col min="2057" max="2057" width="18.453125" style="4" bestFit="1" customWidth="1"/>
    <col min="2058" max="2058" width="17.7265625" style="4" bestFit="1" customWidth="1"/>
    <col min="2059" max="2059" width="15.7265625" style="4" bestFit="1" customWidth="1"/>
    <col min="2060" max="2304" width="9.1796875" style="4"/>
    <col min="2305" max="2305" width="26.7265625" style="4" customWidth="1"/>
    <col min="2306" max="2310" width="11.7265625" style="4" customWidth="1"/>
    <col min="2311" max="2311" width="26.7265625" style="4" customWidth="1"/>
    <col min="2312" max="2312" width="9.1796875" style="4"/>
    <col min="2313" max="2313" width="18.453125" style="4" bestFit="1" customWidth="1"/>
    <col min="2314" max="2314" width="17.7265625" style="4" bestFit="1" customWidth="1"/>
    <col min="2315" max="2315" width="15.7265625" style="4" bestFit="1" customWidth="1"/>
    <col min="2316" max="2560" width="9.1796875" style="4"/>
    <col min="2561" max="2561" width="26.7265625" style="4" customWidth="1"/>
    <col min="2562" max="2566" width="11.7265625" style="4" customWidth="1"/>
    <col min="2567" max="2567" width="26.7265625" style="4" customWidth="1"/>
    <col min="2568" max="2568" width="9.1796875" style="4"/>
    <col min="2569" max="2569" width="18.453125" style="4" bestFit="1" customWidth="1"/>
    <col min="2570" max="2570" width="17.7265625" style="4" bestFit="1" customWidth="1"/>
    <col min="2571" max="2571" width="15.7265625" style="4" bestFit="1" customWidth="1"/>
    <col min="2572" max="2816" width="9.1796875" style="4"/>
    <col min="2817" max="2817" width="26.7265625" style="4" customWidth="1"/>
    <col min="2818" max="2822" width="11.7265625" style="4" customWidth="1"/>
    <col min="2823" max="2823" width="26.7265625" style="4" customWidth="1"/>
    <col min="2824" max="2824" width="9.1796875" style="4"/>
    <col min="2825" max="2825" width="18.453125" style="4" bestFit="1" customWidth="1"/>
    <col min="2826" max="2826" width="17.7265625" style="4" bestFit="1" customWidth="1"/>
    <col min="2827" max="2827" width="15.7265625" style="4" bestFit="1" customWidth="1"/>
    <col min="2828" max="3072" width="9.1796875" style="4"/>
    <col min="3073" max="3073" width="26.7265625" style="4" customWidth="1"/>
    <col min="3074" max="3078" width="11.7265625" style="4" customWidth="1"/>
    <col min="3079" max="3079" width="26.7265625" style="4" customWidth="1"/>
    <col min="3080" max="3080" width="9.1796875" style="4"/>
    <col min="3081" max="3081" width="18.453125" style="4" bestFit="1" customWidth="1"/>
    <col min="3082" max="3082" width="17.7265625" style="4" bestFit="1" customWidth="1"/>
    <col min="3083" max="3083" width="15.7265625" style="4" bestFit="1" customWidth="1"/>
    <col min="3084" max="3328" width="9.1796875" style="4"/>
    <col min="3329" max="3329" width="26.7265625" style="4" customWidth="1"/>
    <col min="3330" max="3334" width="11.7265625" style="4" customWidth="1"/>
    <col min="3335" max="3335" width="26.7265625" style="4" customWidth="1"/>
    <col min="3336" max="3336" width="9.1796875" style="4"/>
    <col min="3337" max="3337" width="18.453125" style="4" bestFit="1" customWidth="1"/>
    <col min="3338" max="3338" width="17.7265625" style="4" bestFit="1" customWidth="1"/>
    <col min="3339" max="3339" width="15.7265625" style="4" bestFit="1" customWidth="1"/>
    <col min="3340" max="3584" width="9.1796875" style="4"/>
    <col min="3585" max="3585" width="26.7265625" style="4" customWidth="1"/>
    <col min="3586" max="3590" width="11.7265625" style="4" customWidth="1"/>
    <col min="3591" max="3591" width="26.7265625" style="4" customWidth="1"/>
    <col min="3592" max="3592" width="9.1796875" style="4"/>
    <col min="3593" max="3593" width="18.453125" style="4" bestFit="1" customWidth="1"/>
    <col min="3594" max="3594" width="17.7265625" style="4" bestFit="1" customWidth="1"/>
    <col min="3595" max="3595" width="15.7265625" style="4" bestFit="1" customWidth="1"/>
    <col min="3596" max="3840" width="9.1796875" style="4"/>
    <col min="3841" max="3841" width="26.7265625" style="4" customWidth="1"/>
    <col min="3842" max="3846" width="11.7265625" style="4" customWidth="1"/>
    <col min="3847" max="3847" width="26.7265625" style="4" customWidth="1"/>
    <col min="3848" max="3848" width="9.1796875" style="4"/>
    <col min="3849" max="3849" width="18.453125" style="4" bestFit="1" customWidth="1"/>
    <col min="3850" max="3850" width="17.7265625" style="4" bestFit="1" customWidth="1"/>
    <col min="3851" max="3851" width="15.7265625" style="4" bestFit="1" customWidth="1"/>
    <col min="3852" max="4096" width="9.1796875" style="4"/>
    <col min="4097" max="4097" width="26.7265625" style="4" customWidth="1"/>
    <col min="4098" max="4102" width="11.7265625" style="4" customWidth="1"/>
    <col min="4103" max="4103" width="26.7265625" style="4" customWidth="1"/>
    <col min="4104" max="4104" width="9.1796875" style="4"/>
    <col min="4105" max="4105" width="18.453125" style="4" bestFit="1" customWidth="1"/>
    <col min="4106" max="4106" width="17.7265625" style="4" bestFit="1" customWidth="1"/>
    <col min="4107" max="4107" width="15.7265625" style="4" bestFit="1" customWidth="1"/>
    <col min="4108" max="4352" width="9.1796875" style="4"/>
    <col min="4353" max="4353" width="26.7265625" style="4" customWidth="1"/>
    <col min="4354" max="4358" width="11.7265625" style="4" customWidth="1"/>
    <col min="4359" max="4359" width="26.7265625" style="4" customWidth="1"/>
    <col min="4360" max="4360" width="9.1796875" style="4"/>
    <col min="4361" max="4361" width="18.453125" style="4" bestFit="1" customWidth="1"/>
    <col min="4362" max="4362" width="17.7265625" style="4" bestFit="1" customWidth="1"/>
    <col min="4363" max="4363" width="15.7265625" style="4" bestFit="1" customWidth="1"/>
    <col min="4364" max="4608" width="9.1796875" style="4"/>
    <col min="4609" max="4609" width="26.7265625" style="4" customWidth="1"/>
    <col min="4610" max="4614" width="11.7265625" style="4" customWidth="1"/>
    <col min="4615" max="4615" width="26.7265625" style="4" customWidth="1"/>
    <col min="4616" max="4616" width="9.1796875" style="4"/>
    <col min="4617" max="4617" width="18.453125" style="4" bestFit="1" customWidth="1"/>
    <col min="4618" max="4618" width="17.7265625" style="4" bestFit="1" customWidth="1"/>
    <col min="4619" max="4619" width="15.7265625" style="4" bestFit="1" customWidth="1"/>
    <col min="4620" max="4864" width="9.1796875" style="4"/>
    <col min="4865" max="4865" width="26.7265625" style="4" customWidth="1"/>
    <col min="4866" max="4870" width="11.7265625" style="4" customWidth="1"/>
    <col min="4871" max="4871" width="26.7265625" style="4" customWidth="1"/>
    <col min="4872" max="4872" width="9.1796875" style="4"/>
    <col min="4873" max="4873" width="18.453125" style="4" bestFit="1" customWidth="1"/>
    <col min="4874" max="4874" width="17.7265625" style="4" bestFit="1" customWidth="1"/>
    <col min="4875" max="4875" width="15.7265625" style="4" bestFit="1" customWidth="1"/>
    <col min="4876" max="5120" width="9.1796875" style="4"/>
    <col min="5121" max="5121" width="26.7265625" style="4" customWidth="1"/>
    <col min="5122" max="5126" width="11.7265625" style="4" customWidth="1"/>
    <col min="5127" max="5127" width="26.7265625" style="4" customWidth="1"/>
    <col min="5128" max="5128" width="9.1796875" style="4"/>
    <col min="5129" max="5129" width="18.453125" style="4" bestFit="1" customWidth="1"/>
    <col min="5130" max="5130" width="17.7265625" style="4" bestFit="1" customWidth="1"/>
    <col min="5131" max="5131" width="15.7265625" style="4" bestFit="1" customWidth="1"/>
    <col min="5132" max="5376" width="9.1796875" style="4"/>
    <col min="5377" max="5377" width="26.7265625" style="4" customWidth="1"/>
    <col min="5378" max="5382" width="11.7265625" style="4" customWidth="1"/>
    <col min="5383" max="5383" width="26.7265625" style="4" customWidth="1"/>
    <col min="5384" max="5384" width="9.1796875" style="4"/>
    <col min="5385" max="5385" width="18.453125" style="4" bestFit="1" customWidth="1"/>
    <col min="5386" max="5386" width="17.7265625" style="4" bestFit="1" customWidth="1"/>
    <col min="5387" max="5387" width="15.7265625" style="4" bestFit="1" customWidth="1"/>
    <col min="5388" max="5632" width="9.1796875" style="4"/>
    <col min="5633" max="5633" width="26.7265625" style="4" customWidth="1"/>
    <col min="5634" max="5638" width="11.7265625" style="4" customWidth="1"/>
    <col min="5639" max="5639" width="26.7265625" style="4" customWidth="1"/>
    <col min="5640" max="5640" width="9.1796875" style="4"/>
    <col min="5641" max="5641" width="18.453125" style="4" bestFit="1" customWidth="1"/>
    <col min="5642" max="5642" width="17.7265625" style="4" bestFit="1" customWidth="1"/>
    <col min="5643" max="5643" width="15.7265625" style="4" bestFit="1" customWidth="1"/>
    <col min="5644" max="5888" width="9.1796875" style="4"/>
    <col min="5889" max="5889" width="26.7265625" style="4" customWidth="1"/>
    <col min="5890" max="5894" width="11.7265625" style="4" customWidth="1"/>
    <col min="5895" max="5895" width="26.7265625" style="4" customWidth="1"/>
    <col min="5896" max="5896" width="9.1796875" style="4"/>
    <col min="5897" max="5897" width="18.453125" style="4" bestFit="1" customWidth="1"/>
    <col min="5898" max="5898" width="17.7265625" style="4" bestFit="1" customWidth="1"/>
    <col min="5899" max="5899" width="15.7265625" style="4" bestFit="1" customWidth="1"/>
    <col min="5900" max="6144" width="9.1796875" style="4"/>
    <col min="6145" max="6145" width="26.7265625" style="4" customWidth="1"/>
    <col min="6146" max="6150" width="11.7265625" style="4" customWidth="1"/>
    <col min="6151" max="6151" width="26.7265625" style="4" customWidth="1"/>
    <col min="6152" max="6152" width="9.1796875" style="4"/>
    <col min="6153" max="6153" width="18.453125" style="4" bestFit="1" customWidth="1"/>
    <col min="6154" max="6154" width="17.7265625" style="4" bestFit="1" customWidth="1"/>
    <col min="6155" max="6155" width="15.7265625" style="4" bestFit="1" customWidth="1"/>
    <col min="6156" max="6400" width="9.1796875" style="4"/>
    <col min="6401" max="6401" width="26.7265625" style="4" customWidth="1"/>
    <col min="6402" max="6406" width="11.7265625" style="4" customWidth="1"/>
    <col min="6407" max="6407" width="26.7265625" style="4" customWidth="1"/>
    <col min="6408" max="6408" width="9.1796875" style="4"/>
    <col min="6409" max="6409" width="18.453125" style="4" bestFit="1" customWidth="1"/>
    <col min="6410" max="6410" width="17.7265625" style="4" bestFit="1" customWidth="1"/>
    <col min="6411" max="6411" width="15.7265625" style="4" bestFit="1" customWidth="1"/>
    <col min="6412" max="6656" width="9.1796875" style="4"/>
    <col min="6657" max="6657" width="26.7265625" style="4" customWidth="1"/>
    <col min="6658" max="6662" width="11.7265625" style="4" customWidth="1"/>
    <col min="6663" max="6663" width="26.7265625" style="4" customWidth="1"/>
    <col min="6664" max="6664" width="9.1796875" style="4"/>
    <col min="6665" max="6665" width="18.453125" style="4" bestFit="1" customWidth="1"/>
    <col min="6666" max="6666" width="17.7265625" style="4" bestFit="1" customWidth="1"/>
    <col min="6667" max="6667" width="15.7265625" style="4" bestFit="1" customWidth="1"/>
    <col min="6668" max="6912" width="9.1796875" style="4"/>
    <col min="6913" max="6913" width="26.7265625" style="4" customWidth="1"/>
    <col min="6914" max="6918" width="11.7265625" style="4" customWidth="1"/>
    <col min="6919" max="6919" width="26.7265625" style="4" customWidth="1"/>
    <col min="6920" max="6920" width="9.1796875" style="4"/>
    <col min="6921" max="6921" width="18.453125" style="4" bestFit="1" customWidth="1"/>
    <col min="6922" max="6922" width="17.7265625" style="4" bestFit="1" customWidth="1"/>
    <col min="6923" max="6923" width="15.7265625" style="4" bestFit="1" customWidth="1"/>
    <col min="6924" max="7168" width="9.1796875" style="4"/>
    <col min="7169" max="7169" width="26.7265625" style="4" customWidth="1"/>
    <col min="7170" max="7174" width="11.7265625" style="4" customWidth="1"/>
    <col min="7175" max="7175" width="26.7265625" style="4" customWidth="1"/>
    <col min="7176" max="7176" width="9.1796875" style="4"/>
    <col min="7177" max="7177" width="18.453125" style="4" bestFit="1" customWidth="1"/>
    <col min="7178" max="7178" width="17.7265625" style="4" bestFit="1" customWidth="1"/>
    <col min="7179" max="7179" width="15.7265625" style="4" bestFit="1" customWidth="1"/>
    <col min="7180" max="7424" width="9.1796875" style="4"/>
    <col min="7425" max="7425" width="26.7265625" style="4" customWidth="1"/>
    <col min="7426" max="7430" width="11.7265625" style="4" customWidth="1"/>
    <col min="7431" max="7431" width="26.7265625" style="4" customWidth="1"/>
    <col min="7432" max="7432" width="9.1796875" style="4"/>
    <col min="7433" max="7433" width="18.453125" style="4" bestFit="1" customWidth="1"/>
    <col min="7434" max="7434" width="17.7265625" style="4" bestFit="1" customWidth="1"/>
    <col min="7435" max="7435" width="15.7265625" style="4" bestFit="1" customWidth="1"/>
    <col min="7436" max="7680" width="9.1796875" style="4"/>
    <col min="7681" max="7681" width="26.7265625" style="4" customWidth="1"/>
    <col min="7682" max="7686" width="11.7265625" style="4" customWidth="1"/>
    <col min="7687" max="7687" width="26.7265625" style="4" customWidth="1"/>
    <col min="7688" max="7688" width="9.1796875" style="4"/>
    <col min="7689" max="7689" width="18.453125" style="4" bestFit="1" customWidth="1"/>
    <col min="7690" max="7690" width="17.7265625" style="4" bestFit="1" customWidth="1"/>
    <col min="7691" max="7691" width="15.7265625" style="4" bestFit="1" customWidth="1"/>
    <col min="7692" max="7936" width="9.1796875" style="4"/>
    <col min="7937" max="7937" width="26.7265625" style="4" customWidth="1"/>
    <col min="7938" max="7942" width="11.7265625" style="4" customWidth="1"/>
    <col min="7943" max="7943" width="26.7265625" style="4" customWidth="1"/>
    <col min="7944" max="7944" width="9.1796875" style="4"/>
    <col min="7945" max="7945" width="18.453125" style="4" bestFit="1" customWidth="1"/>
    <col min="7946" max="7946" width="17.7265625" style="4" bestFit="1" customWidth="1"/>
    <col min="7947" max="7947" width="15.7265625" style="4" bestFit="1" customWidth="1"/>
    <col min="7948" max="8192" width="9.1796875" style="4"/>
    <col min="8193" max="8193" width="26.7265625" style="4" customWidth="1"/>
    <col min="8194" max="8198" width="11.7265625" style="4" customWidth="1"/>
    <col min="8199" max="8199" width="26.7265625" style="4" customWidth="1"/>
    <col min="8200" max="8200" width="9.1796875" style="4"/>
    <col min="8201" max="8201" width="18.453125" style="4" bestFit="1" customWidth="1"/>
    <col min="8202" max="8202" width="17.7265625" style="4" bestFit="1" customWidth="1"/>
    <col min="8203" max="8203" width="15.7265625" style="4" bestFit="1" customWidth="1"/>
    <col min="8204" max="8448" width="9.1796875" style="4"/>
    <col min="8449" max="8449" width="26.7265625" style="4" customWidth="1"/>
    <col min="8450" max="8454" width="11.7265625" style="4" customWidth="1"/>
    <col min="8455" max="8455" width="26.7265625" style="4" customWidth="1"/>
    <col min="8456" max="8456" width="9.1796875" style="4"/>
    <col min="8457" max="8457" width="18.453125" style="4" bestFit="1" customWidth="1"/>
    <col min="8458" max="8458" width="17.7265625" style="4" bestFit="1" customWidth="1"/>
    <col min="8459" max="8459" width="15.7265625" style="4" bestFit="1" customWidth="1"/>
    <col min="8460" max="8704" width="9.1796875" style="4"/>
    <col min="8705" max="8705" width="26.7265625" style="4" customWidth="1"/>
    <col min="8706" max="8710" width="11.7265625" style="4" customWidth="1"/>
    <col min="8711" max="8711" width="26.7265625" style="4" customWidth="1"/>
    <col min="8712" max="8712" width="9.1796875" style="4"/>
    <col min="8713" max="8713" width="18.453125" style="4" bestFit="1" customWidth="1"/>
    <col min="8714" max="8714" width="17.7265625" style="4" bestFit="1" customWidth="1"/>
    <col min="8715" max="8715" width="15.7265625" style="4" bestFit="1" customWidth="1"/>
    <col min="8716" max="8960" width="9.1796875" style="4"/>
    <col min="8961" max="8961" width="26.7265625" style="4" customWidth="1"/>
    <col min="8962" max="8966" width="11.7265625" style="4" customWidth="1"/>
    <col min="8967" max="8967" width="26.7265625" style="4" customWidth="1"/>
    <col min="8968" max="8968" width="9.1796875" style="4"/>
    <col min="8969" max="8969" width="18.453125" style="4" bestFit="1" customWidth="1"/>
    <col min="8970" max="8970" width="17.7265625" style="4" bestFit="1" customWidth="1"/>
    <col min="8971" max="8971" width="15.7265625" style="4" bestFit="1" customWidth="1"/>
    <col min="8972" max="9216" width="9.1796875" style="4"/>
    <col min="9217" max="9217" width="26.7265625" style="4" customWidth="1"/>
    <col min="9218" max="9222" width="11.7265625" style="4" customWidth="1"/>
    <col min="9223" max="9223" width="26.7265625" style="4" customWidth="1"/>
    <col min="9224" max="9224" width="9.1796875" style="4"/>
    <col min="9225" max="9225" width="18.453125" style="4" bestFit="1" customWidth="1"/>
    <col min="9226" max="9226" width="17.7265625" style="4" bestFit="1" customWidth="1"/>
    <col min="9227" max="9227" width="15.7265625" style="4" bestFit="1" customWidth="1"/>
    <col min="9228" max="9472" width="9.1796875" style="4"/>
    <col min="9473" max="9473" width="26.7265625" style="4" customWidth="1"/>
    <col min="9474" max="9478" width="11.7265625" style="4" customWidth="1"/>
    <col min="9479" max="9479" width="26.7265625" style="4" customWidth="1"/>
    <col min="9480" max="9480" width="9.1796875" style="4"/>
    <col min="9481" max="9481" width="18.453125" style="4" bestFit="1" customWidth="1"/>
    <col min="9482" max="9482" width="17.7265625" style="4" bestFit="1" customWidth="1"/>
    <col min="9483" max="9483" width="15.7265625" style="4" bestFit="1" customWidth="1"/>
    <col min="9484" max="9728" width="9.1796875" style="4"/>
    <col min="9729" max="9729" width="26.7265625" style="4" customWidth="1"/>
    <col min="9730" max="9734" width="11.7265625" style="4" customWidth="1"/>
    <col min="9735" max="9735" width="26.7265625" style="4" customWidth="1"/>
    <col min="9736" max="9736" width="9.1796875" style="4"/>
    <col min="9737" max="9737" width="18.453125" style="4" bestFit="1" customWidth="1"/>
    <col min="9738" max="9738" width="17.7265625" style="4" bestFit="1" customWidth="1"/>
    <col min="9739" max="9739" width="15.7265625" style="4" bestFit="1" customWidth="1"/>
    <col min="9740" max="9984" width="9.1796875" style="4"/>
    <col min="9985" max="9985" width="26.7265625" style="4" customWidth="1"/>
    <col min="9986" max="9990" width="11.7265625" style="4" customWidth="1"/>
    <col min="9991" max="9991" width="26.7265625" style="4" customWidth="1"/>
    <col min="9992" max="9992" width="9.1796875" style="4"/>
    <col min="9993" max="9993" width="18.453125" style="4" bestFit="1" customWidth="1"/>
    <col min="9994" max="9994" width="17.7265625" style="4" bestFit="1" customWidth="1"/>
    <col min="9995" max="9995" width="15.7265625" style="4" bestFit="1" customWidth="1"/>
    <col min="9996" max="10240" width="9.1796875" style="4"/>
    <col min="10241" max="10241" width="26.7265625" style="4" customWidth="1"/>
    <col min="10242" max="10246" width="11.7265625" style="4" customWidth="1"/>
    <col min="10247" max="10247" width="26.7265625" style="4" customWidth="1"/>
    <col min="10248" max="10248" width="9.1796875" style="4"/>
    <col min="10249" max="10249" width="18.453125" style="4" bestFit="1" customWidth="1"/>
    <col min="10250" max="10250" width="17.7265625" style="4" bestFit="1" customWidth="1"/>
    <col min="10251" max="10251" width="15.7265625" style="4" bestFit="1" customWidth="1"/>
    <col min="10252" max="10496" width="9.1796875" style="4"/>
    <col min="10497" max="10497" width="26.7265625" style="4" customWidth="1"/>
    <col min="10498" max="10502" width="11.7265625" style="4" customWidth="1"/>
    <col min="10503" max="10503" width="26.7265625" style="4" customWidth="1"/>
    <col min="10504" max="10504" width="9.1796875" style="4"/>
    <col min="10505" max="10505" width="18.453125" style="4" bestFit="1" customWidth="1"/>
    <col min="10506" max="10506" width="17.7265625" style="4" bestFit="1" customWidth="1"/>
    <col min="10507" max="10507" width="15.7265625" style="4" bestFit="1" customWidth="1"/>
    <col min="10508" max="10752" width="9.1796875" style="4"/>
    <col min="10753" max="10753" width="26.7265625" style="4" customWidth="1"/>
    <col min="10754" max="10758" width="11.7265625" style="4" customWidth="1"/>
    <col min="10759" max="10759" width="26.7265625" style="4" customWidth="1"/>
    <col min="10760" max="10760" width="9.1796875" style="4"/>
    <col min="10761" max="10761" width="18.453125" style="4" bestFit="1" customWidth="1"/>
    <col min="10762" max="10762" width="17.7265625" style="4" bestFit="1" customWidth="1"/>
    <col min="10763" max="10763" width="15.7265625" style="4" bestFit="1" customWidth="1"/>
    <col min="10764" max="11008" width="9.1796875" style="4"/>
    <col min="11009" max="11009" width="26.7265625" style="4" customWidth="1"/>
    <col min="11010" max="11014" width="11.7265625" style="4" customWidth="1"/>
    <col min="11015" max="11015" width="26.7265625" style="4" customWidth="1"/>
    <col min="11016" max="11016" width="9.1796875" style="4"/>
    <col min="11017" max="11017" width="18.453125" style="4" bestFit="1" customWidth="1"/>
    <col min="11018" max="11018" width="17.7265625" style="4" bestFit="1" customWidth="1"/>
    <col min="11019" max="11019" width="15.7265625" style="4" bestFit="1" customWidth="1"/>
    <col min="11020" max="11264" width="9.1796875" style="4"/>
    <col min="11265" max="11265" width="26.7265625" style="4" customWidth="1"/>
    <col min="11266" max="11270" width="11.7265625" style="4" customWidth="1"/>
    <col min="11271" max="11271" width="26.7265625" style="4" customWidth="1"/>
    <col min="11272" max="11272" width="9.1796875" style="4"/>
    <col min="11273" max="11273" width="18.453125" style="4" bestFit="1" customWidth="1"/>
    <col min="11274" max="11274" width="17.7265625" style="4" bestFit="1" customWidth="1"/>
    <col min="11275" max="11275" width="15.7265625" style="4" bestFit="1" customWidth="1"/>
    <col min="11276" max="11520" width="9.1796875" style="4"/>
    <col min="11521" max="11521" width="26.7265625" style="4" customWidth="1"/>
    <col min="11522" max="11526" width="11.7265625" style="4" customWidth="1"/>
    <col min="11527" max="11527" width="26.7265625" style="4" customWidth="1"/>
    <col min="11528" max="11528" width="9.1796875" style="4"/>
    <col min="11529" max="11529" width="18.453125" style="4" bestFit="1" customWidth="1"/>
    <col min="11530" max="11530" width="17.7265625" style="4" bestFit="1" customWidth="1"/>
    <col min="11531" max="11531" width="15.7265625" style="4" bestFit="1" customWidth="1"/>
    <col min="11532" max="11776" width="9.1796875" style="4"/>
    <col min="11777" max="11777" width="26.7265625" style="4" customWidth="1"/>
    <col min="11778" max="11782" width="11.7265625" style="4" customWidth="1"/>
    <col min="11783" max="11783" width="26.7265625" style="4" customWidth="1"/>
    <col min="11784" max="11784" width="9.1796875" style="4"/>
    <col min="11785" max="11785" width="18.453125" style="4" bestFit="1" customWidth="1"/>
    <col min="11786" max="11786" width="17.7265625" style="4" bestFit="1" customWidth="1"/>
    <col min="11787" max="11787" width="15.7265625" style="4" bestFit="1" customWidth="1"/>
    <col min="11788" max="12032" width="9.1796875" style="4"/>
    <col min="12033" max="12033" width="26.7265625" style="4" customWidth="1"/>
    <col min="12034" max="12038" width="11.7265625" style="4" customWidth="1"/>
    <col min="12039" max="12039" width="26.7265625" style="4" customWidth="1"/>
    <col min="12040" max="12040" width="9.1796875" style="4"/>
    <col min="12041" max="12041" width="18.453125" style="4" bestFit="1" customWidth="1"/>
    <col min="12042" max="12042" width="17.7265625" style="4" bestFit="1" customWidth="1"/>
    <col min="12043" max="12043" width="15.7265625" style="4" bestFit="1" customWidth="1"/>
    <col min="12044" max="12288" width="9.1796875" style="4"/>
    <col min="12289" max="12289" width="26.7265625" style="4" customWidth="1"/>
    <col min="12290" max="12294" width="11.7265625" style="4" customWidth="1"/>
    <col min="12295" max="12295" width="26.7265625" style="4" customWidth="1"/>
    <col min="12296" max="12296" width="9.1796875" style="4"/>
    <col min="12297" max="12297" width="18.453125" style="4" bestFit="1" customWidth="1"/>
    <col min="12298" max="12298" width="17.7265625" style="4" bestFit="1" customWidth="1"/>
    <col min="12299" max="12299" width="15.7265625" style="4" bestFit="1" customWidth="1"/>
    <col min="12300" max="12544" width="9.1796875" style="4"/>
    <col min="12545" max="12545" width="26.7265625" style="4" customWidth="1"/>
    <col min="12546" max="12550" width="11.7265625" style="4" customWidth="1"/>
    <col min="12551" max="12551" width="26.7265625" style="4" customWidth="1"/>
    <col min="12552" max="12552" width="9.1796875" style="4"/>
    <col min="12553" max="12553" width="18.453125" style="4" bestFit="1" customWidth="1"/>
    <col min="12554" max="12554" width="17.7265625" style="4" bestFit="1" customWidth="1"/>
    <col min="12555" max="12555" width="15.7265625" style="4" bestFit="1" customWidth="1"/>
    <col min="12556" max="12800" width="9.1796875" style="4"/>
    <col min="12801" max="12801" width="26.7265625" style="4" customWidth="1"/>
    <col min="12802" max="12806" width="11.7265625" style="4" customWidth="1"/>
    <col min="12807" max="12807" width="26.7265625" style="4" customWidth="1"/>
    <col min="12808" max="12808" width="9.1796875" style="4"/>
    <col min="12809" max="12809" width="18.453125" style="4" bestFit="1" customWidth="1"/>
    <col min="12810" max="12810" width="17.7265625" style="4" bestFit="1" customWidth="1"/>
    <col min="12811" max="12811" width="15.7265625" style="4" bestFit="1" customWidth="1"/>
    <col min="12812" max="13056" width="9.1796875" style="4"/>
    <col min="13057" max="13057" width="26.7265625" style="4" customWidth="1"/>
    <col min="13058" max="13062" width="11.7265625" style="4" customWidth="1"/>
    <col min="13063" max="13063" width="26.7265625" style="4" customWidth="1"/>
    <col min="13064" max="13064" width="9.1796875" style="4"/>
    <col min="13065" max="13065" width="18.453125" style="4" bestFit="1" customWidth="1"/>
    <col min="13066" max="13066" width="17.7265625" style="4" bestFit="1" customWidth="1"/>
    <col min="13067" max="13067" width="15.7265625" style="4" bestFit="1" customWidth="1"/>
    <col min="13068" max="13312" width="9.1796875" style="4"/>
    <col min="13313" max="13313" width="26.7265625" style="4" customWidth="1"/>
    <col min="13314" max="13318" width="11.7265625" style="4" customWidth="1"/>
    <col min="13319" max="13319" width="26.7265625" style="4" customWidth="1"/>
    <col min="13320" max="13320" width="9.1796875" style="4"/>
    <col min="13321" max="13321" width="18.453125" style="4" bestFit="1" customWidth="1"/>
    <col min="13322" max="13322" width="17.7265625" style="4" bestFit="1" customWidth="1"/>
    <col min="13323" max="13323" width="15.7265625" style="4" bestFit="1" customWidth="1"/>
    <col min="13324" max="13568" width="9.1796875" style="4"/>
    <col min="13569" max="13569" width="26.7265625" style="4" customWidth="1"/>
    <col min="13570" max="13574" width="11.7265625" style="4" customWidth="1"/>
    <col min="13575" max="13575" width="26.7265625" style="4" customWidth="1"/>
    <col min="13576" max="13576" width="9.1796875" style="4"/>
    <col min="13577" max="13577" width="18.453125" style="4" bestFit="1" customWidth="1"/>
    <col min="13578" max="13578" width="17.7265625" style="4" bestFit="1" customWidth="1"/>
    <col min="13579" max="13579" width="15.7265625" style="4" bestFit="1" customWidth="1"/>
    <col min="13580" max="13824" width="9.1796875" style="4"/>
    <col min="13825" max="13825" width="26.7265625" style="4" customWidth="1"/>
    <col min="13826" max="13830" width="11.7265625" style="4" customWidth="1"/>
    <col min="13831" max="13831" width="26.7265625" style="4" customWidth="1"/>
    <col min="13832" max="13832" width="9.1796875" style="4"/>
    <col min="13833" max="13833" width="18.453125" style="4" bestFit="1" customWidth="1"/>
    <col min="13834" max="13834" width="17.7265625" style="4" bestFit="1" customWidth="1"/>
    <col min="13835" max="13835" width="15.7265625" style="4" bestFit="1" customWidth="1"/>
    <col min="13836" max="14080" width="9.1796875" style="4"/>
    <col min="14081" max="14081" width="26.7265625" style="4" customWidth="1"/>
    <col min="14082" max="14086" width="11.7265625" style="4" customWidth="1"/>
    <col min="14087" max="14087" width="26.7265625" style="4" customWidth="1"/>
    <col min="14088" max="14088" width="9.1796875" style="4"/>
    <col min="14089" max="14089" width="18.453125" style="4" bestFit="1" customWidth="1"/>
    <col min="14090" max="14090" width="17.7265625" style="4" bestFit="1" customWidth="1"/>
    <col min="14091" max="14091" width="15.7265625" style="4" bestFit="1" customWidth="1"/>
    <col min="14092" max="14336" width="9.1796875" style="4"/>
    <col min="14337" max="14337" width="26.7265625" style="4" customWidth="1"/>
    <col min="14338" max="14342" width="11.7265625" style="4" customWidth="1"/>
    <col min="14343" max="14343" width="26.7265625" style="4" customWidth="1"/>
    <col min="14344" max="14344" width="9.1796875" style="4"/>
    <col min="14345" max="14345" width="18.453125" style="4" bestFit="1" customWidth="1"/>
    <col min="14346" max="14346" width="17.7265625" style="4" bestFit="1" customWidth="1"/>
    <col min="14347" max="14347" width="15.7265625" style="4" bestFit="1" customWidth="1"/>
    <col min="14348" max="14592" width="9.1796875" style="4"/>
    <col min="14593" max="14593" width="26.7265625" style="4" customWidth="1"/>
    <col min="14594" max="14598" width="11.7265625" style="4" customWidth="1"/>
    <col min="14599" max="14599" width="26.7265625" style="4" customWidth="1"/>
    <col min="14600" max="14600" width="9.1796875" style="4"/>
    <col min="14601" max="14601" width="18.453125" style="4" bestFit="1" customWidth="1"/>
    <col min="14602" max="14602" width="17.7265625" style="4" bestFit="1" customWidth="1"/>
    <col min="14603" max="14603" width="15.7265625" style="4" bestFit="1" customWidth="1"/>
    <col min="14604" max="14848" width="9.1796875" style="4"/>
    <col min="14849" max="14849" width="26.7265625" style="4" customWidth="1"/>
    <col min="14850" max="14854" width="11.7265625" style="4" customWidth="1"/>
    <col min="14855" max="14855" width="26.7265625" style="4" customWidth="1"/>
    <col min="14856" max="14856" width="9.1796875" style="4"/>
    <col min="14857" max="14857" width="18.453125" style="4" bestFit="1" customWidth="1"/>
    <col min="14858" max="14858" width="17.7265625" style="4" bestFit="1" customWidth="1"/>
    <col min="14859" max="14859" width="15.7265625" style="4" bestFit="1" customWidth="1"/>
    <col min="14860" max="15104" width="9.1796875" style="4"/>
    <col min="15105" max="15105" width="26.7265625" style="4" customWidth="1"/>
    <col min="15106" max="15110" width="11.7265625" style="4" customWidth="1"/>
    <col min="15111" max="15111" width="26.7265625" style="4" customWidth="1"/>
    <col min="15112" max="15112" width="9.1796875" style="4"/>
    <col min="15113" max="15113" width="18.453125" style="4" bestFit="1" customWidth="1"/>
    <col min="15114" max="15114" width="17.7265625" style="4" bestFit="1" customWidth="1"/>
    <col min="15115" max="15115" width="15.7265625" style="4" bestFit="1" customWidth="1"/>
    <col min="15116" max="15360" width="9.1796875" style="4"/>
    <col min="15361" max="15361" width="26.7265625" style="4" customWidth="1"/>
    <col min="15362" max="15366" width="11.7265625" style="4" customWidth="1"/>
    <col min="15367" max="15367" width="26.7265625" style="4" customWidth="1"/>
    <col min="15368" max="15368" width="9.1796875" style="4"/>
    <col min="15369" max="15369" width="18.453125" style="4" bestFit="1" customWidth="1"/>
    <col min="15370" max="15370" width="17.7265625" style="4" bestFit="1" customWidth="1"/>
    <col min="15371" max="15371" width="15.7265625" style="4" bestFit="1" customWidth="1"/>
    <col min="15372" max="15616" width="9.1796875" style="4"/>
    <col min="15617" max="15617" width="26.7265625" style="4" customWidth="1"/>
    <col min="15618" max="15622" width="11.7265625" style="4" customWidth="1"/>
    <col min="15623" max="15623" width="26.7265625" style="4" customWidth="1"/>
    <col min="15624" max="15624" width="9.1796875" style="4"/>
    <col min="15625" max="15625" width="18.453125" style="4" bestFit="1" customWidth="1"/>
    <col min="15626" max="15626" width="17.7265625" style="4" bestFit="1" customWidth="1"/>
    <col min="15627" max="15627" width="15.7265625" style="4" bestFit="1" customWidth="1"/>
    <col min="15628" max="15872" width="9.1796875" style="4"/>
    <col min="15873" max="15873" width="26.7265625" style="4" customWidth="1"/>
    <col min="15874" max="15878" width="11.7265625" style="4" customWidth="1"/>
    <col min="15879" max="15879" width="26.7265625" style="4" customWidth="1"/>
    <col min="15880" max="15880" width="9.1796875" style="4"/>
    <col min="15881" max="15881" width="18.453125" style="4" bestFit="1" customWidth="1"/>
    <col min="15882" max="15882" width="17.7265625" style="4" bestFit="1" customWidth="1"/>
    <col min="15883" max="15883" width="15.7265625" style="4" bestFit="1" customWidth="1"/>
    <col min="15884" max="16128" width="9.1796875" style="4"/>
    <col min="16129" max="16129" width="26.7265625" style="4" customWidth="1"/>
    <col min="16130" max="16134" width="11.7265625" style="4" customWidth="1"/>
    <col min="16135" max="16135" width="26.7265625" style="4" customWidth="1"/>
    <col min="16136" max="16136" width="9.1796875" style="4"/>
    <col min="16137" max="16137" width="18.453125" style="4" bestFit="1" customWidth="1"/>
    <col min="16138" max="16138" width="17.7265625" style="4" bestFit="1" customWidth="1"/>
    <col min="16139" max="16139" width="15.7265625" style="4" bestFit="1" customWidth="1"/>
    <col min="16140" max="16384" width="9.1796875" style="4"/>
  </cols>
  <sheetData>
    <row r="1" spans="1:14" s="59" customFormat="1" ht="21.75" customHeight="1">
      <c r="A1" s="291"/>
      <c r="B1" s="61"/>
      <c r="C1" s="61"/>
      <c r="D1" s="61"/>
      <c r="E1" s="61"/>
      <c r="F1" s="61"/>
      <c r="G1" s="61"/>
      <c r="H1" s="61"/>
      <c r="I1" s="61"/>
      <c r="J1" s="61"/>
      <c r="K1" s="61"/>
      <c r="L1" s="61"/>
      <c r="M1" s="61"/>
      <c r="N1" s="61"/>
    </row>
    <row r="2" spans="1:14" s="1" customFormat="1" ht="20.149999999999999" customHeight="1">
      <c r="A2" s="380" t="s">
        <v>433</v>
      </c>
      <c r="B2" s="380"/>
      <c r="C2" s="380"/>
      <c r="D2" s="380"/>
      <c r="E2" s="380"/>
      <c r="F2" s="380"/>
      <c r="G2" s="380"/>
    </row>
    <row r="3" spans="1:14" s="1" customFormat="1" ht="20.149999999999999" customHeight="1">
      <c r="A3" s="362" t="s">
        <v>581</v>
      </c>
      <c r="B3" s="362"/>
      <c r="C3" s="362"/>
      <c r="D3" s="362"/>
      <c r="E3" s="362"/>
      <c r="F3" s="362"/>
      <c r="G3" s="362"/>
    </row>
    <row r="4" spans="1:14" s="6" customFormat="1" ht="20.149999999999999" customHeight="1">
      <c r="A4" s="379" t="s">
        <v>223</v>
      </c>
      <c r="B4" s="379"/>
      <c r="C4" s="379"/>
      <c r="D4" s="379"/>
      <c r="E4" s="379"/>
      <c r="F4" s="379"/>
      <c r="G4" s="379"/>
    </row>
    <row r="5" spans="1:14" s="6" customFormat="1" ht="20.149999999999999" customHeight="1">
      <c r="A5" s="379" t="s">
        <v>581</v>
      </c>
      <c r="B5" s="379"/>
      <c r="C5" s="379"/>
      <c r="D5" s="379"/>
      <c r="E5" s="379"/>
      <c r="F5" s="379"/>
      <c r="G5" s="379"/>
    </row>
    <row r="6" spans="1:14" ht="20.25" customHeight="1">
      <c r="A6" s="96" t="s">
        <v>535</v>
      </c>
      <c r="G6" s="41" t="s">
        <v>534</v>
      </c>
      <c r="I6" s="62"/>
      <c r="J6" s="62"/>
    </row>
    <row r="7" spans="1:14" ht="56.25" customHeight="1">
      <c r="A7" s="187" t="s">
        <v>255</v>
      </c>
      <c r="B7" s="87">
        <v>2018</v>
      </c>
      <c r="C7" s="87">
        <v>2019</v>
      </c>
      <c r="D7" s="87">
        <v>2020</v>
      </c>
      <c r="E7" s="87">
        <v>2021</v>
      </c>
      <c r="F7" s="87">
        <v>2022</v>
      </c>
      <c r="G7" s="188" t="s">
        <v>471</v>
      </c>
      <c r="I7" s="62"/>
      <c r="J7" s="63"/>
      <c r="K7" s="51"/>
    </row>
    <row r="8" spans="1:14" ht="31.5" customHeight="1" thickBot="1">
      <c r="A8" s="27" t="s">
        <v>224</v>
      </c>
      <c r="B8" s="178">
        <v>10060.210859269977</v>
      </c>
      <c r="C8" s="178">
        <v>10141.115241497995</v>
      </c>
      <c r="D8" s="178">
        <v>6855.4900566829729</v>
      </c>
      <c r="E8" s="178">
        <v>8377.3534385370258</v>
      </c>
      <c r="F8" s="178">
        <v>9617.8387711030391</v>
      </c>
      <c r="G8" s="28" t="s">
        <v>470</v>
      </c>
      <c r="H8" s="344"/>
      <c r="I8" s="62"/>
      <c r="J8" s="63"/>
      <c r="K8" s="51"/>
    </row>
    <row r="9" spans="1:14" ht="31.5" customHeight="1" thickTop="1" thickBot="1">
      <c r="A9" s="25" t="s">
        <v>225</v>
      </c>
      <c r="B9" s="179">
        <v>7445.7002731660032</v>
      </c>
      <c r="C9" s="179">
        <v>5842.6771268819557</v>
      </c>
      <c r="D9" s="179">
        <v>5367.4759611260115</v>
      </c>
      <c r="E9" s="179">
        <v>8074.10188393105</v>
      </c>
      <c r="F9" s="179">
        <v>8353.395393570001</v>
      </c>
      <c r="G9" s="26" t="s">
        <v>469</v>
      </c>
      <c r="H9" s="344"/>
      <c r="I9" s="62"/>
      <c r="J9" s="63"/>
      <c r="K9" s="51"/>
    </row>
    <row r="10" spans="1:14" ht="31.5" customHeight="1" thickTop="1">
      <c r="A10" s="42" t="s">
        <v>226</v>
      </c>
      <c r="B10" s="210">
        <v>97867.322873468744</v>
      </c>
      <c r="C10" s="210">
        <v>90224.35345461985</v>
      </c>
      <c r="D10" s="210">
        <v>81336.178272735415</v>
      </c>
      <c r="E10" s="210">
        <v>85415.414669797421</v>
      </c>
      <c r="F10" s="210">
        <v>103892.37252460286</v>
      </c>
      <c r="G10" s="43" t="s">
        <v>468</v>
      </c>
      <c r="H10" s="344"/>
      <c r="I10" s="62"/>
      <c r="J10" s="63"/>
      <c r="K10" s="51"/>
    </row>
    <row r="11" spans="1:14" ht="31.5" customHeight="1">
      <c r="A11" s="44" t="s">
        <v>253</v>
      </c>
      <c r="B11" s="211">
        <f>SUM(B8:B10)</f>
        <v>115373.23400590473</v>
      </c>
      <c r="C11" s="211">
        <f>SUM(C8:C10)</f>
        <v>106208.1458229998</v>
      </c>
      <c r="D11" s="211">
        <f>SUM(D8:D10)</f>
        <v>93559.144290544398</v>
      </c>
      <c r="E11" s="211">
        <f>SUM(E8:E10)</f>
        <v>101866.86999226549</v>
      </c>
      <c r="F11" s="211">
        <f>SUM(F8:F10)</f>
        <v>121863.60668927591</v>
      </c>
      <c r="G11" s="275" t="s">
        <v>28</v>
      </c>
    </row>
    <row r="12" spans="1:14">
      <c r="A12" s="189" t="s">
        <v>283</v>
      </c>
      <c r="B12" s="212"/>
      <c r="C12" s="212"/>
      <c r="D12" s="212"/>
      <c r="E12" s="170"/>
      <c r="F12" s="170"/>
      <c r="G12" s="250" t="s">
        <v>485</v>
      </c>
    </row>
    <row r="13" spans="1:14">
      <c r="A13" s="189"/>
      <c r="B13" s="170"/>
      <c r="C13" s="170"/>
      <c r="D13" s="170"/>
      <c r="E13" s="170"/>
      <c r="F13" s="170"/>
      <c r="G13" s="91"/>
    </row>
    <row r="14" spans="1:14">
      <c r="B14" s="170"/>
      <c r="C14" s="170"/>
      <c r="D14" s="170"/>
      <c r="E14" s="170"/>
      <c r="F14" s="170"/>
    </row>
    <row r="16" spans="1:14">
      <c r="B16" s="197"/>
      <c r="C16" s="197"/>
      <c r="D16" s="197"/>
      <c r="E16" s="197"/>
      <c r="F16" s="197"/>
    </row>
  </sheetData>
  <mergeCells count="4">
    <mergeCell ref="A4:G4"/>
    <mergeCell ref="A2:G2"/>
    <mergeCell ref="A3:G3"/>
    <mergeCell ref="A5:G5"/>
  </mergeCells>
  <printOptions horizontalCentered="1"/>
  <pageMargins left="1.1811023622047245" right="1.1811023622047245" top="1.5748031496062993" bottom="0.78740157480314965" header="0.51181102362204722" footer="0.51181102362204722"/>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5"/>
  <sheetViews>
    <sheetView rightToLeft="1" view="pageBreakPreview" zoomScaleSheetLayoutView="100" workbookViewId="0">
      <selection activeCell="A4" sqref="A4:G4"/>
    </sheetView>
  </sheetViews>
  <sheetFormatPr defaultRowHeight="14"/>
  <cols>
    <col min="1" max="1" width="26.7265625" style="4" customWidth="1"/>
    <col min="2" max="6" width="11.7265625" style="10" customWidth="1"/>
    <col min="7" max="7" width="26.7265625" style="4" customWidth="1"/>
    <col min="8" max="8" width="9.1796875" style="4"/>
    <col min="9" max="9" width="18.453125" style="4" bestFit="1" customWidth="1"/>
    <col min="10" max="10" width="17.7265625" style="4" bestFit="1" customWidth="1"/>
    <col min="11" max="11" width="15.7265625" style="4" bestFit="1" customWidth="1"/>
    <col min="12" max="256" width="9.1796875" style="4"/>
    <col min="257" max="257" width="26.7265625" style="4" customWidth="1"/>
    <col min="258" max="262" width="11.7265625" style="4" customWidth="1"/>
    <col min="263" max="263" width="26.7265625" style="4" customWidth="1"/>
    <col min="264" max="264" width="9.1796875" style="4"/>
    <col min="265" max="265" width="18.453125" style="4" bestFit="1" customWidth="1"/>
    <col min="266" max="266" width="17.7265625" style="4" bestFit="1" customWidth="1"/>
    <col min="267" max="267" width="15.7265625" style="4" bestFit="1" customWidth="1"/>
    <col min="268" max="512" width="9.1796875" style="4"/>
    <col min="513" max="513" width="26.7265625" style="4" customWidth="1"/>
    <col min="514" max="518" width="11.7265625" style="4" customWidth="1"/>
    <col min="519" max="519" width="26.7265625" style="4" customWidth="1"/>
    <col min="520" max="520" width="9.1796875" style="4"/>
    <col min="521" max="521" width="18.453125" style="4" bestFit="1" customWidth="1"/>
    <col min="522" max="522" width="17.7265625" style="4" bestFit="1" customWidth="1"/>
    <col min="523" max="523" width="15.7265625" style="4" bestFit="1" customWidth="1"/>
    <col min="524" max="768" width="9.1796875" style="4"/>
    <col min="769" max="769" width="26.7265625" style="4" customWidth="1"/>
    <col min="770" max="774" width="11.7265625" style="4" customWidth="1"/>
    <col min="775" max="775" width="26.7265625" style="4" customWidth="1"/>
    <col min="776" max="776" width="9.1796875" style="4"/>
    <col min="777" max="777" width="18.453125" style="4" bestFit="1" customWidth="1"/>
    <col min="778" max="778" width="17.7265625" style="4" bestFit="1" customWidth="1"/>
    <col min="779" max="779" width="15.7265625" style="4" bestFit="1" customWidth="1"/>
    <col min="780" max="1024" width="9.1796875" style="4"/>
    <col min="1025" max="1025" width="26.7265625" style="4" customWidth="1"/>
    <col min="1026" max="1030" width="11.7265625" style="4" customWidth="1"/>
    <col min="1031" max="1031" width="26.7265625" style="4" customWidth="1"/>
    <col min="1032" max="1032" width="9.1796875" style="4"/>
    <col min="1033" max="1033" width="18.453125" style="4" bestFit="1" customWidth="1"/>
    <col min="1034" max="1034" width="17.7265625" style="4" bestFit="1" customWidth="1"/>
    <col min="1035" max="1035" width="15.7265625" style="4" bestFit="1" customWidth="1"/>
    <col min="1036" max="1280" width="9.1796875" style="4"/>
    <col min="1281" max="1281" width="26.7265625" style="4" customWidth="1"/>
    <col min="1282" max="1286" width="11.7265625" style="4" customWidth="1"/>
    <col min="1287" max="1287" width="26.7265625" style="4" customWidth="1"/>
    <col min="1288" max="1288" width="9.1796875" style="4"/>
    <col min="1289" max="1289" width="18.453125" style="4" bestFit="1" customWidth="1"/>
    <col min="1290" max="1290" width="17.7265625" style="4" bestFit="1" customWidth="1"/>
    <col min="1291" max="1291" width="15.7265625" style="4" bestFit="1" customWidth="1"/>
    <col min="1292" max="1536" width="9.1796875" style="4"/>
    <col min="1537" max="1537" width="26.7265625" style="4" customWidth="1"/>
    <col min="1538" max="1542" width="11.7265625" style="4" customWidth="1"/>
    <col min="1543" max="1543" width="26.7265625" style="4" customWidth="1"/>
    <col min="1544" max="1544" width="9.1796875" style="4"/>
    <col min="1545" max="1545" width="18.453125" style="4" bestFit="1" customWidth="1"/>
    <col min="1546" max="1546" width="17.7265625" style="4" bestFit="1" customWidth="1"/>
    <col min="1547" max="1547" width="15.7265625" style="4" bestFit="1" customWidth="1"/>
    <col min="1548" max="1792" width="9.1796875" style="4"/>
    <col min="1793" max="1793" width="26.7265625" style="4" customWidth="1"/>
    <col min="1794" max="1798" width="11.7265625" style="4" customWidth="1"/>
    <col min="1799" max="1799" width="26.7265625" style="4" customWidth="1"/>
    <col min="1800" max="1800" width="9.1796875" style="4"/>
    <col min="1801" max="1801" width="18.453125" style="4" bestFit="1" customWidth="1"/>
    <col min="1802" max="1802" width="17.7265625" style="4" bestFit="1" customWidth="1"/>
    <col min="1803" max="1803" width="15.7265625" style="4" bestFit="1" customWidth="1"/>
    <col min="1804" max="2048" width="9.1796875" style="4"/>
    <col min="2049" max="2049" width="26.7265625" style="4" customWidth="1"/>
    <col min="2050" max="2054" width="11.7265625" style="4" customWidth="1"/>
    <col min="2055" max="2055" width="26.7265625" style="4" customWidth="1"/>
    <col min="2056" max="2056" width="9.1796875" style="4"/>
    <col min="2057" max="2057" width="18.453125" style="4" bestFit="1" customWidth="1"/>
    <col min="2058" max="2058" width="17.7265625" style="4" bestFit="1" customWidth="1"/>
    <col min="2059" max="2059" width="15.7265625" style="4" bestFit="1" customWidth="1"/>
    <col min="2060" max="2304" width="9.1796875" style="4"/>
    <col min="2305" max="2305" width="26.7265625" style="4" customWidth="1"/>
    <col min="2306" max="2310" width="11.7265625" style="4" customWidth="1"/>
    <col min="2311" max="2311" width="26.7265625" style="4" customWidth="1"/>
    <col min="2312" max="2312" width="9.1796875" style="4"/>
    <col min="2313" max="2313" width="18.453125" style="4" bestFit="1" customWidth="1"/>
    <col min="2314" max="2314" width="17.7265625" style="4" bestFit="1" customWidth="1"/>
    <col min="2315" max="2315" width="15.7265625" style="4" bestFit="1" customWidth="1"/>
    <col min="2316" max="2560" width="9.1796875" style="4"/>
    <col min="2561" max="2561" width="26.7265625" style="4" customWidth="1"/>
    <col min="2562" max="2566" width="11.7265625" style="4" customWidth="1"/>
    <col min="2567" max="2567" width="26.7265625" style="4" customWidth="1"/>
    <col min="2568" max="2568" width="9.1796875" style="4"/>
    <col min="2569" max="2569" width="18.453125" style="4" bestFit="1" customWidth="1"/>
    <col min="2570" max="2570" width="17.7265625" style="4" bestFit="1" customWidth="1"/>
    <col min="2571" max="2571" width="15.7265625" style="4" bestFit="1" customWidth="1"/>
    <col min="2572" max="2816" width="9.1796875" style="4"/>
    <col min="2817" max="2817" width="26.7265625" style="4" customWidth="1"/>
    <col min="2818" max="2822" width="11.7265625" style="4" customWidth="1"/>
    <col min="2823" max="2823" width="26.7265625" style="4" customWidth="1"/>
    <col min="2824" max="2824" width="9.1796875" style="4"/>
    <col min="2825" max="2825" width="18.453125" style="4" bestFit="1" customWidth="1"/>
    <col min="2826" max="2826" width="17.7265625" style="4" bestFit="1" customWidth="1"/>
    <col min="2827" max="2827" width="15.7265625" style="4" bestFit="1" customWidth="1"/>
    <col min="2828" max="3072" width="9.1796875" style="4"/>
    <col min="3073" max="3073" width="26.7265625" style="4" customWidth="1"/>
    <col min="3074" max="3078" width="11.7265625" style="4" customWidth="1"/>
    <col min="3079" max="3079" width="26.7265625" style="4" customWidth="1"/>
    <col min="3080" max="3080" width="9.1796875" style="4"/>
    <col min="3081" max="3081" width="18.453125" style="4" bestFit="1" customWidth="1"/>
    <col min="3082" max="3082" width="17.7265625" style="4" bestFit="1" customWidth="1"/>
    <col min="3083" max="3083" width="15.7265625" style="4" bestFit="1" customWidth="1"/>
    <col min="3084" max="3328" width="9.1796875" style="4"/>
    <col min="3329" max="3329" width="26.7265625" style="4" customWidth="1"/>
    <col min="3330" max="3334" width="11.7265625" style="4" customWidth="1"/>
    <col min="3335" max="3335" width="26.7265625" style="4" customWidth="1"/>
    <col min="3336" max="3336" width="9.1796875" style="4"/>
    <col min="3337" max="3337" width="18.453125" style="4" bestFit="1" customWidth="1"/>
    <col min="3338" max="3338" width="17.7265625" style="4" bestFit="1" customWidth="1"/>
    <col min="3339" max="3339" width="15.7265625" style="4" bestFit="1" customWidth="1"/>
    <col min="3340" max="3584" width="9.1796875" style="4"/>
    <col min="3585" max="3585" width="26.7265625" style="4" customWidth="1"/>
    <col min="3586" max="3590" width="11.7265625" style="4" customWidth="1"/>
    <col min="3591" max="3591" width="26.7265625" style="4" customWidth="1"/>
    <col min="3592" max="3592" width="9.1796875" style="4"/>
    <col min="3593" max="3593" width="18.453125" style="4" bestFit="1" customWidth="1"/>
    <col min="3594" max="3594" width="17.7265625" style="4" bestFit="1" customWidth="1"/>
    <col min="3595" max="3595" width="15.7265625" style="4" bestFit="1" customWidth="1"/>
    <col min="3596" max="3840" width="9.1796875" style="4"/>
    <col min="3841" max="3841" width="26.7265625" style="4" customWidth="1"/>
    <col min="3842" max="3846" width="11.7265625" style="4" customWidth="1"/>
    <col min="3847" max="3847" width="26.7265625" style="4" customWidth="1"/>
    <col min="3848" max="3848" width="9.1796875" style="4"/>
    <col min="3849" max="3849" width="18.453125" style="4" bestFit="1" customWidth="1"/>
    <col min="3850" max="3850" width="17.7265625" style="4" bestFit="1" customWidth="1"/>
    <col min="3851" max="3851" width="15.7265625" style="4" bestFit="1" customWidth="1"/>
    <col min="3852" max="4096" width="9.1796875" style="4"/>
    <col min="4097" max="4097" width="26.7265625" style="4" customWidth="1"/>
    <col min="4098" max="4102" width="11.7265625" style="4" customWidth="1"/>
    <col min="4103" max="4103" width="26.7265625" style="4" customWidth="1"/>
    <col min="4104" max="4104" width="9.1796875" style="4"/>
    <col min="4105" max="4105" width="18.453125" style="4" bestFit="1" customWidth="1"/>
    <col min="4106" max="4106" width="17.7265625" style="4" bestFit="1" customWidth="1"/>
    <col min="4107" max="4107" width="15.7265625" style="4" bestFit="1" customWidth="1"/>
    <col min="4108" max="4352" width="9.1796875" style="4"/>
    <col min="4353" max="4353" width="26.7265625" style="4" customWidth="1"/>
    <col min="4354" max="4358" width="11.7265625" style="4" customWidth="1"/>
    <col min="4359" max="4359" width="26.7265625" style="4" customWidth="1"/>
    <col min="4360" max="4360" width="9.1796875" style="4"/>
    <col min="4361" max="4361" width="18.453125" style="4" bestFit="1" customWidth="1"/>
    <col min="4362" max="4362" width="17.7265625" style="4" bestFit="1" customWidth="1"/>
    <col min="4363" max="4363" width="15.7265625" style="4" bestFit="1" customWidth="1"/>
    <col min="4364" max="4608" width="9.1796875" style="4"/>
    <col min="4609" max="4609" width="26.7265625" style="4" customWidth="1"/>
    <col min="4610" max="4614" width="11.7265625" style="4" customWidth="1"/>
    <col min="4615" max="4615" width="26.7265625" style="4" customWidth="1"/>
    <col min="4616" max="4616" width="9.1796875" style="4"/>
    <col min="4617" max="4617" width="18.453125" style="4" bestFit="1" customWidth="1"/>
    <col min="4618" max="4618" width="17.7265625" style="4" bestFit="1" customWidth="1"/>
    <col min="4619" max="4619" width="15.7265625" style="4" bestFit="1" customWidth="1"/>
    <col min="4620" max="4864" width="9.1796875" style="4"/>
    <col min="4865" max="4865" width="26.7265625" style="4" customWidth="1"/>
    <col min="4866" max="4870" width="11.7265625" style="4" customWidth="1"/>
    <col min="4871" max="4871" width="26.7265625" style="4" customWidth="1"/>
    <col min="4872" max="4872" width="9.1796875" style="4"/>
    <col min="4873" max="4873" width="18.453125" style="4" bestFit="1" customWidth="1"/>
    <col min="4874" max="4874" width="17.7265625" style="4" bestFit="1" customWidth="1"/>
    <col min="4875" max="4875" width="15.7265625" style="4" bestFit="1" customWidth="1"/>
    <col min="4876" max="5120" width="9.1796875" style="4"/>
    <col min="5121" max="5121" width="26.7265625" style="4" customWidth="1"/>
    <col min="5122" max="5126" width="11.7265625" style="4" customWidth="1"/>
    <col min="5127" max="5127" width="26.7265625" style="4" customWidth="1"/>
    <col min="5128" max="5128" width="9.1796875" style="4"/>
    <col min="5129" max="5129" width="18.453125" style="4" bestFit="1" customWidth="1"/>
    <col min="5130" max="5130" width="17.7265625" style="4" bestFit="1" customWidth="1"/>
    <col min="5131" max="5131" width="15.7265625" style="4" bestFit="1" customWidth="1"/>
    <col min="5132" max="5376" width="9.1796875" style="4"/>
    <col min="5377" max="5377" width="26.7265625" style="4" customWidth="1"/>
    <col min="5378" max="5382" width="11.7265625" style="4" customWidth="1"/>
    <col min="5383" max="5383" width="26.7265625" style="4" customWidth="1"/>
    <col min="5384" max="5384" width="9.1796875" style="4"/>
    <col min="5385" max="5385" width="18.453125" style="4" bestFit="1" customWidth="1"/>
    <col min="5386" max="5386" width="17.7265625" style="4" bestFit="1" customWidth="1"/>
    <col min="5387" max="5387" width="15.7265625" style="4" bestFit="1" customWidth="1"/>
    <col min="5388" max="5632" width="9.1796875" style="4"/>
    <col min="5633" max="5633" width="26.7265625" style="4" customWidth="1"/>
    <col min="5634" max="5638" width="11.7265625" style="4" customWidth="1"/>
    <col min="5639" max="5639" width="26.7265625" style="4" customWidth="1"/>
    <col min="5640" max="5640" width="9.1796875" style="4"/>
    <col min="5641" max="5641" width="18.453125" style="4" bestFit="1" customWidth="1"/>
    <col min="5642" max="5642" width="17.7265625" style="4" bestFit="1" customWidth="1"/>
    <col min="5643" max="5643" width="15.7265625" style="4" bestFit="1" customWidth="1"/>
    <col min="5644" max="5888" width="9.1796875" style="4"/>
    <col min="5889" max="5889" width="26.7265625" style="4" customWidth="1"/>
    <col min="5890" max="5894" width="11.7265625" style="4" customWidth="1"/>
    <col min="5895" max="5895" width="26.7265625" style="4" customWidth="1"/>
    <col min="5896" max="5896" width="9.1796875" style="4"/>
    <col min="5897" max="5897" width="18.453125" style="4" bestFit="1" customWidth="1"/>
    <col min="5898" max="5898" width="17.7265625" style="4" bestFit="1" customWidth="1"/>
    <col min="5899" max="5899" width="15.7265625" style="4" bestFit="1" customWidth="1"/>
    <col min="5900" max="6144" width="9.1796875" style="4"/>
    <col min="6145" max="6145" width="26.7265625" style="4" customWidth="1"/>
    <col min="6146" max="6150" width="11.7265625" style="4" customWidth="1"/>
    <col min="6151" max="6151" width="26.7265625" style="4" customWidth="1"/>
    <col min="6152" max="6152" width="9.1796875" style="4"/>
    <col min="6153" max="6153" width="18.453125" style="4" bestFit="1" customWidth="1"/>
    <col min="6154" max="6154" width="17.7265625" style="4" bestFit="1" customWidth="1"/>
    <col min="6155" max="6155" width="15.7265625" style="4" bestFit="1" customWidth="1"/>
    <col min="6156" max="6400" width="9.1796875" style="4"/>
    <col min="6401" max="6401" width="26.7265625" style="4" customWidth="1"/>
    <col min="6402" max="6406" width="11.7265625" style="4" customWidth="1"/>
    <col min="6407" max="6407" width="26.7265625" style="4" customWidth="1"/>
    <col min="6408" max="6408" width="9.1796875" style="4"/>
    <col min="6409" max="6409" width="18.453125" style="4" bestFit="1" customWidth="1"/>
    <col min="6410" max="6410" width="17.7265625" style="4" bestFit="1" customWidth="1"/>
    <col min="6411" max="6411" width="15.7265625" style="4" bestFit="1" customWidth="1"/>
    <col min="6412" max="6656" width="9.1796875" style="4"/>
    <col min="6657" max="6657" width="26.7265625" style="4" customWidth="1"/>
    <col min="6658" max="6662" width="11.7265625" style="4" customWidth="1"/>
    <col min="6663" max="6663" width="26.7265625" style="4" customWidth="1"/>
    <col min="6664" max="6664" width="9.1796875" style="4"/>
    <col min="6665" max="6665" width="18.453125" style="4" bestFit="1" customWidth="1"/>
    <col min="6666" max="6666" width="17.7265625" style="4" bestFit="1" customWidth="1"/>
    <col min="6667" max="6667" width="15.7265625" style="4" bestFit="1" customWidth="1"/>
    <col min="6668" max="6912" width="9.1796875" style="4"/>
    <col min="6913" max="6913" width="26.7265625" style="4" customWidth="1"/>
    <col min="6914" max="6918" width="11.7265625" style="4" customWidth="1"/>
    <col min="6919" max="6919" width="26.7265625" style="4" customWidth="1"/>
    <col min="6920" max="6920" width="9.1796875" style="4"/>
    <col min="6921" max="6921" width="18.453125" style="4" bestFit="1" customWidth="1"/>
    <col min="6922" max="6922" width="17.7265625" style="4" bestFit="1" customWidth="1"/>
    <col min="6923" max="6923" width="15.7265625" style="4" bestFit="1" customWidth="1"/>
    <col min="6924" max="7168" width="9.1796875" style="4"/>
    <col min="7169" max="7169" width="26.7265625" style="4" customWidth="1"/>
    <col min="7170" max="7174" width="11.7265625" style="4" customWidth="1"/>
    <col min="7175" max="7175" width="26.7265625" style="4" customWidth="1"/>
    <col min="7176" max="7176" width="9.1796875" style="4"/>
    <col min="7177" max="7177" width="18.453125" style="4" bestFit="1" customWidth="1"/>
    <col min="7178" max="7178" width="17.7265625" style="4" bestFit="1" customWidth="1"/>
    <col min="7179" max="7179" width="15.7265625" style="4" bestFit="1" customWidth="1"/>
    <col min="7180" max="7424" width="9.1796875" style="4"/>
    <col min="7425" max="7425" width="26.7265625" style="4" customWidth="1"/>
    <col min="7426" max="7430" width="11.7265625" style="4" customWidth="1"/>
    <col min="7431" max="7431" width="26.7265625" style="4" customWidth="1"/>
    <col min="7432" max="7432" width="9.1796875" style="4"/>
    <col min="7433" max="7433" width="18.453125" style="4" bestFit="1" customWidth="1"/>
    <col min="7434" max="7434" width="17.7265625" style="4" bestFit="1" customWidth="1"/>
    <col min="7435" max="7435" width="15.7265625" style="4" bestFit="1" customWidth="1"/>
    <col min="7436" max="7680" width="9.1796875" style="4"/>
    <col min="7681" max="7681" width="26.7265625" style="4" customWidth="1"/>
    <col min="7682" max="7686" width="11.7265625" style="4" customWidth="1"/>
    <col min="7687" max="7687" width="26.7265625" style="4" customWidth="1"/>
    <col min="7688" max="7688" width="9.1796875" style="4"/>
    <col min="7689" max="7689" width="18.453125" style="4" bestFit="1" customWidth="1"/>
    <col min="7690" max="7690" width="17.7265625" style="4" bestFit="1" customWidth="1"/>
    <col min="7691" max="7691" width="15.7265625" style="4" bestFit="1" customWidth="1"/>
    <col min="7692" max="7936" width="9.1796875" style="4"/>
    <col min="7937" max="7937" width="26.7265625" style="4" customWidth="1"/>
    <col min="7938" max="7942" width="11.7265625" style="4" customWidth="1"/>
    <col min="7943" max="7943" width="26.7265625" style="4" customWidth="1"/>
    <col min="7944" max="7944" width="9.1796875" style="4"/>
    <col min="7945" max="7945" width="18.453125" style="4" bestFit="1" customWidth="1"/>
    <col min="7946" max="7946" width="17.7265625" style="4" bestFit="1" customWidth="1"/>
    <col min="7947" max="7947" width="15.7265625" style="4" bestFit="1" customWidth="1"/>
    <col min="7948" max="8192" width="9.1796875" style="4"/>
    <col min="8193" max="8193" width="26.7265625" style="4" customWidth="1"/>
    <col min="8194" max="8198" width="11.7265625" style="4" customWidth="1"/>
    <col min="8199" max="8199" width="26.7265625" style="4" customWidth="1"/>
    <col min="8200" max="8200" width="9.1796875" style="4"/>
    <col min="8201" max="8201" width="18.453125" style="4" bestFit="1" customWidth="1"/>
    <col min="8202" max="8202" width="17.7265625" style="4" bestFit="1" customWidth="1"/>
    <col min="8203" max="8203" width="15.7265625" style="4" bestFit="1" customWidth="1"/>
    <col min="8204" max="8448" width="9.1796875" style="4"/>
    <col min="8449" max="8449" width="26.7265625" style="4" customWidth="1"/>
    <col min="8450" max="8454" width="11.7265625" style="4" customWidth="1"/>
    <col min="8455" max="8455" width="26.7265625" style="4" customWidth="1"/>
    <col min="8456" max="8456" width="9.1796875" style="4"/>
    <col min="8457" max="8457" width="18.453125" style="4" bestFit="1" customWidth="1"/>
    <col min="8458" max="8458" width="17.7265625" style="4" bestFit="1" customWidth="1"/>
    <col min="8459" max="8459" width="15.7265625" style="4" bestFit="1" customWidth="1"/>
    <col min="8460" max="8704" width="9.1796875" style="4"/>
    <col min="8705" max="8705" width="26.7265625" style="4" customWidth="1"/>
    <col min="8706" max="8710" width="11.7265625" style="4" customWidth="1"/>
    <col min="8711" max="8711" width="26.7265625" style="4" customWidth="1"/>
    <col min="8712" max="8712" width="9.1796875" style="4"/>
    <col min="8713" max="8713" width="18.453125" style="4" bestFit="1" customWidth="1"/>
    <col min="8714" max="8714" width="17.7265625" style="4" bestFit="1" customWidth="1"/>
    <col min="8715" max="8715" width="15.7265625" style="4" bestFit="1" customWidth="1"/>
    <col min="8716" max="8960" width="9.1796875" style="4"/>
    <col min="8961" max="8961" width="26.7265625" style="4" customWidth="1"/>
    <col min="8962" max="8966" width="11.7265625" style="4" customWidth="1"/>
    <col min="8967" max="8967" width="26.7265625" style="4" customWidth="1"/>
    <col min="8968" max="8968" width="9.1796875" style="4"/>
    <col min="8969" max="8969" width="18.453125" style="4" bestFit="1" customWidth="1"/>
    <col min="8970" max="8970" width="17.7265625" style="4" bestFit="1" customWidth="1"/>
    <col min="8971" max="8971" width="15.7265625" style="4" bestFit="1" customWidth="1"/>
    <col min="8972" max="9216" width="9.1796875" style="4"/>
    <col min="9217" max="9217" width="26.7265625" style="4" customWidth="1"/>
    <col min="9218" max="9222" width="11.7265625" style="4" customWidth="1"/>
    <col min="9223" max="9223" width="26.7265625" style="4" customWidth="1"/>
    <col min="9224" max="9224" width="9.1796875" style="4"/>
    <col min="9225" max="9225" width="18.453125" style="4" bestFit="1" customWidth="1"/>
    <col min="9226" max="9226" width="17.7265625" style="4" bestFit="1" customWidth="1"/>
    <col min="9227" max="9227" width="15.7265625" style="4" bestFit="1" customWidth="1"/>
    <col min="9228" max="9472" width="9.1796875" style="4"/>
    <col min="9473" max="9473" width="26.7265625" style="4" customWidth="1"/>
    <col min="9474" max="9478" width="11.7265625" style="4" customWidth="1"/>
    <col min="9479" max="9479" width="26.7265625" style="4" customWidth="1"/>
    <col min="9480" max="9480" width="9.1796875" style="4"/>
    <col min="9481" max="9481" width="18.453125" style="4" bestFit="1" customWidth="1"/>
    <col min="9482" max="9482" width="17.7265625" style="4" bestFit="1" customWidth="1"/>
    <col min="9483" max="9483" width="15.7265625" style="4" bestFit="1" customWidth="1"/>
    <col min="9484" max="9728" width="9.1796875" style="4"/>
    <col min="9729" max="9729" width="26.7265625" style="4" customWidth="1"/>
    <col min="9730" max="9734" width="11.7265625" style="4" customWidth="1"/>
    <col min="9735" max="9735" width="26.7265625" style="4" customWidth="1"/>
    <col min="9736" max="9736" width="9.1796875" style="4"/>
    <col min="9737" max="9737" width="18.453125" style="4" bestFit="1" customWidth="1"/>
    <col min="9738" max="9738" width="17.7265625" style="4" bestFit="1" customWidth="1"/>
    <col min="9739" max="9739" width="15.7265625" style="4" bestFit="1" customWidth="1"/>
    <col min="9740" max="9984" width="9.1796875" style="4"/>
    <col min="9985" max="9985" width="26.7265625" style="4" customWidth="1"/>
    <col min="9986" max="9990" width="11.7265625" style="4" customWidth="1"/>
    <col min="9991" max="9991" width="26.7265625" style="4" customWidth="1"/>
    <col min="9992" max="9992" width="9.1796875" style="4"/>
    <col min="9993" max="9993" width="18.453125" style="4" bestFit="1" customWidth="1"/>
    <col min="9994" max="9994" width="17.7265625" style="4" bestFit="1" customWidth="1"/>
    <col min="9995" max="9995" width="15.7265625" style="4" bestFit="1" customWidth="1"/>
    <col min="9996" max="10240" width="9.1796875" style="4"/>
    <col min="10241" max="10241" width="26.7265625" style="4" customWidth="1"/>
    <col min="10242" max="10246" width="11.7265625" style="4" customWidth="1"/>
    <col min="10247" max="10247" width="26.7265625" style="4" customWidth="1"/>
    <col min="10248" max="10248" width="9.1796875" style="4"/>
    <col min="10249" max="10249" width="18.453125" style="4" bestFit="1" customWidth="1"/>
    <col min="10250" max="10250" width="17.7265625" style="4" bestFit="1" customWidth="1"/>
    <col min="10251" max="10251" width="15.7265625" style="4" bestFit="1" customWidth="1"/>
    <col min="10252" max="10496" width="9.1796875" style="4"/>
    <col min="10497" max="10497" width="26.7265625" style="4" customWidth="1"/>
    <col min="10498" max="10502" width="11.7265625" style="4" customWidth="1"/>
    <col min="10503" max="10503" width="26.7265625" style="4" customWidth="1"/>
    <col min="10504" max="10504" width="9.1796875" style="4"/>
    <col min="10505" max="10505" width="18.453125" style="4" bestFit="1" customWidth="1"/>
    <col min="10506" max="10506" width="17.7265625" style="4" bestFit="1" customWidth="1"/>
    <col min="10507" max="10507" width="15.7265625" style="4" bestFit="1" customWidth="1"/>
    <col min="10508" max="10752" width="9.1796875" style="4"/>
    <col min="10753" max="10753" width="26.7265625" style="4" customWidth="1"/>
    <col min="10754" max="10758" width="11.7265625" style="4" customWidth="1"/>
    <col min="10759" max="10759" width="26.7265625" style="4" customWidth="1"/>
    <col min="10760" max="10760" width="9.1796875" style="4"/>
    <col min="10761" max="10761" width="18.453125" style="4" bestFit="1" customWidth="1"/>
    <col min="10762" max="10762" width="17.7265625" style="4" bestFit="1" customWidth="1"/>
    <col min="10763" max="10763" width="15.7265625" style="4" bestFit="1" customWidth="1"/>
    <col min="10764" max="11008" width="9.1796875" style="4"/>
    <col min="11009" max="11009" width="26.7265625" style="4" customWidth="1"/>
    <col min="11010" max="11014" width="11.7265625" style="4" customWidth="1"/>
    <col min="11015" max="11015" width="26.7265625" style="4" customWidth="1"/>
    <col min="11016" max="11016" width="9.1796875" style="4"/>
    <col min="11017" max="11017" width="18.453125" style="4" bestFit="1" customWidth="1"/>
    <col min="11018" max="11018" width="17.7265625" style="4" bestFit="1" customWidth="1"/>
    <col min="11019" max="11019" width="15.7265625" style="4" bestFit="1" customWidth="1"/>
    <col min="11020" max="11264" width="9.1796875" style="4"/>
    <col min="11265" max="11265" width="26.7265625" style="4" customWidth="1"/>
    <col min="11266" max="11270" width="11.7265625" style="4" customWidth="1"/>
    <col min="11271" max="11271" width="26.7265625" style="4" customWidth="1"/>
    <col min="11272" max="11272" width="9.1796875" style="4"/>
    <col min="11273" max="11273" width="18.453125" style="4" bestFit="1" customWidth="1"/>
    <col min="11274" max="11274" width="17.7265625" style="4" bestFit="1" customWidth="1"/>
    <col min="11275" max="11275" width="15.7265625" style="4" bestFit="1" customWidth="1"/>
    <col min="11276" max="11520" width="9.1796875" style="4"/>
    <col min="11521" max="11521" width="26.7265625" style="4" customWidth="1"/>
    <col min="11522" max="11526" width="11.7265625" style="4" customWidth="1"/>
    <col min="11527" max="11527" width="26.7265625" style="4" customWidth="1"/>
    <col min="11528" max="11528" width="9.1796875" style="4"/>
    <col min="11529" max="11529" width="18.453125" style="4" bestFit="1" customWidth="1"/>
    <col min="11530" max="11530" width="17.7265625" style="4" bestFit="1" customWidth="1"/>
    <col min="11531" max="11531" width="15.7265625" style="4" bestFit="1" customWidth="1"/>
    <col min="11532" max="11776" width="9.1796875" style="4"/>
    <col min="11777" max="11777" width="26.7265625" style="4" customWidth="1"/>
    <col min="11778" max="11782" width="11.7265625" style="4" customWidth="1"/>
    <col min="11783" max="11783" width="26.7265625" style="4" customWidth="1"/>
    <col min="11784" max="11784" width="9.1796875" style="4"/>
    <col min="11785" max="11785" width="18.453125" style="4" bestFit="1" customWidth="1"/>
    <col min="11786" max="11786" width="17.7265625" style="4" bestFit="1" customWidth="1"/>
    <col min="11787" max="11787" width="15.7265625" style="4" bestFit="1" customWidth="1"/>
    <col min="11788" max="12032" width="9.1796875" style="4"/>
    <col min="12033" max="12033" width="26.7265625" style="4" customWidth="1"/>
    <col min="12034" max="12038" width="11.7265625" style="4" customWidth="1"/>
    <col min="12039" max="12039" width="26.7265625" style="4" customWidth="1"/>
    <col min="12040" max="12040" width="9.1796875" style="4"/>
    <col min="12041" max="12041" width="18.453125" style="4" bestFit="1" customWidth="1"/>
    <col min="12042" max="12042" width="17.7265625" style="4" bestFit="1" customWidth="1"/>
    <col min="12043" max="12043" width="15.7265625" style="4" bestFit="1" customWidth="1"/>
    <col min="12044" max="12288" width="9.1796875" style="4"/>
    <col min="12289" max="12289" width="26.7265625" style="4" customWidth="1"/>
    <col min="12290" max="12294" width="11.7265625" style="4" customWidth="1"/>
    <col min="12295" max="12295" width="26.7265625" style="4" customWidth="1"/>
    <col min="12296" max="12296" width="9.1796875" style="4"/>
    <col min="12297" max="12297" width="18.453125" style="4" bestFit="1" customWidth="1"/>
    <col min="12298" max="12298" width="17.7265625" style="4" bestFit="1" customWidth="1"/>
    <col min="12299" max="12299" width="15.7265625" style="4" bestFit="1" customWidth="1"/>
    <col min="12300" max="12544" width="9.1796875" style="4"/>
    <col min="12545" max="12545" width="26.7265625" style="4" customWidth="1"/>
    <col min="12546" max="12550" width="11.7265625" style="4" customWidth="1"/>
    <col min="12551" max="12551" width="26.7265625" style="4" customWidth="1"/>
    <col min="12552" max="12552" width="9.1796875" style="4"/>
    <col min="12553" max="12553" width="18.453125" style="4" bestFit="1" customWidth="1"/>
    <col min="12554" max="12554" width="17.7265625" style="4" bestFit="1" customWidth="1"/>
    <col min="12555" max="12555" width="15.7265625" style="4" bestFit="1" customWidth="1"/>
    <col min="12556" max="12800" width="9.1796875" style="4"/>
    <col min="12801" max="12801" width="26.7265625" style="4" customWidth="1"/>
    <col min="12802" max="12806" width="11.7265625" style="4" customWidth="1"/>
    <col min="12807" max="12807" width="26.7265625" style="4" customWidth="1"/>
    <col min="12808" max="12808" width="9.1796875" style="4"/>
    <col min="12809" max="12809" width="18.453125" style="4" bestFit="1" customWidth="1"/>
    <col min="12810" max="12810" width="17.7265625" style="4" bestFit="1" customWidth="1"/>
    <col min="12811" max="12811" width="15.7265625" style="4" bestFit="1" customWidth="1"/>
    <col min="12812" max="13056" width="9.1796875" style="4"/>
    <col min="13057" max="13057" width="26.7265625" style="4" customWidth="1"/>
    <col min="13058" max="13062" width="11.7265625" style="4" customWidth="1"/>
    <col min="13063" max="13063" width="26.7265625" style="4" customWidth="1"/>
    <col min="13064" max="13064" width="9.1796875" style="4"/>
    <col min="13065" max="13065" width="18.453125" style="4" bestFit="1" customWidth="1"/>
    <col min="13066" max="13066" width="17.7265625" style="4" bestFit="1" customWidth="1"/>
    <col min="13067" max="13067" width="15.7265625" style="4" bestFit="1" customWidth="1"/>
    <col min="13068" max="13312" width="9.1796875" style="4"/>
    <col min="13313" max="13313" width="26.7265625" style="4" customWidth="1"/>
    <col min="13314" max="13318" width="11.7265625" style="4" customWidth="1"/>
    <col min="13319" max="13319" width="26.7265625" style="4" customWidth="1"/>
    <col min="13320" max="13320" width="9.1796875" style="4"/>
    <col min="13321" max="13321" width="18.453125" style="4" bestFit="1" customWidth="1"/>
    <col min="13322" max="13322" width="17.7265625" style="4" bestFit="1" customWidth="1"/>
    <col min="13323" max="13323" width="15.7265625" style="4" bestFit="1" customWidth="1"/>
    <col min="13324" max="13568" width="9.1796875" style="4"/>
    <col min="13569" max="13569" width="26.7265625" style="4" customWidth="1"/>
    <col min="13570" max="13574" width="11.7265625" style="4" customWidth="1"/>
    <col min="13575" max="13575" width="26.7265625" style="4" customWidth="1"/>
    <col min="13576" max="13576" width="9.1796875" style="4"/>
    <col min="13577" max="13577" width="18.453125" style="4" bestFit="1" customWidth="1"/>
    <col min="13578" max="13578" width="17.7265625" style="4" bestFit="1" customWidth="1"/>
    <col min="13579" max="13579" width="15.7265625" style="4" bestFit="1" customWidth="1"/>
    <col min="13580" max="13824" width="9.1796875" style="4"/>
    <col min="13825" max="13825" width="26.7265625" style="4" customWidth="1"/>
    <col min="13826" max="13830" width="11.7265625" style="4" customWidth="1"/>
    <col min="13831" max="13831" width="26.7265625" style="4" customWidth="1"/>
    <col min="13832" max="13832" width="9.1796875" style="4"/>
    <col min="13833" max="13833" width="18.453125" style="4" bestFit="1" customWidth="1"/>
    <col min="13834" max="13834" width="17.7265625" style="4" bestFit="1" customWidth="1"/>
    <col min="13835" max="13835" width="15.7265625" style="4" bestFit="1" customWidth="1"/>
    <col min="13836" max="14080" width="9.1796875" style="4"/>
    <col min="14081" max="14081" width="26.7265625" style="4" customWidth="1"/>
    <col min="14082" max="14086" width="11.7265625" style="4" customWidth="1"/>
    <col min="14087" max="14087" width="26.7265625" style="4" customWidth="1"/>
    <col min="14088" max="14088" width="9.1796875" style="4"/>
    <col min="14089" max="14089" width="18.453125" style="4" bestFit="1" customWidth="1"/>
    <col min="14090" max="14090" width="17.7265625" style="4" bestFit="1" customWidth="1"/>
    <col min="14091" max="14091" width="15.7265625" style="4" bestFit="1" customWidth="1"/>
    <col min="14092" max="14336" width="9.1796875" style="4"/>
    <col min="14337" max="14337" width="26.7265625" style="4" customWidth="1"/>
    <col min="14338" max="14342" width="11.7265625" style="4" customWidth="1"/>
    <col min="14343" max="14343" width="26.7265625" style="4" customWidth="1"/>
    <col min="14344" max="14344" width="9.1796875" style="4"/>
    <col min="14345" max="14345" width="18.453125" style="4" bestFit="1" customWidth="1"/>
    <col min="14346" max="14346" width="17.7265625" style="4" bestFit="1" customWidth="1"/>
    <col min="14347" max="14347" width="15.7265625" style="4" bestFit="1" customWidth="1"/>
    <col min="14348" max="14592" width="9.1796875" style="4"/>
    <col min="14593" max="14593" width="26.7265625" style="4" customWidth="1"/>
    <col min="14594" max="14598" width="11.7265625" style="4" customWidth="1"/>
    <col min="14599" max="14599" width="26.7265625" style="4" customWidth="1"/>
    <col min="14600" max="14600" width="9.1796875" style="4"/>
    <col min="14601" max="14601" width="18.453125" style="4" bestFit="1" customWidth="1"/>
    <col min="14602" max="14602" width="17.7265625" style="4" bestFit="1" customWidth="1"/>
    <col min="14603" max="14603" width="15.7265625" style="4" bestFit="1" customWidth="1"/>
    <col min="14604" max="14848" width="9.1796875" style="4"/>
    <col min="14849" max="14849" width="26.7265625" style="4" customWidth="1"/>
    <col min="14850" max="14854" width="11.7265625" style="4" customWidth="1"/>
    <col min="14855" max="14855" width="26.7265625" style="4" customWidth="1"/>
    <col min="14856" max="14856" width="9.1796875" style="4"/>
    <col min="14857" max="14857" width="18.453125" style="4" bestFit="1" customWidth="1"/>
    <col min="14858" max="14858" width="17.7265625" style="4" bestFit="1" customWidth="1"/>
    <col min="14859" max="14859" width="15.7265625" style="4" bestFit="1" customWidth="1"/>
    <col min="14860" max="15104" width="9.1796875" style="4"/>
    <col min="15105" max="15105" width="26.7265625" style="4" customWidth="1"/>
    <col min="15106" max="15110" width="11.7265625" style="4" customWidth="1"/>
    <col min="15111" max="15111" width="26.7265625" style="4" customWidth="1"/>
    <col min="15112" max="15112" width="9.1796875" style="4"/>
    <col min="15113" max="15113" width="18.453125" style="4" bestFit="1" customWidth="1"/>
    <col min="15114" max="15114" width="17.7265625" style="4" bestFit="1" customWidth="1"/>
    <col min="15115" max="15115" width="15.7265625" style="4" bestFit="1" customWidth="1"/>
    <col min="15116" max="15360" width="9.1796875" style="4"/>
    <col min="15361" max="15361" width="26.7265625" style="4" customWidth="1"/>
    <col min="15362" max="15366" width="11.7265625" style="4" customWidth="1"/>
    <col min="15367" max="15367" width="26.7265625" style="4" customWidth="1"/>
    <col min="15368" max="15368" width="9.1796875" style="4"/>
    <col min="15369" max="15369" width="18.453125" style="4" bestFit="1" customWidth="1"/>
    <col min="15370" max="15370" width="17.7265625" style="4" bestFit="1" customWidth="1"/>
    <col min="15371" max="15371" width="15.7265625" style="4" bestFit="1" customWidth="1"/>
    <col min="15372" max="15616" width="9.1796875" style="4"/>
    <col min="15617" max="15617" width="26.7265625" style="4" customWidth="1"/>
    <col min="15618" max="15622" width="11.7265625" style="4" customWidth="1"/>
    <col min="15623" max="15623" width="26.7265625" style="4" customWidth="1"/>
    <col min="15624" max="15624" width="9.1796875" style="4"/>
    <col min="15625" max="15625" width="18.453125" style="4" bestFit="1" customWidth="1"/>
    <col min="15626" max="15626" width="17.7265625" style="4" bestFit="1" customWidth="1"/>
    <col min="15627" max="15627" width="15.7265625" style="4" bestFit="1" customWidth="1"/>
    <col min="15628" max="15872" width="9.1796875" style="4"/>
    <col min="15873" max="15873" width="26.7265625" style="4" customWidth="1"/>
    <col min="15874" max="15878" width="11.7265625" style="4" customWidth="1"/>
    <col min="15879" max="15879" width="26.7265625" style="4" customWidth="1"/>
    <col min="15880" max="15880" width="9.1796875" style="4"/>
    <col min="15881" max="15881" width="18.453125" style="4" bestFit="1" customWidth="1"/>
    <col min="15882" max="15882" width="17.7265625" style="4" bestFit="1" customWidth="1"/>
    <col min="15883" max="15883" width="15.7265625" style="4" bestFit="1" customWidth="1"/>
    <col min="15884" max="16128" width="9.1796875" style="4"/>
    <col min="16129" max="16129" width="26.7265625" style="4" customWidth="1"/>
    <col min="16130" max="16134" width="11.7265625" style="4" customWidth="1"/>
    <col min="16135" max="16135" width="26.7265625" style="4" customWidth="1"/>
    <col min="16136" max="16136" width="9.1796875" style="4"/>
    <col min="16137" max="16137" width="18.453125" style="4" bestFit="1" customWidth="1"/>
    <col min="16138" max="16138" width="17.7265625" style="4" bestFit="1" customWidth="1"/>
    <col min="16139" max="16139" width="15.7265625" style="4" bestFit="1" customWidth="1"/>
    <col min="16140" max="16384" width="9.1796875" style="4"/>
  </cols>
  <sheetData>
    <row r="1" spans="1:14" s="59" customFormat="1" ht="27" customHeight="1">
      <c r="A1" s="291"/>
      <c r="B1" s="61"/>
      <c r="C1" s="61"/>
      <c r="D1" s="61"/>
      <c r="E1" s="61"/>
      <c r="F1" s="61"/>
      <c r="G1" s="61"/>
      <c r="H1" s="61"/>
      <c r="I1" s="61"/>
      <c r="J1" s="61"/>
      <c r="K1" s="61"/>
      <c r="L1" s="61"/>
      <c r="M1" s="61"/>
      <c r="N1" s="61"/>
    </row>
    <row r="2" spans="1:14" s="1" customFormat="1" ht="20.149999999999999" customHeight="1">
      <c r="A2" s="380" t="s">
        <v>434</v>
      </c>
      <c r="B2" s="380"/>
      <c r="C2" s="380"/>
      <c r="D2" s="380"/>
      <c r="E2" s="380"/>
      <c r="F2" s="380"/>
      <c r="G2" s="380"/>
    </row>
    <row r="3" spans="1:14" s="1" customFormat="1" ht="20.149999999999999" customHeight="1">
      <c r="A3" s="362" t="s">
        <v>581</v>
      </c>
      <c r="B3" s="362"/>
      <c r="C3" s="362"/>
      <c r="D3" s="362"/>
      <c r="E3" s="362"/>
      <c r="F3" s="362"/>
      <c r="G3" s="362"/>
    </row>
    <row r="4" spans="1:14" s="6" customFormat="1" ht="20.149999999999999" customHeight="1">
      <c r="A4" s="379" t="s">
        <v>227</v>
      </c>
      <c r="B4" s="379"/>
      <c r="C4" s="379"/>
      <c r="D4" s="379"/>
      <c r="E4" s="379"/>
      <c r="F4" s="379"/>
      <c r="G4" s="379"/>
    </row>
    <row r="5" spans="1:14" s="6" customFormat="1" ht="20.149999999999999" customHeight="1">
      <c r="A5" s="379" t="s">
        <v>581</v>
      </c>
      <c r="B5" s="379"/>
      <c r="C5" s="379"/>
      <c r="D5" s="379"/>
      <c r="E5" s="379"/>
      <c r="F5" s="379"/>
      <c r="G5" s="379"/>
    </row>
    <row r="6" spans="1:14" ht="20.25" customHeight="1">
      <c r="A6" s="135" t="s">
        <v>537</v>
      </c>
      <c r="G6" s="41" t="s">
        <v>536</v>
      </c>
    </row>
    <row r="7" spans="1:14" ht="56.25" customHeight="1">
      <c r="A7" s="187" t="s">
        <v>256</v>
      </c>
      <c r="B7" s="87">
        <v>2018</v>
      </c>
      <c r="C7" s="87">
        <v>2019</v>
      </c>
      <c r="D7" s="87">
        <v>2020</v>
      </c>
      <c r="E7" s="87">
        <v>2021</v>
      </c>
      <c r="F7" s="87">
        <v>2022</v>
      </c>
      <c r="G7" s="188" t="s">
        <v>475</v>
      </c>
      <c r="I7" s="62"/>
      <c r="J7" s="63"/>
      <c r="K7" s="51">
        <f>J7/1000</f>
        <v>0</v>
      </c>
    </row>
    <row r="8" spans="1:14" ht="31.5" customHeight="1" thickBot="1">
      <c r="A8" s="27" t="s">
        <v>228</v>
      </c>
      <c r="B8" s="178">
        <v>31513.681719100307</v>
      </c>
      <c r="C8" s="178">
        <v>31839.654436918649</v>
      </c>
      <c r="D8" s="178">
        <v>29619.722723823183</v>
      </c>
      <c r="E8" s="178">
        <v>30657.188572412673</v>
      </c>
      <c r="F8" s="178">
        <v>44042.212603707463</v>
      </c>
      <c r="G8" s="28" t="s">
        <v>474</v>
      </c>
      <c r="H8" s="344"/>
      <c r="I8" s="62"/>
      <c r="J8" s="63"/>
      <c r="K8" s="52"/>
    </row>
    <row r="9" spans="1:14" ht="31.5" customHeight="1" thickTop="1" thickBot="1">
      <c r="A9" s="25" t="s">
        <v>229</v>
      </c>
      <c r="B9" s="179">
        <v>40836.915393227842</v>
      </c>
      <c r="C9" s="179">
        <v>38880.209378723594</v>
      </c>
      <c r="D9" s="179">
        <v>30333.292260642789</v>
      </c>
      <c r="E9" s="179">
        <v>36334.974329954886</v>
      </c>
      <c r="F9" s="179">
        <v>39436.148716297008</v>
      </c>
      <c r="G9" s="26" t="s">
        <v>473</v>
      </c>
      <c r="H9" s="344"/>
      <c r="I9" s="62"/>
      <c r="J9" s="63"/>
      <c r="K9" s="52"/>
    </row>
    <row r="10" spans="1:14" ht="31.5" customHeight="1" thickTop="1">
      <c r="A10" s="42" t="s">
        <v>230</v>
      </c>
      <c r="B10" s="210">
        <v>43022.636893583331</v>
      </c>
      <c r="C10" s="210">
        <v>35488.282007356749</v>
      </c>
      <c r="D10" s="210">
        <v>33606.129306078918</v>
      </c>
      <c r="E10" s="210">
        <v>34874.707089901553</v>
      </c>
      <c r="F10" s="210">
        <v>38385.245369269534</v>
      </c>
      <c r="G10" s="43" t="s">
        <v>472</v>
      </c>
      <c r="H10" s="344"/>
      <c r="I10" s="62"/>
      <c r="J10" s="63"/>
      <c r="K10" s="52"/>
    </row>
    <row r="11" spans="1:14" ht="31.5" customHeight="1">
      <c r="A11" s="44" t="s">
        <v>252</v>
      </c>
      <c r="B11" s="211">
        <f>SUM(B8:B10)</f>
        <v>115373.23400591148</v>
      </c>
      <c r="C11" s="211">
        <f>SUM(C8:C10)</f>
        <v>106208.14582299898</v>
      </c>
      <c r="D11" s="211">
        <f>SUM(D8:D10)</f>
        <v>93559.144290544893</v>
      </c>
      <c r="E11" s="211">
        <f>SUM(E8:E10)</f>
        <v>101866.86999226912</v>
      </c>
      <c r="F11" s="211">
        <f>SUM(F8:F10)</f>
        <v>121863.60668927402</v>
      </c>
      <c r="G11" s="275" t="s">
        <v>28</v>
      </c>
      <c r="I11" s="62"/>
      <c r="J11" s="63"/>
      <c r="K11" s="52"/>
    </row>
    <row r="12" spans="1:14">
      <c r="A12" s="189" t="s">
        <v>283</v>
      </c>
      <c r="B12" s="7"/>
      <c r="C12" s="7"/>
      <c r="D12" s="7"/>
      <c r="G12" s="250" t="s">
        <v>485</v>
      </c>
    </row>
    <row r="13" spans="1:14">
      <c r="A13" s="189"/>
      <c r="B13" s="8"/>
      <c r="C13" s="8"/>
      <c r="D13" s="8"/>
      <c r="E13" s="8"/>
      <c r="F13" s="8"/>
      <c r="G13" s="91"/>
    </row>
    <row r="15" spans="1:14">
      <c r="B15" s="197"/>
      <c r="C15" s="197"/>
      <c r="D15" s="197"/>
      <c r="E15" s="197"/>
      <c r="F15" s="197"/>
    </row>
  </sheetData>
  <mergeCells count="4">
    <mergeCell ref="A2:G2"/>
    <mergeCell ref="A3:G3"/>
    <mergeCell ref="A5:G5"/>
    <mergeCell ref="A4:G4"/>
  </mergeCells>
  <printOptions horizontalCentered="1"/>
  <pageMargins left="1.1811023622047245" right="1.1811023622047245" top="1.5748031496062993" bottom="0.39370078740157483"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التجارة الخارجية الفصل التاسع 2022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التجارة الخارجية الفصل التاسع 2022</Description_Ar>
    <Enabled xmlns="1b323878-974e-4c19-bf08-965c80d4ad54">true</Enabled>
    <PublishingDate xmlns="1b323878-974e-4c19-bf08-965c80d4ad54">2023-09-10T06:19:03+00:00</PublishingDate>
    <CategoryDescription xmlns="http://schemas.microsoft.com/sharepoint.v3">Foreign Trade Statistics Chapter 9 -2022</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3F7A4D-DCE6-4892-8AEB-9D6CC41B29B9}">
  <ds:schemaRefs>
    <ds:schemaRef ds:uri="http://schemas.microsoft.com/sharepoint/v3/contenttype/forms"/>
  </ds:schemaRefs>
</ds:datastoreItem>
</file>

<file path=customXml/itemProps2.xml><?xml version="1.0" encoding="utf-8"?>
<ds:datastoreItem xmlns:ds="http://schemas.openxmlformats.org/officeDocument/2006/customXml" ds:itemID="{EE5982D8-9729-4F3D-B34D-8AC577ABB8D2}">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3.xml><?xml version="1.0" encoding="utf-8"?>
<ds:datastoreItem xmlns:ds="http://schemas.openxmlformats.org/officeDocument/2006/customXml" ds:itemID="{3FFA7FE0-3B38-41DE-A17E-893F11C222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21</vt:i4>
      </vt:variant>
    </vt:vector>
  </HeadingPairs>
  <TitlesOfParts>
    <vt:vector size="38" baseType="lpstr">
      <vt:lpstr>المقدمة</vt:lpstr>
      <vt:lpstr>التقديم</vt:lpstr>
      <vt:lpstr>56</vt:lpstr>
      <vt:lpstr>57</vt:lpstr>
      <vt:lpstr>58</vt:lpstr>
      <vt:lpstr>Gr_30</vt:lpstr>
      <vt:lpstr>59</vt:lpstr>
      <vt:lpstr>60</vt:lpstr>
      <vt:lpstr>61</vt:lpstr>
      <vt:lpstr>62</vt:lpstr>
      <vt:lpstr>63</vt:lpstr>
      <vt:lpstr>64</vt:lpstr>
      <vt:lpstr>Gr_31</vt:lpstr>
      <vt:lpstr>65</vt:lpstr>
      <vt:lpstr>66</vt:lpstr>
      <vt:lpstr>67</vt:lpstr>
      <vt:lpstr>68</vt:lpstr>
      <vt:lpstr>'56'!Print_Area</vt:lpstr>
      <vt:lpstr>'57'!Print_Area</vt:lpstr>
      <vt:lpstr>'58'!Print_Area</vt:lpstr>
      <vt:lpstr>'59'!Print_Area</vt:lpstr>
      <vt:lpstr>'60'!Print_Area</vt:lpstr>
      <vt:lpstr>'61'!Print_Area</vt:lpstr>
      <vt:lpstr>'62'!Print_Area</vt:lpstr>
      <vt:lpstr>'63'!Print_Area</vt:lpstr>
      <vt:lpstr>'64'!Print_Area</vt:lpstr>
      <vt:lpstr>'65'!Print_Area</vt:lpstr>
      <vt:lpstr>'66'!Print_Area</vt:lpstr>
      <vt:lpstr>'67'!Print_Area</vt:lpstr>
      <vt:lpstr>'68'!Print_Area</vt:lpstr>
      <vt:lpstr>Gr_30!Print_Area</vt:lpstr>
      <vt:lpstr>Gr_31!Print_Area</vt:lpstr>
      <vt:lpstr>التقديم!Print_Area</vt:lpstr>
      <vt:lpstr>المقدمة!Print_Area</vt:lpstr>
      <vt:lpstr>'57'!Print_Titles</vt:lpstr>
      <vt:lpstr>'59'!Print_Titles</vt:lpstr>
      <vt:lpstr>'63'!Print_Titles</vt:lpstr>
      <vt:lpstr>'66'!Print_Titles</vt:lpstr>
    </vt:vector>
  </TitlesOfParts>
  <Company>Central Statistical 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Foreign Trade Statistics Chapter 9 -2022</dc:title>
  <dc:creator>Mr. Sabir</dc:creator>
  <cp:keywords>ForeignMerchendiseTrade; ForeignTrade; FT</cp:keywords>
  <cp:lastModifiedBy>Fatima Tayeb</cp:lastModifiedBy>
  <cp:lastPrinted>2023-09-04T13:21:27Z</cp:lastPrinted>
  <dcterms:created xsi:type="dcterms:W3CDTF">1997-12-18T08:48:05Z</dcterms:created>
  <dcterms:modified xsi:type="dcterms:W3CDTF">2025-02-14T08:35:14Z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738;#ForeignMerchendiseTrade|41e22069-099c-47b9-89c9-25c1b135195a;#736;#ForeignTrade|ceba3b57-b1c1-4d02-b847-17a65f1f78ea;#737;#FT|8a1ba57f-f368-4e4e-b80c-53d950d7c2f8</vt:lpwstr>
  </property>
  <property fmtid="{D5CDD505-2E9C-101B-9397-08002B2CF9AE}" pid="4" name="Hashtags">
    <vt:lpwstr>58;#StatisticalAbstract|c2f418c2-a295-4bd1-af99-d5d586494613</vt:lpwstr>
  </property>
</Properties>
</file>