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xml"/>
  <Override PartName="/xl/charts/chart17.xml" ContentType="application/vnd.openxmlformats-officedocument.drawingml.chart+xml"/>
  <Override PartName="/xl/drawings/drawing33.xml" ContentType="application/vnd.openxmlformats-officedocument.drawing+xml"/>
  <Override PartName="/xl/drawings/drawing34.xml" ContentType="application/vnd.openxmlformats-officedocument.drawing+xml"/>
  <Override PartName="/xl/charts/chart18.xml" ContentType="application/vnd.openxmlformats-officedocument.drawingml.chart+xml"/>
  <Override PartName="/xl/drawings/drawing35.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730" windowHeight="8880" tabRatio="1000"/>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86"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'11'!$A$1:$E$27</definedName>
    <definedName name="_xlnm.Print_Area" localSheetId="24">'12'!$A$1:$E$17</definedName>
    <definedName name="_xlnm.Print_Area" localSheetId="27">'13'!$A$1:$E$23</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'9'!$A$1:$M$22</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3'!$A$1:$O$21</definedName>
    <definedName name="_xlnm.Print_Area" localSheetId="20">'Figure 4'!$A$1:$O$19</definedName>
    <definedName name="_xlnm.Print_Area" localSheetId="22">'Figure 5'!$A$1:$M$30</definedName>
    <definedName name="_xlnm.Print_Area" localSheetId="25">'Figure 6'!$A$1:$H$28</definedName>
    <definedName name="_xlnm.Print_Area" localSheetId="26">'Figure 7'!$A$1:$N$31</definedName>
    <definedName name="_xlnm.Print_Area" localSheetId="28">'Figure 8'!$A$1:$J$28</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5621"/>
</workbook>
</file>

<file path=xl/calcChain.xml><?xml version="1.0" encoding="utf-8"?>
<calcChain xmlns="http://schemas.openxmlformats.org/spreadsheetml/2006/main">
  <c r="K10" i="79" l="1"/>
  <c r="C13" i="7"/>
  <c r="B13" i="7"/>
  <c r="F15" i="16"/>
  <c r="E15" i="16"/>
  <c r="C15" i="16"/>
  <c r="B15" i="16"/>
  <c r="C12" i="50"/>
  <c r="B12" i="50"/>
  <c r="D10" i="50"/>
  <c r="F15" i="8"/>
  <c r="E15" i="8"/>
  <c r="C15" i="8"/>
  <c r="B15" i="8"/>
  <c r="C13" i="6"/>
  <c r="B13" i="6"/>
  <c r="C13" i="5"/>
  <c r="B13" i="5"/>
  <c r="J15" i="4"/>
  <c r="M16" i="77" l="1"/>
  <c r="K21" i="53"/>
  <c r="H21" i="53"/>
  <c r="E21" i="53"/>
  <c r="S15" i="76" l="1"/>
  <c r="K9" i="79"/>
  <c r="C17" i="57"/>
  <c r="D17" i="57"/>
  <c r="F17" i="57"/>
  <c r="G17" i="57"/>
  <c r="F16" i="16"/>
  <c r="E16" i="16"/>
  <c r="C16" i="16"/>
  <c r="B16" i="16"/>
  <c r="I11" i="52"/>
  <c r="G13" i="52"/>
  <c r="C14" i="7"/>
  <c r="B14" i="7"/>
  <c r="C14" i="6"/>
  <c r="E16" i="4"/>
  <c r="E17" i="4"/>
  <c r="E15" i="4"/>
  <c r="E12" i="4"/>
  <c r="D17" i="4"/>
  <c r="D16" i="4"/>
  <c r="D15" i="4"/>
  <c r="D12" i="4"/>
  <c r="C17" i="4"/>
  <c r="C16" i="4"/>
  <c r="F12" i="2"/>
  <c r="C12" i="2"/>
  <c r="E12" i="2"/>
  <c r="D12" i="2"/>
  <c r="B12" i="2"/>
  <c r="D18" i="4" l="1"/>
  <c r="E18" i="4"/>
  <c r="C18" i="4"/>
  <c r="H16" i="53"/>
  <c r="R14" i="86" l="1"/>
  <c r="R13" i="86"/>
  <c r="R12" i="86"/>
  <c r="R11" i="86"/>
  <c r="T14" i="86"/>
  <c r="T13" i="86"/>
  <c r="T12" i="86"/>
  <c r="T11" i="86"/>
  <c r="S14" i="86"/>
  <c r="S13" i="86"/>
  <c r="S12" i="86"/>
  <c r="S11" i="86"/>
  <c r="C14" i="56" l="1"/>
  <c r="M15" i="77" l="1"/>
  <c r="M14" i="77"/>
  <c r="L10" i="79" l="1"/>
  <c r="D11" i="74"/>
  <c r="D10" i="74"/>
  <c r="D11" i="50"/>
  <c r="K17" i="4"/>
  <c r="J17" i="4"/>
  <c r="K16" i="4"/>
  <c r="J16" i="4"/>
  <c r="I17" i="4"/>
  <c r="H17" i="4"/>
  <c r="G17" i="4"/>
  <c r="I16" i="4"/>
  <c r="H16" i="4"/>
  <c r="G16" i="4"/>
  <c r="C12" i="74" l="1"/>
  <c r="B12" i="74"/>
  <c r="D12" i="74" l="1"/>
  <c r="D9" i="50"/>
  <c r="D12" i="50" s="1"/>
  <c r="H15" i="53"/>
  <c r="J12" i="4"/>
  <c r="H12" i="4"/>
  <c r="K15" i="4"/>
  <c r="I15" i="4"/>
  <c r="H15" i="4"/>
  <c r="G15" i="4"/>
  <c r="K12" i="4"/>
  <c r="I12" i="4"/>
  <c r="G12" i="4"/>
  <c r="K18" i="4" l="1"/>
  <c r="G18" i="4"/>
  <c r="J18" i="4"/>
  <c r="I18" i="4"/>
  <c r="H18" i="4"/>
  <c r="J16" i="57"/>
  <c r="I16" i="57"/>
  <c r="J15" i="57"/>
  <c r="I15" i="57"/>
  <c r="J14" i="57"/>
  <c r="I14" i="57"/>
  <c r="J13" i="57"/>
  <c r="I13" i="57"/>
  <c r="J12" i="57"/>
  <c r="I12" i="57"/>
  <c r="J11" i="57"/>
  <c r="I11" i="57"/>
  <c r="J10" i="57"/>
  <c r="I10" i="57"/>
  <c r="H16" i="57"/>
  <c r="H15" i="57"/>
  <c r="H14" i="57"/>
  <c r="H13" i="57"/>
  <c r="H12" i="57"/>
  <c r="H11" i="57"/>
  <c r="H10" i="57"/>
  <c r="J17" i="57"/>
  <c r="E16" i="57"/>
  <c r="E15" i="57"/>
  <c r="E14" i="57"/>
  <c r="E13" i="57"/>
  <c r="E12" i="57"/>
  <c r="E11" i="57"/>
  <c r="E10" i="57"/>
  <c r="K10" i="57" l="1"/>
  <c r="K14" i="57"/>
  <c r="K11" i="57"/>
  <c r="K15" i="57"/>
  <c r="K12" i="57"/>
  <c r="K16" i="57"/>
  <c r="H17" i="57"/>
  <c r="K13" i="57"/>
  <c r="I17" i="57"/>
  <c r="E17" i="57"/>
  <c r="I15" i="16"/>
  <c r="H15" i="16"/>
  <c r="I14" i="16"/>
  <c r="H14" i="16"/>
  <c r="I13" i="16"/>
  <c r="H13" i="16"/>
  <c r="I12" i="16"/>
  <c r="H12" i="16"/>
  <c r="I11" i="16"/>
  <c r="H11" i="16"/>
  <c r="G15" i="16"/>
  <c r="G14" i="16"/>
  <c r="G13" i="16"/>
  <c r="G12" i="16"/>
  <c r="G11" i="16"/>
  <c r="G16" i="16"/>
  <c r="D14" i="16"/>
  <c r="D13" i="16"/>
  <c r="D12" i="16"/>
  <c r="D11" i="16"/>
  <c r="D15" i="16"/>
  <c r="K17" i="57" l="1"/>
  <c r="J15" i="16"/>
  <c r="J13" i="16"/>
  <c r="I16" i="16"/>
  <c r="J14" i="16"/>
  <c r="J11" i="16"/>
  <c r="J12" i="16"/>
  <c r="J12" i="52"/>
  <c r="I12" i="52"/>
  <c r="J11" i="52"/>
  <c r="J10" i="52"/>
  <c r="I10" i="52"/>
  <c r="H12" i="52"/>
  <c r="H11" i="52"/>
  <c r="H10" i="52"/>
  <c r="F13" i="52"/>
  <c r="D13" i="52"/>
  <c r="C13" i="52"/>
  <c r="E12" i="52"/>
  <c r="E11" i="52"/>
  <c r="E10" i="52"/>
  <c r="J19" i="53"/>
  <c r="I19" i="53"/>
  <c r="J18" i="53"/>
  <c r="I18" i="53"/>
  <c r="J17" i="53"/>
  <c r="I17" i="53"/>
  <c r="J16" i="53"/>
  <c r="I16" i="53"/>
  <c r="J15" i="53"/>
  <c r="I15" i="53"/>
  <c r="J14" i="53"/>
  <c r="I14" i="53"/>
  <c r="J13" i="53"/>
  <c r="I13" i="53"/>
  <c r="J12" i="53"/>
  <c r="I12" i="53"/>
  <c r="H19" i="53"/>
  <c r="H18" i="53"/>
  <c r="H17" i="53"/>
  <c r="H14" i="53"/>
  <c r="H13" i="53"/>
  <c r="H12" i="53"/>
  <c r="G20" i="53"/>
  <c r="F20" i="53"/>
  <c r="E19" i="53"/>
  <c r="E18" i="53"/>
  <c r="E17" i="53"/>
  <c r="E16" i="53"/>
  <c r="E15" i="53"/>
  <c r="E14" i="53"/>
  <c r="E13" i="53"/>
  <c r="E12" i="53"/>
  <c r="D20" i="53"/>
  <c r="C20" i="53"/>
  <c r="I13" i="9"/>
  <c r="H13" i="9"/>
  <c r="I12" i="9"/>
  <c r="H12" i="9"/>
  <c r="I11" i="9"/>
  <c r="H11" i="9"/>
  <c r="G13" i="9"/>
  <c r="G12" i="9"/>
  <c r="G11" i="9"/>
  <c r="F14" i="9"/>
  <c r="E14" i="9"/>
  <c r="D13" i="9"/>
  <c r="D12" i="9"/>
  <c r="D11" i="9"/>
  <c r="C14" i="9"/>
  <c r="B14" i="9"/>
  <c r="I15" i="8"/>
  <c r="H15" i="8"/>
  <c r="I14" i="8"/>
  <c r="H14" i="8"/>
  <c r="I13" i="8"/>
  <c r="H13" i="8"/>
  <c r="I12" i="8"/>
  <c r="H12" i="8"/>
  <c r="I11" i="8"/>
  <c r="H11" i="8"/>
  <c r="G15" i="8"/>
  <c r="G14" i="8"/>
  <c r="G13" i="8"/>
  <c r="G12" i="8"/>
  <c r="G11" i="8"/>
  <c r="F16" i="8"/>
  <c r="E16" i="8"/>
  <c r="D14" i="8"/>
  <c r="D13" i="8"/>
  <c r="D12" i="8"/>
  <c r="D11" i="8"/>
  <c r="D15" i="8"/>
  <c r="C16" i="8"/>
  <c r="B16" i="8"/>
  <c r="D12" i="7"/>
  <c r="D11" i="7"/>
  <c r="D10" i="7"/>
  <c r="D9" i="7"/>
  <c r="B14" i="6"/>
  <c r="D12" i="6"/>
  <c r="D11" i="6"/>
  <c r="D10" i="6"/>
  <c r="D9" i="6"/>
  <c r="D13" i="5"/>
  <c r="D12" i="5"/>
  <c r="D11" i="5"/>
  <c r="D10" i="5"/>
  <c r="D9" i="5"/>
  <c r="C14" i="5"/>
  <c r="B14" i="5"/>
  <c r="K10" i="52" l="1"/>
  <c r="D16" i="8"/>
  <c r="H14" i="9"/>
  <c r="I16" i="8"/>
  <c r="K12" i="52"/>
  <c r="J12" i="9"/>
  <c r="I13" i="52"/>
  <c r="J13" i="52"/>
  <c r="J13" i="9"/>
  <c r="J11" i="9"/>
  <c r="H13" i="52"/>
  <c r="J11" i="8"/>
  <c r="J13" i="8"/>
  <c r="J15" i="8"/>
  <c r="J14" i="8"/>
  <c r="D14" i="5"/>
  <c r="K14" i="53"/>
  <c r="K11" i="52"/>
  <c r="G16" i="8"/>
  <c r="J12" i="8"/>
  <c r="D14" i="9"/>
  <c r="G14" i="9"/>
  <c r="E20" i="53"/>
  <c r="K15" i="53"/>
  <c r="K17" i="53"/>
  <c r="K19" i="53"/>
  <c r="D16" i="16"/>
  <c r="J16" i="16" s="1"/>
  <c r="H16" i="16"/>
  <c r="E13" i="52"/>
  <c r="K18" i="53"/>
  <c r="J20" i="53"/>
  <c r="K16" i="53"/>
  <c r="I20" i="53"/>
  <c r="K13" i="53"/>
  <c r="H20" i="53"/>
  <c r="K12" i="53"/>
  <c r="I14" i="9"/>
  <c r="H16" i="8"/>
  <c r="D13" i="7"/>
  <c r="D14" i="7" s="1"/>
  <c r="D13" i="6"/>
  <c r="D14" i="6" s="1"/>
  <c r="L14" i="4"/>
  <c r="L13" i="4"/>
  <c r="L11" i="4"/>
  <c r="L10" i="4"/>
  <c r="S13" i="73" s="1"/>
  <c r="F14" i="4"/>
  <c r="F13" i="4"/>
  <c r="F11" i="4"/>
  <c r="V12" i="73" s="1"/>
  <c r="F10" i="4"/>
  <c r="S12" i="73" s="1"/>
  <c r="C15" i="4"/>
  <c r="C12" i="4"/>
  <c r="K13" i="52" l="1"/>
  <c r="F15" i="4"/>
  <c r="J14" i="9"/>
  <c r="J16" i="8"/>
  <c r="F12" i="4"/>
  <c r="K20" i="53"/>
  <c r="L15" i="4"/>
  <c r="M13" i="4"/>
  <c r="M14" i="4"/>
  <c r="L16" i="4"/>
  <c r="L12" i="4"/>
  <c r="M10" i="4"/>
  <c r="M11" i="4"/>
  <c r="L17" i="4"/>
  <c r="F17" i="4"/>
  <c r="F16" i="4"/>
  <c r="T20" i="62"/>
  <c r="T19" i="62"/>
  <c r="U20" i="62"/>
  <c r="U19" i="62"/>
  <c r="S12" i="47"/>
  <c r="S11" i="47"/>
  <c r="S10" i="47"/>
  <c r="S9" i="47"/>
  <c r="S8" i="47"/>
  <c r="P11" i="47"/>
  <c r="P10" i="47"/>
  <c r="P9" i="47"/>
  <c r="P8" i="47"/>
  <c r="V19" i="73"/>
  <c r="V18" i="73"/>
  <c r="S19" i="73"/>
  <c r="S18" i="73"/>
  <c r="V13" i="73"/>
  <c r="M15" i="4" l="1"/>
  <c r="M12" i="4"/>
  <c r="M17" i="4"/>
  <c r="L18" i="4"/>
  <c r="F18" i="4"/>
  <c r="M16" i="4"/>
  <c r="M18" i="4" l="1"/>
  <c r="T14" i="62"/>
  <c r="T13" i="62"/>
  <c r="U9" i="75" l="1"/>
  <c r="U13" i="75"/>
  <c r="U14" i="75"/>
  <c r="T20" i="64"/>
  <c r="S19" i="64"/>
  <c r="S20" i="64"/>
  <c r="U14" i="62"/>
  <c r="U17" i="62"/>
  <c r="U10" i="61"/>
  <c r="U11" i="61"/>
  <c r="U12" i="61"/>
  <c r="U13" i="61"/>
  <c r="U14" i="61"/>
  <c r="U16" i="61"/>
  <c r="T10" i="61"/>
  <c r="T11" i="61"/>
  <c r="T12" i="61"/>
  <c r="T13" i="61"/>
  <c r="T14" i="61"/>
  <c r="T16"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T19" i="64"/>
  <c r="L9" i="79"/>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<sst xmlns="http://schemas.openxmlformats.org/spreadsheetml/2006/main" count="858" uniqueCount="462">
  <si>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</si>
  <si>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</si>
  <si>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</si>
  <si>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</si>
  <si>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</si>
  <si>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</si>
  <si>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</si>
  <si>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</si>
  <si>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</si>
  <si>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</si>
  <si>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</si>
  <si>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</si>
  <si>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</si>
  <si>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</si>
  <si>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</si>
  <si>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</si>
  <si>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</si>
  <si>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</si>
  <si>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</si>
  <si>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</si>
  <si>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</si>
  <si>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</si>
  <si>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</si>
  <si>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</si>
  <si>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</si>
  <si>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</si>
  <si>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</si>
  <si>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</si>
  <si>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</si>
  <si>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</si>
  <si>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</si>
  <si>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</si>
  <si>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</si>
  <si>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</si>
  <si>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</si>
  <si>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</si>
  <si>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</si>
  <si>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</si>
  <si>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</si>
  <si>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</si>
  <si>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</si>
  <si>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</si>
  <si>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</si>
  <si>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</si>
  <si>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</si>
  <si>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</si>
  <si>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</si>
  <si>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</si>
  <si>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</si>
  <si>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</si>
  <si>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</si>
  <si>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</si>
  <si>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</si>
  <si>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</si>
  <si>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</si>
  <si>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</si>
  <si>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</si>
  <si>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</si>
  <si>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</si>
  <si>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</si>
  <si>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</si>
  <si>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</si>
  <si>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</si>
  <si>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</si>
  <si>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</si>
  <si>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</si>
  <si>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</si>
  <si>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</si>
  <si>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</si>
  <si>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</si>
  <si>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</si>
  <si>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</si>
  <si>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</si>
  <si>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</si>
  <si>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متقاعد
Retired</t>
  </si>
  <si>
    <t>أخرى
Other</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</si>
  <si>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</si>
  <si>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</si>
  <si>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</si>
  <si>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</si>
  <si>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</si>
  <si>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</si>
  <si>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</si>
  <si>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</si>
  <si>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</si>
  <si>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</si>
  <si>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</si>
  <si>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</si>
  <si>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</si>
  <si>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</si>
  <si>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</si>
  <si>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</si>
  <si>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</si>
  <si>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</si>
  <si>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</si>
  <si>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</si>
  <si>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</si>
  <si>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</si>
  <si>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</si>
  <si>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</si>
  <si>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</si>
  <si>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</si>
  <si>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</si>
  <si>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</si>
  <si>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</si>
  <si>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</si>
  <si>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</si>
  <si>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</si>
  <si>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</si>
  <si>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</si>
  <si>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</si>
  <si>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</si>
  <si>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</si>
  <si>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</si>
  <si>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</si>
  <si>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</si>
  <si>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</si>
  <si>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</si>
  <si>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</si>
  <si>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</si>
  <si>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</si>
  <si>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</si>
  <si>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</si>
  <si>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</si>
  <si>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</si>
  <si>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</si>
  <si>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</si>
  <si>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</si>
  <si>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قلة الأجـــــور Low wage</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</si>
  <si>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</si>
  <si>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</si>
  <si>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</si>
  <si>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</si>
  <si>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</si>
  <si>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</si>
  <si>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</si>
  <si>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</si>
  <si>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</si>
  <si>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</si>
  <si>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</si>
  <si>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</si>
  <si>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</si>
  <si>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</si>
  <si>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</si>
  <si>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</si>
  <si>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</si>
  <si>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</si>
  <si>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</si>
  <si>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</si>
  <si>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قلة الأجر</t>
  </si>
  <si>
    <t>Low Wage</t>
  </si>
  <si>
    <t>قلة الأجر
Low Wage</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</si>
  <si>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</si>
  <si>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</si>
  <si>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</si>
  <si>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</si>
  <si>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</si>
  <si>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</si>
  <si>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</si>
  <si>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</si>
  <si>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</si>
  <si>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</si>
  <si>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</si>
  <si>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</si>
  <si>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</si>
  <si>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</si>
  <si>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</si>
  <si>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</si>
  <si>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</si>
  <si>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</si>
  <si>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</si>
  <si>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</si>
  <si>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</si>
  <si>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</si>
  <si>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</si>
  <si>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</si>
  <si>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</si>
  <si>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</si>
  <si>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</si>
  <si>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</si>
  <si>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</si>
  <si>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</si>
  <si>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</si>
  <si>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السكان (15 سنة فأكثر) خارج قوة العمل حسب الجنسية والجنس والحالة التعليمية</t>
  </si>
  <si>
    <t>المحتويات  CONTENTS</t>
  </si>
  <si>
    <t>Population and labor force by sex</t>
  </si>
  <si>
    <t>تقديـم</t>
  </si>
  <si>
    <t>Preface</t>
  </si>
  <si>
    <t>د. صالح بن محمد النابت</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</si>
  <si>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</si>
  <si>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</si>
  <si>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</si>
  <si>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</si>
  <si>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</si>
  <si>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</si>
  <si>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</si>
  <si>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</si>
  <si>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</si>
  <si>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</si>
  <si>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</si>
  <si>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</si>
  <si>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</si>
  <si>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</si>
  <si>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</si>
  <si>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</si>
  <si>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</si>
  <si>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</si>
  <si>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</si>
  <si>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</si>
  <si>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</si>
  <si>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</si>
  <si>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</si>
  <si>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</si>
  <si>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</si>
  <si>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</si>
  <si>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</si>
  <si>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</si>
  <si>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</si>
  <si>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</si>
  <si>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</si>
  <si>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</si>
  <si>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</si>
  <si>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</si>
  <si>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</si>
  <si>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</si>
  <si>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</si>
  <si>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</si>
  <si>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</si>
  <si>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</si>
  <si>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التي تم اختيارها.</t>
  </si>
  <si>
    <t>The sampling unit in each stage of selection refers to the entities that are selected for the survey. In this survey, the ultimate sampling units are the household individuals residing within the selected household.</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</si>
  <si>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</si>
  <si>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</si>
  <si>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</si>
  <si>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</si>
  <si>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</si>
  <si>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</si>
  <si>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</si>
  <si>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</si>
  <si>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</si>
  <si>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</si>
  <si>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</si>
  <si>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</si>
  <si>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</si>
  <si>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</si>
  <si>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</si>
  <si>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</si>
  <si>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</si>
  <si>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</si>
  <si>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</si>
  <si>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</si>
  <si>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</si>
  <si>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</si>
  <si>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</si>
  <si>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</si>
  <si>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</si>
  <si>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</si>
  <si>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</si>
  <si>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</si>
  <si>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</si>
  <si>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</si>
  <si>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</si>
  <si>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</si>
  <si>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</si>
  <si>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</si>
  <si>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</si>
  <si>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</si>
  <si>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</si>
  <si>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</si>
  <si>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</si>
  <si>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</si>
  <si>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</si>
  <si>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</si>
  <si>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</si>
  <si>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</si>
  <si>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</si>
  <si>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</si>
  <si>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</si>
  <si>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</si>
  <si>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</si>
  <si>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</si>
  <si>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</si>
  <si>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</si>
  <si>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</si>
  <si>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</si>
  <si>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</si>
  <si>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</si>
  <si>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</si>
  <si>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</si>
  <si>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</si>
  <si>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</si>
  <si>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</si>
  <si>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</si>
  <si>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</si>
  <si>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</si>
  <si>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</si>
  <si>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</si>
  <si>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</si>
  <si>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</si>
  <si>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</si>
  <si>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</si>
  <si>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</si>
  <si>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</si>
  <si>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</si>
  <si>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</si>
  <si>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</si>
  <si>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</si>
  <si>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</si>
  <si>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</si>
  <si>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</si>
  <si>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</si>
  <si>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</si>
  <si>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</si>
  <si>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</si>
  <si>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</si>
  <si>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</si>
  <si>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</si>
  <si>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</si>
  <si>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</si>
  <si>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شكل (2) / القطريون (15سنة فأكثر) غير النشيطين اقتصادياً وأسبابه حسب الجنس</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</si>
  <si>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</si>
  <si>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</si>
  <si>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</si>
  <si>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</si>
  <si>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</si>
  <si>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</si>
  <si>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</si>
  <si>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</si>
  <si>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القطريون (15سنة فأكثر) غير النشيطين اقتصادياً وأسبابه حسب الجنس</t>
  </si>
  <si>
    <t>السكان (15سنة فأكثر) النشيطون وغير النشيطين اقتصادياً حسب الجنسية والجنس</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</si>
  <si>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</si>
  <si>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</si>
  <si>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</si>
  <si>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</si>
  <si>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</si>
  <si>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</si>
  <si>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</si>
  <si>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</si>
  <si>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</si>
  <si>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</si>
  <si>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</si>
  <si>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</si>
  <si>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</si>
  <si>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</si>
  <si>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الجدول</t>
  </si>
  <si>
    <t>Table</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</si>
  <si>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</si>
  <si>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</si>
  <si>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</si>
  <si>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</si>
  <si>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</si>
  <si>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</si>
  <si>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</si>
  <si>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</si>
  <si>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</si>
  <si>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</si>
  <si>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</si>
  <si>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</si>
  <si>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</si>
  <si>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</si>
  <si>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</si>
  <si>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</si>
  <si>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</si>
  <si>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</si>
  <si>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</si>
  <si>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</si>
  <si>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</si>
  <si>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</si>
  <si>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</si>
  <si>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</si>
  <si>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</si>
  <si>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</si>
  <si>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</si>
  <si>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</si>
  <si>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</si>
  <si>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</si>
  <si>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</si>
  <si>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</si>
  <si>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</si>
  <si>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</si>
  <si>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</si>
  <si>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</si>
  <si>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</si>
  <si>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استغناء من جهة العمل</t>
  </si>
  <si>
    <t>Discharged</t>
  </si>
  <si>
    <t>استغناء من جهة العمل
Discharged</t>
  </si>
  <si>
    <t>بلغ معدل البطالة من بين المشاركين في القوى العاملة %0.1</t>
  </si>
  <si>
    <t>Unemployment Rate Among Participants in Labor Force Reached 0.1%</t>
  </si>
  <si>
    <t xml:space="preserve"> </t>
  </si>
  <si>
    <t>حجم العينة المستهدفة يقدر بحوالي 9200 أسرة معيشية للعام الكامل حيث يتم تغطية ربع  العينة الكلية في كل فصل.</t>
  </si>
  <si>
    <t xml:space="preserve">The target sample size for the whole year is around 9200 households out of which forth will be covered in each quarter. </t>
  </si>
  <si>
    <t>ساعات الدوام</t>
  </si>
  <si>
    <t>Hours of work</t>
  </si>
  <si>
    <t>ساعات الدوام Hours of work</t>
  </si>
  <si>
    <t>رئيس جهاز التخطيط والإحصاء</t>
  </si>
  <si>
    <t>President , Planning and Statistics Authority</t>
  </si>
  <si>
    <t>يعتمد إطار المعاينة المستخدم لهذا المسح على تعداد السكان والمساكن والمنشآت 2015 . وقد أخذ جهاز التخطيط والإحصاء بالإعتبار مناطق جغرافية صغيرة تسمى مربعات العد وهي مناطق العد المستخدمة في التعداد. ومن هذه المناطق تم انشاء وحدات المعاينة الأولية (PSUs).</t>
  </si>
  <si>
    <t>تتاح النتائج الفصلية  في موقع جهاز التخطيط والإحصاء ،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</si>
  <si>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شكل (10) / القطريون غير النشيطين اقتصادياً (15 سنة فأكثر) حسب الجنس وفئات العمر</t>
  </si>
  <si>
    <t xml:space="preserve">The sampling frame used for this survey is based on 2015 Census of population, housing and establishments. The Planning and Statistics Authority has divided the whole country into small geographical areas called Census blocks.  These were enumeration areas during the Census.  These Blocks were combined to create Primary Sampling Units (PSUs).  </t>
  </si>
  <si>
    <t xml:space="preserve">The quarterly results are made available only on the Planning and Statistics Authority website and will not include municipal data.  Annual results will be made available in a publication and will include municipal data.  It is hoped quarterly results will provide timely information for data users and decision makers.
</t>
  </si>
  <si>
    <t xml:space="preserve">   We would like to express our thanks and appreciation to all sample households for their co-operation and positive response which made this task a success. We also thank all those who worked on this survey, whether from inside or outside the PSA (Planning and Statistics Authority).</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</si>
  <si>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PSA (Planning and Statistics Authority)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Vision that Qatar is seeking to implement by 2030.</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</si>
  <si>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ينفذه جهاز التخطيط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خطط التنمية البشرية والاقتصادية والتي هي جزء من رؤية قطر الوطنية التي تسعى دولة قطر لتنفيذها بحلول العام 2030. </t>
  </si>
  <si>
    <t>متفرغ للدراسة
Student</t>
  </si>
  <si>
    <t>التفرغة لأعمال المنزل
Homemaker</t>
  </si>
  <si>
    <t>Unemployed (15 years and above) by nationality, sex and reasons of unemployment</t>
  </si>
  <si>
    <t xml:space="preserve">Unemployed (15 years and above) by nationality and reasons of unemployment </t>
  </si>
  <si>
    <t xml:space="preserve">Qatari unemployed persons (15 years and above) by sex and reasons of unemployment </t>
  </si>
  <si>
    <t>Unemployed (15 years and above) by nationality, sex and duration of employment search in months</t>
  </si>
  <si>
    <t>Qatari unemployed (15 years and above) with secondary education not willing to work in private sector by reasons</t>
  </si>
  <si>
    <t>Qatari population out of labor force (15 years and above) by sex and age groups</t>
  </si>
  <si>
    <t>Qatari population out of labor force (15 years and above) by sex and educational attainment</t>
  </si>
  <si>
    <t>Population out of labor force (15 years and above) by nationality and educational attainment</t>
  </si>
  <si>
    <t>Population (15 years and above) out of labor force by nationality, sex and educational attainment</t>
  </si>
  <si>
    <t>Population (15 years and above) out of labor force by nationality, sex and age groups</t>
  </si>
  <si>
    <t>Population out of labor force (15 years and above) by nationality and age groups</t>
  </si>
  <si>
    <t>Qatari unemployed persons (15 years and above) with secondary education who attended training program by sex and type of training</t>
  </si>
  <si>
    <t>Workers in paid employment (15 years &amp; above ) by sex and average monthly wage (Q.R)</t>
  </si>
  <si>
    <t>Qatari (15 years and above) economically inactive by reason &amp; sex</t>
  </si>
  <si>
    <t>Population (15 years and above) economically active/inactive by nationality &amp; sex</t>
  </si>
  <si>
    <t xml:space="preserve">   ختاماً نود أن نعبر عن شكرنا وتقديرنا لجميع أسر العينة التي كان لتجاوبها وتعاونها الأثر البالغ في إنجاح هذا المسح، وكذلك الشكر موصول لجميع الذين عملوا في هذا المسح من داخل الجهاز أو خارجه.</t>
  </si>
  <si>
    <r>
      <rPr>
        <sz val="8.5"/>
        <color indexed="10"/>
        <rFont val="Arial"/>
        <family val="2"/>
      </rPr>
      <t>*</t>
    </r>
    <r>
      <rPr>
        <sz val="8.5"/>
        <rFont val="Arial"/>
        <family val="2"/>
      </rPr>
      <t xml:space="preserve"> Workers in Paid Employment are those whose status in employment = paid employment</t>
    </r>
  </si>
  <si>
    <t>.معدل البطالة : نسبة المتعطلين عن العمل إلى القوى العاملة من السكان *</t>
  </si>
  <si>
    <t>*Unemployment rate: Ratio of unemployed persons to the labor force population.</t>
  </si>
  <si>
    <r>
      <rPr>
        <b/>
        <sz val="28"/>
        <rFont val="Times New Roman"/>
        <family val="1"/>
      </rPr>
      <t>مسح القوى العاملة بالعينة</t>
    </r>
    <r>
      <rPr>
        <b/>
        <sz val="26"/>
        <rFont val="Times New Roman"/>
        <family val="1"/>
      </rPr>
      <t xml:space="preserve">
</t>
    </r>
    <r>
      <rPr>
        <b/>
        <sz val="24"/>
        <rFont val="Times New Roman"/>
        <family val="1"/>
      </rPr>
      <t>الربع الثاني
(أبريل – يونيو) 2020</t>
    </r>
  </si>
  <si>
    <r>
      <rPr>
        <b/>
        <sz val="26"/>
        <rFont val="Times New Roman"/>
        <family val="1"/>
      </rPr>
      <t>Labor Force Sample Survey</t>
    </r>
    <r>
      <rPr>
        <b/>
        <sz val="20"/>
        <rFont val="Times New Roman"/>
        <family val="1"/>
      </rPr>
      <t xml:space="preserve">
 The second quarter
(April – June) 2020</t>
    </r>
  </si>
  <si>
    <t xml:space="preserve">   يسر جهاز التخطيط والإحصاء أن يقدم نتائج الربع الثاني من العام 2020 لمسح القوى العاملة بالعينة. ونظراً للدور الرئيسي لإحصاءات سوق العمل في عملية التخطيط الاجتماعي والاقتصادي، فإن جهاز التخطيط والإحصاء يتولى تنفيذ مسح القوى العاملة بالعينة بشكلٍ دوري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</si>
  <si>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 xml:space="preserve">   The Planning and Statistics Authority is hereby pleased to present the results of Labor Force Survey by Sample Q2, 2020 .Due to the central role of labor market statistics in a country’s socioeconomic planning process, the PSA (Planning and Statistics Authority) carried out a national labor force  survey periodically to provide measures of the size and structure of the labor force in Qatar.  The survey provides important information on the relation between the labor market and the sociodemographic and economic characteristics of the population, such as education and occupation.</t>
  </si>
  <si>
    <t>مسح القوى العاملة بالعينة - الربع الثاني 2020</t>
  </si>
  <si>
    <t>Labor Force Sample Survey - The second quarter of 2020</t>
  </si>
  <si>
    <t>ارتفع عدد السكان بنسبة 0.4% عن الربع الأول 2020</t>
  </si>
  <si>
    <t>شكل 1/ تطور أعداد السكان حسب الجنس خلال الفترة  ( Q2 2019 .. Q2 2020 )</t>
  </si>
  <si>
    <t>Figure 1/ Evolution of the Population by Sex, during (Q2 2019 .. Q2 2020)</t>
  </si>
  <si>
    <t>شكل 2/ تطور أعداد النشيطين اقتصادياً حسب الجنسية خلال الفترة  ( Q2 2019 .. Q2 2020 )</t>
  </si>
  <si>
    <t>Figure 2 / Evolution of the Economically Active by Nationality, during (Q2 2019 .. Q2 2020)</t>
  </si>
  <si>
    <t>Figure 3 / Evolution of the Economically Inactive by Nationality ( Qatari , Non-Qatari ), during (Q2 2019 .. Q2 2020)</t>
  </si>
  <si>
    <t>شكل 3/ تطور أعداد غير النشيطين اقتصادياً حسب الجنسية ( قطري ، غير قطري ) ، خلال الفترة  (Q2 2019 .. Q2 2020)</t>
  </si>
  <si>
    <t xml:space="preserve">Economically-active population decreased by 0.2% </t>
  </si>
  <si>
    <t>انخفض عدد النشيطين اقتصادياً بنسبة 0.2%</t>
  </si>
  <si>
    <t xml:space="preserve">The number of economically active population decreased during Q2 of 2020 by 4 thousand people (0.2%) compared to Q1 of 2020 - all of them are non-Qataris. The number of non-Qatari economically active population decreased by 0.2% compared to the first quarter 2020.
The number of Qatari economically active population rose during Q2 of 2020 by 332 people, a 0.3% increase compared to the first quarter 2020. </t>
  </si>
  <si>
    <t xml:space="preserve">Economically-inactive population increased by 0.9% </t>
  </si>
  <si>
    <t>ارتفع عدد غير النشيطين اقتصادياً بنسبة 0.9%</t>
  </si>
  <si>
    <t>ارتفع عدد السكان غير النشطين اقتصادياً في الربع الثاني 2020، حيث بلغ عددهم 289 ألف بارتفاع نسبته 0.9% عن الربع السابق ، وقد ارتفع عدد غير النشيطين اقتصادياً من غير القطريين في الربع الثاني 2020 بنسبة 0.9% عن الربع السابق ، أما القطريين فقد ارتفع العدد إلى 979 فرد خلال الربعين.</t>
  </si>
  <si>
    <t xml:space="preserve">The number of economically inactive population in Q2 2020 increased to 289 thousand people increased by 0.9% compared to the previous quarter. Non-Qatari inactive population in Q2 2020 rose by 0.9% compared to the previous quarter. However, Qatari inactive population  increased by 979 persons in both quarters. </t>
  </si>
  <si>
    <t>Population increased by 0.4% as compared to the Q1 2020</t>
  </si>
  <si>
    <t>بلغت نسبة المشاركة في القوى العاملة بين الأفراد 15 سنة فأكثر  %88.2</t>
  </si>
  <si>
    <t>Labor force participation rate among individuals aged 15 years and above reached 88.2%</t>
  </si>
  <si>
    <t>انخفض عدد المشتغلين بأجر بنسبة %0.3</t>
  </si>
  <si>
    <t>The Number of Salaried Workers decreased by 0.3%</t>
  </si>
  <si>
    <t xml:space="preserve">وصل عدد الباحثين عن عمل في دولة قطر حسب تعريف منظمة العمل الدولية 2,835 شخصاً في الربع الثاني من العام 2020، بلغت نسبة الذكور منهم 41.3% و بينما بلغت نسبة الإناث %58.7، ليستقر معدل البطالة على 0.1% من الربع الثاني 2019 وحتى الربع الثاني للعام 2020. 
أما على مستوى الجنس فقد بلغ المعدل 0.1% للذكور مقابل 0.6% للإناث خلال الربع الثاني 2020. وبلغ معدل البطالة للقطريين 0.5%، بواقع 0.2% للذكور ، و 0.9% للإناث. وسُجلت أعلى معدلات بطالة لإجمالي المتعطلين في الفئة العمرية (15- 24) سنة حيث بلغت %0.5 في الربع الثاني 2020. </t>
  </si>
  <si>
    <t>The number of job seekers in Qatar, according to ILO definition, reached 2,835 people in Q2, 2020, accounting for 41.3% were males and 58.7% were females. The unemployment rate settled at 0.1% from Q2, 2019 to Q2, 2020.
 According to gender, the rate reached 0.1% for males versus 0.6% for females during Q2, 2020. The unemployment rate for Qataris reached at 0.5%, of which 0.2% were males and 0.9% were females. The highest unemployment rates of the total unemployed in the age group (15-24 years) were recorded and reached 0.5% in Q2, 2020.</t>
  </si>
  <si>
    <t>ارتفع إجمالي السكان في الربع الثاني من العام 2020 قرابة 10 آلاف نسمة ، وبنسبة 0.4% عن إجمالي السكان في الربع الأول من العام 2020. وانخفض عدد الإناث قرابة 7 آلاف نسمة وبنسبة 1.0% عن إجمالي الإناث في الربع الأول 2020. أما الذكور فقد ارتفع عددهم قرابة 17 ألف نسمة وبنسبة 0.8% عن إجمالي الذكور في الربع الأول 2020.
وبمقارنة أعداد السكان في الربع الثاني 2020 مع ذات الفترة من العام الماضي ، تُظهر النتائج ارتفاعاً في إجمالي السكان قرابة 145 ألف ، وقد بلغت نسبة الارتفاع للذكور 6.0% عن الربع الثاني من 2019 ، أما الإناث فقد ارتفعت نسبتهم في الربع الثاني 2020 عن نفس الربع للسنة الماضية بمقدار 3.7%.</t>
  </si>
  <si>
    <t>Total population increased in the second quarter of 2020 by some 10 thousand people, increased by 0.4% compared to the total population in the first quarter of 2020. Females number decreased by 7 thousand people, by 1.0% of the total female population compared to Q1 2020, while males increased by 17 thousand people, increased by 0.8% as compared to total male population in the first quarter 2020.
Comparing the numbers of population in Q2 of 2020 with the same period last year, the results show an increase in the total population of about 145 thousand people. Males have increased by 6.0% compared to Q2 of 2019, while females have increased in Q2 of  2020 by 3.7% compared to the same quarter in 2019.</t>
  </si>
  <si>
    <t>انخفضت أعداد السكان النشيطون اقتصادياً في الربع الثاني من العام 2020  قرابة 4 آلاف فرد بنسبة 0.2% عن الربع الأول 2020 ، جميعهم من الأفراد غير القطريين حيث انخفض العدد بنسبة 0.2% عن الربع الأول 2020.
 ارتفع السكان القطريون النشيطون اقتصادياً خلال الربع الثاني 2020 قرابة 332 فرد وبنسبة 0.3% عن الربع الأول 2020.</t>
  </si>
  <si>
    <t>أظهرت نتائج مسح القوى العاملة بالعينة للربع الثاني 2020 الذي نفذه جهاز التخطيط والإحصاء أن عدد المشاركين في القوى العاملة انخفض من 2,175,007 عاملاً للربع الأول من العام 2020 إلى 2,171,079 عاملاً للربع الثاني 2020، حيث بلغت نسبة الذكور منهم %86.4 ، مقابل 13.6% للإناث.
وتشير البيانات إلى أن معدل المشاركة الاقتصادية للسكان (15 سنة فأكثر) بلغ 88.2%، حيث كانت بالنسبة للذكور 95.9%، مقابل 58.5% للإناث. وتمثل الفئة العمرية (25 - 34 سنة) من السكان أعلى معدل للمشاركة الاقتصادية بنسبة 94.2% وفقا لتلك البيانات. في حين بلغ معدل الإعالة الاقتصادية 29.5% لهذا الربع.
وتشير النتائج إلى أن معدل المشاركة الاقتصادية للقطريين بلغ 51.6% من مجموع السكان القطريين بعمر 15 سنة فأكثر. حيث تمثل مشاركة الذكور القطريون 66.6% من إجمالي الذكور القطريين 15 سنة فأكثر، وتمثل الإناث القطريات 37.1% من إجمالي الإناث القطريات 15 سنة فأكثر.</t>
  </si>
  <si>
    <t>The results of the Labor Force Sample Survey for Q2 2020, conducted by the Planning and Statistics Authority, showed an decreased in the number of participants in labor force from 2,175,007 workers in Q1, 2020 to 2,171,079 workers in Q2, 2020, accounting for 86.4% males versus 13.6% females.
The data indicates that the economic participation of the population aged (15 years and above) reached at 88.2%, accounting for 95.9% for males versus 58.5% for females. According to the same data, the age group (25-34 years) of the population represented the highest rate of economic participation with 94.2%, while the economic dependency rate reached at 29.5% for that quarter. 
The results indicate that the economic participation rate of Qataris reached 51.6% of the total Qatari population aged 15 years and above, Where Qatari males represent 66.6% of the total Qatari males aged 15 years and over and Qatari females represent 37.1% of the total Qatari females aged 15 years and over.</t>
  </si>
  <si>
    <t xml:space="preserve">انخفض عدد المشتغلين بأجر في السوق القطري من 2,169,295 مشتغلاً بأجر في الربع الأول 2020 ليصبح 2,161,793 مشتغلاً بأجر في الربع الثاني 2020، حيث بلغت نسبة المشتغلين بأجر من الذكور 86.5%، مقابل 13.5% من الإناث. وقد بلغ متوسط الأجر الشهري للمشتغلين بأجر 10,864 ريالاً قطرياً، حيث بلغ المتوسط للذكور 10,980 ريالاً قطرياً، مقابل 10,550 ريالاً قطرياً للإناث. </t>
  </si>
  <si>
    <t>The number of salaried workers in the Qatari market decreased from  2,169,295 workers in Q1, 2020 to 2,161,793 workers in Q2, 2020 accounting for 86.5% males versus 13.5% females. The average monthly wage of salaried workers reached QR 10,864, accounting for QR 10,980 for males, compared to QR 10,550 for females.</t>
  </si>
  <si>
    <t>Social Conditions</t>
  </si>
  <si>
    <t>الظروف الاجتماعية</t>
  </si>
  <si>
    <t>الظروف الاجتماعية Social Conditions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</si>
</sst>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_ ;\-#,##0\ "/>
    <numFmt numFmtId="166" formatCode="0.0"/>
  </numFmts>
  <fonts count="82"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Calibri"/>
      <family val="2"/>
      <scheme val="minor"/>
    </font>
    <font>
      <b/>
      <sz val="10"/>
      <color rgb="FFFF0000"/>
      <name val="Arabic Transparent"/>
      <charset val="178"/>
    </font>
    <font>
      <sz val="10"/>
      <name val="Calibri"/>
      <family val="2"/>
      <scheme val="minor"/>
    </font>
    <font>
      <sz val="10"/>
      <color theme="1"/>
      <name val="Calibri"/>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Calibri"/>
      <family val="2"/>
      <scheme val="minor"/>
    </font>
    <font>
      <b/>
      <sz val="10"/>
      <color rgb="FFFF0000"/>
      <name val="Arial"/>
      <family val="2"/>
      <charset val="178"/>
    </font>
    <font>
      <b/>
      <sz val="9"/>
      <color rgb="FFFF0000"/>
      <name val="Arial"/>
      <family val="2"/>
    </font>
    <font>
      <b/>
      <sz val="9"/>
      <color rgb="FFC00000"/>
      <name val="Arial"/>
      <family val="2"/>
    </font>
    <font>
      <b/>
      <sz val="8"/>
      <color rgb="FFFF0000"/>
      <name val="Arial"/>
      <family val="2"/>
    </font>
    <font>
      <b/>
      <sz val="8"/>
      <color rgb="FFC00000"/>
      <name val="Arial"/>
      <family val="2"/>
    </font>
    <font>
      <sz val="10"/>
      <color theme="1"/>
      <name val="Times New Roman"/>
      <family val="1"/>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FF"/>
        <bgColor indexed="64"/>
      </patternFill>
    </fill>
  </fills>
  <borders count="88">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51">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37" xfId="0" applyFont="1" applyFill="1" applyBorder="1" applyAlignment="1">
      <alignment horizontal="left" vertical="center" wrapText="1" readingOrder="1"/>
    </xf>
    <xf numFmtId="0" fontId="6" fillId="4" borderId="36" xfId="0" applyFont="1" applyFill="1" applyBorder="1" applyAlignment="1">
      <alignment horizontal="right" vertical="center" wrapText="1" indent="1"/>
    </xf>
    <xf numFmtId="0" fontId="49" fillId="4" borderId="37" xfId="0" applyFont="1" applyFill="1" applyBorder="1" applyAlignment="1">
      <alignment horizontal="left" vertical="center" wrapText="1" readingOrder="1"/>
    </xf>
    <xf numFmtId="0" fontId="49" fillId="4" borderId="36" xfId="0" applyFont="1" applyFill="1" applyBorder="1" applyAlignment="1">
      <alignment horizontal="right" vertical="center" wrapText="1" inden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2"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1" xfId="1" applyNumberFormat="1" applyFont="1" applyFill="1" applyBorder="1" applyAlignment="1">
      <alignment horizontal="center" vertical="center" wrapText="1"/>
    </xf>
    <xf numFmtId="0" fontId="63" fillId="0" borderId="63"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2"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2"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1" xfId="1" applyNumberFormat="1" applyFont="1" applyFill="1" applyBorder="1" applyAlignment="1">
      <alignment horizontal="center" vertical="center" wrapText="1"/>
    </xf>
    <xf numFmtId="3" fontId="45" fillId="3" borderId="81" xfId="1" applyNumberFormat="1" applyFont="1" applyFill="1" applyBorder="1" applyAlignment="1">
      <alignment horizontal="center" vertical="center" wrapText="1"/>
    </xf>
    <xf numFmtId="3" fontId="69" fillId="3" borderId="81"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79"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77" fillId="4" borderId="23" xfId="0" applyFont="1" applyFill="1" applyBorder="1" applyAlignment="1">
      <alignment horizontal="center" vertical="top" wrapText="1"/>
    </xf>
    <xf numFmtId="0" fontId="17" fillId="4" borderId="78" xfId="0" applyFont="1" applyFill="1" applyBorder="1" applyAlignment="1">
      <alignment horizontal="center" vertical="center" wrapText="1"/>
    </xf>
    <xf numFmtId="0" fontId="77" fillId="4" borderId="78" xfId="0" applyFont="1" applyFill="1" applyBorder="1" applyAlignment="1">
      <alignment horizontal="center" vertical="center" wrapText="1"/>
    </xf>
    <xf numFmtId="0" fontId="78" fillId="4" borderId="78"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79"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77"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79" xfId="0" applyFont="1" applyFill="1" applyBorder="1" applyAlignment="1">
      <alignment horizontal="right" vertical="center" wrapText="1" indent="2"/>
    </xf>
    <xf numFmtId="0" fontId="63" fillId="0" borderId="83" xfId="0" applyFont="1" applyBorder="1" applyAlignment="1">
      <alignment horizontal="center" vertical="center"/>
    </xf>
    <xf numFmtId="0" fontId="6" fillId="4" borderId="82" xfId="0" applyFont="1" applyFill="1" applyBorder="1" applyAlignment="1">
      <alignment horizontal="left" vertical="center" wrapText="1" indent="2"/>
    </xf>
    <xf numFmtId="0" fontId="1" fillId="4" borderId="84" xfId="0" applyFont="1" applyFill="1" applyBorder="1" applyAlignment="1">
      <alignment wrapText="1"/>
    </xf>
    <xf numFmtId="3" fontId="50" fillId="0" borderId="85" xfId="5" applyNumberFormat="1" applyFont="1" applyBorder="1" applyAlignment="1">
      <alignment horizontal="center" vertical="center"/>
    </xf>
    <xf numFmtId="3" fontId="50" fillId="0" borderId="86" xfId="5" applyNumberFormat="1" applyFont="1" applyBorder="1" applyAlignment="1">
      <alignment horizontal="center" vertical="center"/>
    </xf>
    <xf numFmtId="0" fontId="1" fillId="4" borderId="87" xfId="0" applyFont="1" applyFill="1" applyBorder="1" applyAlignment="1">
      <alignment wrapText="1"/>
    </xf>
    <xf numFmtId="1" fontId="0" fillId="0" borderId="0" xfId="0" applyNumberFormat="1"/>
    <xf numFmtId="0" fontId="81" fillId="6" borderId="0" xfId="0" applyFont="1" applyFill="1" applyAlignment="1">
      <alignment vertical="center" wrapText="1"/>
    </xf>
    <xf numFmtId="0" fontId="6" fillId="4" borderId="40" xfId="0" applyFont="1" applyFill="1" applyBorder="1" applyAlignment="1">
      <alignment horizontal="right" vertical="center" indent="1"/>
    </xf>
    <xf numFmtId="166" fontId="0" fillId="0" borderId="0" xfId="0" applyNumberFormat="1" applyBorder="1"/>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1" fillId="0" borderId="0" xfId="8" applyNumberFormat="1" applyFont="1" applyAlignment="1">
      <alignment vertical="center"/>
    </xf>
    <xf numFmtId="3" fontId="21" fillId="0" borderId="4" xfId="0" applyNumberFormat="1" applyFont="1" applyBorder="1" applyAlignment="1">
      <alignment horizontal="center" vertical="center"/>
    </xf>
    <xf numFmtId="0" fontId="63" fillId="0" borderId="0" xfId="0" applyFont="1" applyAlignment="1">
      <alignment horizontal="right" vertical="center" readingOrder="1"/>
    </xf>
    <xf numFmtId="0" fontId="63" fillId="0" borderId="0" xfId="0" applyFont="1"/>
    <xf numFmtId="0" fontId="6" fillId="4" borderId="40" xfId="0" applyFont="1" applyFill="1" applyBorder="1" applyAlignment="1">
      <alignment horizontal="right" vertical="center" indent="1"/>
    </xf>
    <xf numFmtId="1" fontId="0" fillId="0" borderId="0" xfId="0" applyNumberFormat="1" applyBorder="1"/>
    <xf numFmtId="166" fontId="5" fillId="0" borderId="0" xfId="8" applyNumberFormat="1" applyFont="1" applyAlignment="1">
      <alignment vertical="center"/>
    </xf>
    <xf numFmtId="165" fontId="1" fillId="0" borderId="0" xfId="8" applyNumberFormat="1" applyFont="1" applyAlignment="1">
      <alignment vertical="center"/>
    </xf>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4"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5" xfId="0" applyFont="1" applyFill="1" applyBorder="1" applyAlignment="1">
      <alignment horizontal="center" vertical="center" wrapText="1" readingOrder="1"/>
    </xf>
    <xf numFmtId="0" fontId="54" fillId="4" borderId="62"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22" fillId="0" borderId="0" xfId="0" applyFont="1" applyBorder="1" applyAlignment="1">
      <alignment horizontal="left" vertical="top"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49" fontId="23" fillId="0" borderId="0" xfId="0" applyNumberFormat="1" applyFont="1" applyBorder="1" applyAlignment="1">
      <alignment horizontal="right" vertical="top" wrapText="1" readingOrder="2"/>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0" fillId="0" borderId="0" xfId="0" applyBorder="1" applyAlignment="1">
      <alignment horizontal="center" vertical="center" wrapText="1"/>
    </xf>
    <xf numFmtId="0" fontId="63" fillId="0" borderId="0" xfId="0" applyFont="1" applyAlignment="1">
      <alignment horizontal="left" vertical="center" wrapText="1"/>
    </xf>
    <xf numFmtId="0" fontId="1" fillId="0" borderId="0" xfId="0" applyFont="1" applyBorder="1" applyAlignment="1">
      <alignment horizontal="left" vertical="justify" wrapText="1" readingOrder="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6" xfId="2" applyFont="1" applyFill="1" applyBorder="1" applyAlignment="1">
      <alignment horizontal="right" vertical="center" wrapText="1"/>
    </xf>
    <xf numFmtId="1" fontId="6" fillId="4" borderId="67" xfId="2" applyFont="1" applyFill="1" applyBorder="1" applyAlignment="1">
      <alignment horizontal="right" vertical="center"/>
    </xf>
    <xf numFmtId="0" fontId="17" fillId="4" borderId="68" xfId="3" applyFont="1" applyFill="1" applyBorder="1" applyAlignment="1">
      <alignment horizontal="left" vertical="center" wrapText="1"/>
    </xf>
    <xf numFmtId="0" fontId="17" fillId="4" borderId="69" xfId="3" applyFont="1" applyFill="1" applyBorder="1" applyAlignment="1">
      <alignment horizontal="left"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0" fillId="5" borderId="15" xfId="0" applyFill="1" applyBorder="1" applyAlignment="1">
      <alignment horizontal="center" vertical="center"/>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0" fontId="6" fillId="4" borderId="70" xfId="0" applyFont="1" applyFill="1" applyBorder="1" applyAlignment="1">
      <alignment horizontal="right" vertical="center" wrapText="1" indent="1"/>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3" xfId="0" applyFont="1" applyFill="1" applyBorder="1" applyAlignment="1">
      <alignment horizontal="left" vertical="center" wrapText="1" inden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3" fontId="54" fillId="6" borderId="0" xfId="0" applyNumberFormat="1" applyFont="1" applyFill="1" applyAlignment="1">
      <alignment horizontal="left" vertical="center" wrapTex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5" xfId="0" applyFont="1" applyFill="1" applyBorder="1" applyAlignment="1">
      <alignment horizontal="center" vertical="center" wrapText="1"/>
    </xf>
    <xf numFmtId="0" fontId="16" fillId="4" borderId="64"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3" xfId="0" applyFont="1" applyFill="1" applyBorder="1" applyAlignment="1">
      <alignment horizontal="left" vertical="center" wrapText="1" inden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6" fillId="4" borderId="40" xfId="0" applyFont="1" applyFill="1" applyBorder="1" applyAlignment="1">
      <alignment horizontal="right" vertical="center" indent="1"/>
    </xf>
    <xf numFmtId="0" fontId="6" fillId="4" borderId="78" xfId="0" applyFont="1" applyFill="1" applyBorder="1" applyAlignment="1">
      <alignment horizontal="right" vertical="center" indent="1"/>
    </xf>
    <xf numFmtId="0" fontId="6" fillId="4" borderId="78"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39" xfId="0" applyFont="1" applyFill="1" applyBorder="1" applyAlignment="1">
      <alignment horizontal="left" vertical="center" indent="1"/>
    </xf>
    <xf numFmtId="0" fontId="6" fillId="4" borderId="42" xfId="0" applyFont="1" applyFill="1" applyBorder="1" applyAlignment="1">
      <alignment horizontal="left" vertical="center" indent="1"/>
    </xf>
    <xf numFmtId="0" fontId="6" fillId="4" borderId="36" xfId="0" applyFont="1" applyFill="1" applyBorder="1" applyAlignment="1">
      <alignment horizontal="left" vertical="center" indent="1"/>
    </xf>
    <xf numFmtId="0" fontId="6" fillId="4" borderId="42" xfId="0" applyFont="1" applyFill="1" applyBorder="1" applyAlignment="1">
      <alignment horizontal="right" vertical="center" inden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79" xfId="0" applyFont="1" applyFill="1" applyBorder="1" applyAlignment="1">
      <alignment horizontal="right" vertical="center" indent="1"/>
    </xf>
    <xf numFmtId="0" fontId="6" fillId="4" borderId="80" xfId="0" applyFont="1" applyFill="1" applyBorder="1" applyAlignment="1">
      <alignment horizontal="right" vertical="center" indent="1"/>
    </xf>
    <xf numFmtId="0" fontId="6" fillId="4" borderId="80" xfId="0" applyFont="1" applyFill="1" applyBorder="1" applyAlignment="1">
      <alignment horizontal="left" vertical="center" indent="1"/>
    </xf>
    <xf numFmtId="0" fontId="6" fillId="4" borderId="82"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5"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4"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 fillId="0" borderId="12" xfId="0" applyFont="1" applyBorder="1" applyAlignment="1">
      <alignment horizontal="left" vertical="center" wrapTex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6"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7"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4"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2"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3" xfId="0" applyFont="1" applyFill="1" applyBorder="1" applyAlignment="1">
      <alignment horizontal="left" vertical="center" wrapText="1" inden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47" fillId="4" borderId="19" xfId="0" applyFont="1" applyFill="1" applyBorder="1" applyAlignment="1">
      <alignment horizontal="center" vertical="center"/>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8" xfId="0" applyFont="1" applyFill="1" applyBorder="1" applyAlignment="1">
      <alignment horizontal="left" vertical="center" indent="2"/>
    </xf>
    <xf numFmtId="0" fontId="6" fillId="4" borderId="41" xfId="0" applyFont="1" applyFill="1" applyBorder="1" applyAlignment="1">
      <alignment horizontal="lef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6"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7" xfId="0" applyFont="1" applyFill="1" applyBorder="1" applyAlignment="1">
      <alignment horizontal="center" vertical="center"/>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dLblPos val="r"/>
              <c:showLegendKey val="0"/>
              <c:showVal val="1"/>
              <c:showCatName val="0"/>
              <c:showSerName val="0"/>
              <c:showPercent val="0"/>
              <c:showBubbleSize val="0"/>
            </c:dLbl>
            <c:dLbl>
              <c:idx val="1"/>
              <c:layout>
                <c:manualLayout>
                  <c:x val="-1.9359536869356007E-2"/>
                  <c:y val="3.240740740740740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624E-2"/>
                  <c:y val="2.7777777777777776E-2"/>
                </c:manualLayout>
              </c:layout>
              <c:dLblPos val="r"/>
              <c:showLegendKey val="0"/>
              <c:showVal val="1"/>
              <c:showCatName val="0"/>
              <c:showSerName val="0"/>
              <c:showPercent val="0"/>
              <c:showBubbleSize val="0"/>
            </c:dLbl>
            <c:dLbl>
              <c:idx val="4"/>
              <c:layout>
                <c:manualLayout>
                  <c:x val="-1.6593888745162395E-2"/>
                  <c:y val="2.7777777777777776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2'!$O$13:$S$13</c:f>
              <c:numCache>
                <c:formatCode>General</c:formatCode>
                <c:ptCount val="5"/>
                <c:pt idx="0">
                  <c:v>2022</c:v>
                </c:pt>
                <c:pt idx="1">
                  <c:v>2013</c:v>
                </c:pt>
                <c:pt idx="2">
                  <c:v>2108</c:v>
                </c:pt>
                <c:pt idx="3">
                  <c:v>2127</c:v>
                </c:pt>
                <c:pt idx="4">
                  <c:v>2144</c:v>
                </c:pt>
              </c:numCache>
            </c:numRef>
          </c:val>
          <c:smooth val="0"/>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dLblPos val="r"/>
              <c:showLegendKey val="0"/>
              <c:showVal val="1"/>
              <c:showCatName val="0"/>
              <c:showSerName val="0"/>
              <c:showPercent val="0"/>
              <c:showBubbleSize val="0"/>
            </c:dLbl>
            <c:dLbl>
              <c:idx val="1"/>
              <c:layout>
                <c:manualLayout>
                  <c:x val="-2.2125184993549776E-2"/>
                  <c:y val="2.3148148148148147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724E-2"/>
                  <c:y val="2.7777777777777776E-2"/>
                </c:manualLayout>
              </c:layout>
              <c:dLblPos val="r"/>
              <c:showLegendKey val="0"/>
              <c:showVal val="1"/>
              <c:showCatName val="0"/>
              <c:showSerName val="0"/>
              <c:showPercent val="0"/>
              <c:showBubbleSize val="0"/>
            </c:dLbl>
            <c:dLbl>
              <c:idx val="4"/>
              <c:layout>
                <c:manualLayout>
                  <c:x val="-2.4890833117743441E-2"/>
                  <c:y val="2.7777777777777693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2'!$O$14:$S$14</c:f>
              <c:numCache>
                <c:formatCode>General</c:formatCode>
                <c:ptCount val="5"/>
                <c:pt idx="0">
                  <c:v>639</c:v>
                </c:pt>
                <c:pt idx="1">
                  <c:v>646</c:v>
                </c:pt>
                <c:pt idx="2">
                  <c:v>653</c:v>
                </c:pt>
                <c:pt idx="3">
                  <c:v>670</c:v>
                </c:pt>
                <c:pt idx="4">
                  <c:v>663</c:v>
                </c:pt>
              </c:numCache>
            </c:numRef>
          </c:val>
          <c:smooth val="0"/>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dLblPos val="r"/>
              <c:showLegendKey val="0"/>
              <c:showVal val="1"/>
              <c:showCatName val="0"/>
              <c:showSerName val="0"/>
              <c:showPercent val="0"/>
              <c:showBubbleSize val="0"/>
            </c:dLbl>
            <c:dLbl>
              <c:idx val="1"/>
              <c:layout>
                <c:manualLayout>
                  <c:x val="-1.1153808828108E-2"/>
                  <c:y val="-3.6965604160231341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115380882810795E-2"/>
                  <c:y val="-4.6207005200289177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2'!$O$15:$S$15</c:f>
              <c:numCache>
                <c:formatCode>General</c:formatCode>
                <c:ptCount val="5"/>
                <c:pt idx="0">
                  <c:v>2661</c:v>
                </c:pt>
                <c:pt idx="1">
                  <c:v>2659</c:v>
                </c:pt>
                <c:pt idx="2">
                  <c:v>2761</c:v>
                </c:pt>
                <c:pt idx="3">
                  <c:v>2797</c:v>
                </c:pt>
                <c:pt idx="4">
                  <c:v>2807</c:v>
                </c:pt>
              </c:numCache>
            </c:numRef>
          </c:val>
          <c:smooth val="0"/>
        </c:ser>
        <c:dLbls>
          <c:showLegendKey val="0"/>
          <c:showVal val="0"/>
          <c:showCatName val="0"/>
          <c:showSerName val="0"/>
          <c:showPercent val="0"/>
          <c:showBubbleSize val="0"/>
        </c:dLbls>
        <c:marker val="1"/>
        <c:smooth val="0"/>
        <c:axId val="80067584"/>
        <c:axId val="88888064"/>
      </c:lineChart>
      <c:catAx>
        <c:axId val="80067584"/>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88888064"/>
        <c:crosses val="autoZero"/>
        <c:auto val="1"/>
        <c:lblAlgn val="ctr"/>
        <c:lblOffset val="100"/>
        <c:noMultiLvlLbl val="0"/>
      </c:catAx>
      <c:valAx>
        <c:axId val="88888064"/>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80067584"/>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82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41"/>
          <c:y val="7.1881659889602142E-2"/>
          <c:w val="0.8706737484253636"/>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3'!$T$13:$T$20</c:f>
              <c:numCache>
                <c:formatCode>#,##0</c:formatCode>
                <c:ptCount val="8"/>
                <c:pt idx="0">
                  <c:v>558</c:v>
                </c:pt>
                <c:pt idx="1">
                  <c:v>369</c:v>
                </c:pt>
                <c:pt idx="2" formatCode="General">
                  <c:v>369</c:v>
                </c:pt>
                <c:pt idx="3" formatCode="General">
                  <c:v>306</c:v>
                </c:pt>
                <c:pt idx="4" formatCode="General">
                  <c:v>306</c:v>
                </c:pt>
                <c:pt idx="5" formatCode="General">
                  <c:v>243</c:v>
                </c:pt>
                <c:pt idx="6">
                  <c:v>252</c:v>
                </c:pt>
                <c:pt idx="7">
                  <c:v>0</c:v>
                </c:pt>
              </c:numCache>
            </c:numRef>
          </c:val>
          <c:extLst xmlns:c16r2="http://schemas.microsoft.com/office/drawing/2015/06/chart">
            <c:ext xmlns:c16="http://schemas.microsoft.com/office/drawing/2014/chart" uri="{C3380CC4-5D6E-409C-BE32-E72D297353CC}">
              <c16:uniqueId val="{00000000-2728-4C19-8078-2C2514643CF0}"/>
            </c:ext>
          </c:extLst>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3'!$U$13:$U$20</c:f>
              <c:numCache>
                <c:formatCode>General</c:formatCode>
                <c:ptCount val="8"/>
                <c:pt idx="0">
                  <c:v>0</c:v>
                </c:pt>
                <c:pt idx="1">
                  <c:v>0</c:v>
                </c:pt>
                <c:pt idx="2">
                  <c:v>189</c:v>
                </c:pt>
                <c:pt idx="3">
                  <c:v>126</c:v>
                </c:pt>
                <c:pt idx="4">
                  <c:v>126</c:v>
                </c:pt>
                <c:pt idx="5">
                  <c:v>126</c:v>
                </c:pt>
                <c:pt idx="6" formatCode="#,##0">
                  <c:v>0</c:v>
                </c:pt>
                <c:pt idx="7" formatCode="#,##0">
                  <c:v>63</c:v>
                </c:pt>
              </c:numCache>
            </c:numRef>
          </c:val>
          <c:extLst xmlns:c16r2="http://schemas.microsoft.com/office/drawing/2015/06/chart">
            <c:ext xmlns:c16="http://schemas.microsoft.com/office/drawing/2014/chart" uri="{C3380CC4-5D6E-409C-BE32-E72D297353CC}">
              <c16:uniqueId val="{00000001-2728-4C19-8078-2C2514643CF0}"/>
            </c:ext>
          </c:extLst>
        </c:ser>
        <c:dLbls>
          <c:showLegendKey val="0"/>
          <c:showVal val="0"/>
          <c:showCatName val="0"/>
          <c:showSerName val="0"/>
          <c:showPercent val="0"/>
          <c:showBubbleSize val="0"/>
        </c:dLbls>
        <c:gapWidth val="150"/>
        <c:axId val="106310656"/>
        <c:axId val="106312448"/>
      </c:barChart>
      <c:catAx>
        <c:axId val="106310656"/>
        <c:scaling>
          <c:orientation val="minMax"/>
        </c:scaling>
        <c:delete val="0"/>
        <c:axPos val="b"/>
        <c:numFmt formatCode="General" sourceLinked="1"/>
        <c:majorTickMark val="none"/>
        <c:minorTickMark val="none"/>
        <c:tickLblPos val="nextTo"/>
        <c:spPr>
          <a:ln w="9525" cap="sq"/>
        </c:spPr>
        <c:txPr>
          <a:bodyPr rot="0" vert="horz"/>
          <a:lstStyle/>
          <a:p>
            <a:pPr>
              <a:defRPr lang="ar-QA" sz="1000" b="0" i="0" u="none" strike="noStrike" baseline="0">
                <a:solidFill>
                  <a:srgbClr val="000000"/>
                </a:solidFill>
                <a:latin typeface="Calibri"/>
                <a:ea typeface="Calibri"/>
                <a:cs typeface="Calibri"/>
              </a:defRPr>
            </a:pPr>
            <a:endParaRPr lang="en-US"/>
          </a:p>
        </c:txPr>
        <c:crossAx val="106312448"/>
        <c:crosses val="autoZero"/>
        <c:auto val="1"/>
        <c:lblAlgn val="ctr"/>
        <c:lblOffset val="100"/>
        <c:tickMarkSkip val="2"/>
        <c:noMultiLvlLbl val="0"/>
      </c:catAx>
      <c:valAx>
        <c:axId val="10631244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106310656"/>
        <c:crosses val="autoZero"/>
        <c:crossBetween val="between"/>
      </c:valAx>
      <c:dTable>
        <c:showHorzBorder val="1"/>
        <c:showVertBorder val="1"/>
        <c:showOutline val="1"/>
        <c:showKeys val="1"/>
        <c:txPr>
          <a:bodyPr/>
          <a:lstStyle/>
          <a:p>
            <a:pPr rtl="0">
              <a:defRPr lang="ar-QA"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153E-2"/>
          <c:y val="9.2791645395658526E-2"/>
          <c:w val="0.88552824943161546"/>
          <c:h val="0.51989678523073091"/>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4'!$T$9:$T$16</c:f>
              <c:numCache>
                <c:formatCode>#,##0</c:formatCode>
                <c:ptCount val="8"/>
                <c:pt idx="0">
                  <c:v>0</c:v>
                </c:pt>
                <c:pt idx="1">
                  <c:v>0</c:v>
                </c:pt>
                <c:pt idx="2">
                  <c:v>63</c:v>
                </c:pt>
                <c:pt idx="3">
                  <c:v>63</c:v>
                </c:pt>
                <c:pt idx="4">
                  <c:v>63</c:v>
                </c:pt>
                <c:pt idx="5">
                  <c:v>63</c:v>
                </c:pt>
                <c:pt idx="6">
                  <c:v>0</c:v>
                </c:pt>
                <c:pt idx="7">
                  <c:v>0</c:v>
                </c:pt>
              </c:numCache>
            </c:numRef>
          </c:val>
          <c:extLst xmlns:c16r2="http://schemas.microsoft.com/office/drawing/2015/06/chart">
            <c:ext xmlns:c16="http://schemas.microsoft.com/office/drawing/2014/chart" uri="{C3380CC4-5D6E-409C-BE32-E72D297353CC}">
              <c16:uniqueId val="{00000000-5AE0-411F-98AF-90450F83A433}"/>
            </c:ext>
          </c:extLst>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4'!$U$9:$U$16</c:f>
              <c:numCache>
                <c:formatCode>#,##0</c:formatCode>
                <c:ptCount val="8"/>
                <c:pt idx="0">
                  <c:v>0</c:v>
                </c:pt>
                <c:pt idx="1">
                  <c:v>0</c:v>
                </c:pt>
                <c:pt idx="2">
                  <c:v>126</c:v>
                </c:pt>
                <c:pt idx="3">
                  <c:v>63</c:v>
                </c:pt>
                <c:pt idx="4">
                  <c:v>63</c:v>
                </c:pt>
                <c:pt idx="5">
                  <c:v>63</c:v>
                </c:pt>
                <c:pt idx="6">
                  <c:v>0</c:v>
                </c:pt>
                <c:pt idx="7">
                  <c:v>63</c:v>
                </c:pt>
              </c:numCache>
            </c:numRef>
          </c:val>
          <c:extLst xmlns:c16r2="http://schemas.microsoft.com/office/drawing/2015/06/chart">
            <c:ext xmlns:c16="http://schemas.microsoft.com/office/drawing/2014/chart" uri="{C3380CC4-5D6E-409C-BE32-E72D297353CC}">
              <c16:uniqueId val="{00000001-5AE0-411F-98AF-90450F83A433}"/>
            </c:ext>
          </c:extLst>
        </c:ser>
        <c:dLbls>
          <c:showLegendKey val="0"/>
          <c:showVal val="0"/>
          <c:showCatName val="0"/>
          <c:showSerName val="0"/>
          <c:showPercent val="0"/>
          <c:showBubbleSize val="0"/>
        </c:dLbls>
        <c:gapWidth val="150"/>
        <c:axId val="106331520"/>
        <c:axId val="106357888"/>
      </c:barChart>
      <c:catAx>
        <c:axId val="106331520"/>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357888"/>
        <c:crosses val="autoZero"/>
        <c:auto val="1"/>
        <c:lblAlgn val="ctr"/>
        <c:lblOffset val="100"/>
        <c:noMultiLvlLbl val="0"/>
      </c:catAx>
      <c:valAx>
        <c:axId val="10635788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106331520"/>
        <c:crosses val="autoZero"/>
        <c:crossBetween val="between"/>
      </c:valAx>
      <c:dTable>
        <c:showHorzBorder val="1"/>
        <c:showVertBorder val="1"/>
        <c:showOutline val="1"/>
        <c:showKeys val="1"/>
        <c:txPr>
          <a:bodyPr/>
          <a:lstStyle/>
          <a:p>
            <a:pPr rtl="0">
              <a:defRPr lang="ar-QA"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252</c:v>
                </c:pt>
                <c:pt idx="3">
                  <c:v>252</c:v>
                </c:pt>
              </c:numCache>
            </c:numRef>
          </c:val>
          <c:extLst xmlns:c16r2="http://schemas.microsoft.com/office/drawing/2015/06/chart">
            <c:ext xmlns:c16="http://schemas.microsoft.com/office/drawing/2014/chart" uri="{C3380CC4-5D6E-409C-BE32-E72D297353CC}">
              <c16:uniqueId val="{00000000-9721-42B1-8331-77855D161B4C}"/>
            </c:ext>
          </c:extLst>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63</c:v>
                </c:pt>
                <c:pt idx="1">
                  <c:v>126</c:v>
                </c:pt>
                <c:pt idx="2">
                  <c:v>360</c:v>
                </c:pt>
                <c:pt idx="3">
                  <c:v>549</c:v>
                </c:pt>
              </c:numCache>
            </c:numRef>
          </c:val>
          <c:extLst xmlns:c16r2="http://schemas.microsoft.com/office/drawing/2015/06/chart">
            <c:ext xmlns:c16="http://schemas.microsoft.com/office/drawing/2014/chart" uri="{C3380CC4-5D6E-409C-BE32-E72D297353CC}">
              <c16:uniqueId val="{00000001-9721-42B1-8331-77855D161B4C}"/>
            </c:ext>
          </c:extLst>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63</c:v>
                </c:pt>
                <c:pt idx="1">
                  <c:v>252</c:v>
                </c:pt>
                <c:pt idx="2" formatCode="#,##0">
                  <c:v>432</c:v>
                </c:pt>
                <c:pt idx="3" formatCode="#,##0">
                  <c:v>486</c:v>
                </c:pt>
              </c:numCache>
            </c:numRef>
          </c:val>
          <c:extLst xmlns:c16r2="http://schemas.microsoft.com/office/drawing/2015/06/chart">
            <c:ext xmlns:c16="http://schemas.microsoft.com/office/drawing/2014/chart" uri="{C3380CC4-5D6E-409C-BE32-E72D297353CC}">
              <c16:uniqueId val="{00000002-9721-42B1-8331-77855D161B4C}"/>
            </c:ext>
          </c:extLst>
        </c:ser>
        <c:dLbls>
          <c:showLegendKey val="0"/>
          <c:showVal val="1"/>
          <c:showCatName val="0"/>
          <c:showSerName val="0"/>
          <c:showPercent val="0"/>
          <c:showBubbleSize val="0"/>
        </c:dLbls>
        <c:gapWidth val="75"/>
        <c:axId val="106179200"/>
        <c:axId val="106193280"/>
      </c:barChart>
      <c:catAx>
        <c:axId val="106179200"/>
        <c:scaling>
          <c:orientation val="minMax"/>
        </c:scaling>
        <c:delete val="0"/>
        <c:axPos val="b"/>
        <c:numFmt formatCode="General" sourceLinked="0"/>
        <c:majorTickMark val="none"/>
        <c:minorTickMark val="none"/>
        <c:tickLblPos val="nextTo"/>
        <c:txPr>
          <a:bodyPr/>
          <a:lstStyle/>
          <a:p>
            <a:pPr>
              <a:defRPr lang="ar-QA"/>
            </a:pPr>
            <a:endParaRPr lang="en-US"/>
          </a:p>
        </c:txPr>
        <c:crossAx val="106193280"/>
        <c:crosses val="autoZero"/>
        <c:auto val="1"/>
        <c:lblAlgn val="ctr"/>
        <c:lblOffset val="100"/>
        <c:noMultiLvlLbl val="0"/>
      </c:catAx>
      <c:valAx>
        <c:axId val="106193280"/>
        <c:scaling>
          <c:orientation val="minMax"/>
        </c:scaling>
        <c:delete val="0"/>
        <c:axPos val="l"/>
        <c:numFmt formatCode="General" sourceLinked="1"/>
        <c:majorTickMark val="none"/>
        <c:minorTickMark val="none"/>
        <c:tickLblPos val="nextTo"/>
        <c:txPr>
          <a:bodyPr/>
          <a:lstStyle/>
          <a:p>
            <a:pPr>
              <a:defRPr lang="ar-QA"/>
            </a:pPr>
            <a:endParaRPr lang="en-US"/>
          </a:p>
        </c:txPr>
        <c:crossAx val="106179200"/>
        <c:crosses val="autoZero"/>
        <c:crossBetween val="between"/>
      </c:valAx>
      <c:spPr>
        <a:noFill/>
      </c:spPr>
    </c:plotArea>
    <c:legend>
      <c:legendPos val="b"/>
      <c:overlay val="0"/>
      <c:txPr>
        <a:bodyPr/>
        <a:lstStyle/>
        <a:p>
          <a:pPr>
            <a:defRPr lang="ar-QA"/>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226E-2"/>
          <c:y val="0.19313773624274538"/>
          <c:w val="0.85169136050432881"/>
          <c:h val="0.66567200358876932"/>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6'!$K$9:$K$11</c:f>
              <c:numCache>
                <c:formatCode>General</c:formatCode>
                <c:ptCount val="3"/>
                <c:pt idx="0">
                  <c:v>63</c:v>
                </c:pt>
                <c:pt idx="1">
                  <c:v>63</c:v>
                </c:pt>
                <c:pt idx="2">
                  <c:v>0</c:v>
                </c:pt>
              </c:numCache>
            </c:numRef>
          </c:val>
          <c:extLst xmlns:c16r2="http://schemas.microsoft.com/office/drawing/2015/06/chart">
            <c:ext xmlns:c16="http://schemas.microsoft.com/office/drawing/2014/chart" uri="{C3380CC4-5D6E-409C-BE32-E72D297353CC}">
              <c16:uniqueId val="{00000000-4F7C-4BD8-9E89-81EE2EE7A4C8}"/>
            </c:ext>
          </c:extLst>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6'!$L$9:$L$11</c:f>
              <c:numCache>
                <c:formatCode>General</c:formatCode>
                <c:ptCount val="3"/>
                <c:pt idx="0">
                  <c:v>126</c:v>
                </c:pt>
                <c:pt idx="1">
                  <c:v>63</c:v>
                </c:pt>
                <c:pt idx="2">
                  <c:v>63</c:v>
                </c:pt>
              </c:numCache>
            </c:numRef>
          </c:val>
          <c:extLst xmlns:c16r2="http://schemas.microsoft.com/office/drawing/2015/06/chart">
            <c:ext xmlns:c16="http://schemas.microsoft.com/office/drawing/2014/chart" uri="{C3380CC4-5D6E-409C-BE32-E72D297353CC}">
              <c16:uniqueId val="{00000001-4F7C-4BD8-9E89-81EE2EE7A4C8}"/>
            </c:ext>
          </c:extLst>
        </c:ser>
        <c:dLbls>
          <c:showLegendKey val="0"/>
          <c:showVal val="0"/>
          <c:showCatName val="0"/>
          <c:showSerName val="0"/>
          <c:showPercent val="0"/>
          <c:showBubbleSize val="0"/>
        </c:dLbls>
        <c:gapWidth val="150"/>
        <c:axId val="91295744"/>
        <c:axId val="91297280"/>
      </c:barChart>
      <c:catAx>
        <c:axId val="91295744"/>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91297280"/>
        <c:crosses val="autoZero"/>
        <c:auto val="1"/>
        <c:lblAlgn val="ctr"/>
        <c:lblOffset val="100"/>
        <c:noMultiLvlLbl val="0"/>
      </c:catAx>
      <c:valAx>
        <c:axId val="91297280"/>
        <c:scaling>
          <c:orientation val="minMax"/>
        </c:scaling>
        <c:delete val="0"/>
        <c:axPos val="l"/>
        <c:majorGridlines>
          <c:spPr>
            <a:ln>
              <a:solidFill>
                <a:schemeClr val="bg2">
                  <a:lumMod val="90000"/>
                </a:schemeClr>
              </a:solidFill>
            </a:ln>
          </c:spPr>
        </c:majorGridlines>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91295744"/>
        <c:crosses val="autoZero"/>
        <c:crossBetween val="between"/>
      </c:valAx>
      <c:spPr>
        <a:noFill/>
        <a:ln w="25400">
          <a:noFill/>
        </a:ln>
      </c:spPr>
    </c:plotArea>
    <c:legend>
      <c:legendPos val="r"/>
      <c:layout>
        <c:manualLayout>
          <c:xMode val="edge"/>
          <c:yMode val="edge"/>
          <c:x val="0.29891956782713103"/>
          <c:y val="1.1600928074245941E-2"/>
          <c:w val="0.34933973589435796"/>
          <c:h val="0.1484918793503481"/>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3"/>
          <c:y val="0.15508856005536614"/>
          <c:w val="0.85473407983765048"/>
          <c:h val="0.71084930692749781"/>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7'!$Q$15:$R$15</c:f>
              <c:numCache>
                <c:formatCode>#,##0</c:formatCode>
                <c:ptCount val="2"/>
                <c:pt idx="0">
                  <c:v>63</c:v>
                </c:pt>
                <c:pt idx="1">
                  <c:v>0</c:v>
                </c:pt>
              </c:numCache>
            </c:numRef>
          </c:val>
          <c:extLst xmlns:c16r2="http://schemas.microsoft.com/office/drawing/2015/06/chart">
            <c:ext xmlns:c16="http://schemas.microsoft.com/office/drawing/2014/chart" uri="{C3380CC4-5D6E-409C-BE32-E72D297353CC}">
              <c16:uniqueId val="{00000000-B276-43C5-A1FE-FF8C604BE653}"/>
            </c:ext>
          </c:extLst>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7'!$Q$16:$R$16</c:f>
              <c:numCache>
                <c:formatCode>#,##0</c:formatCode>
                <c:ptCount val="2"/>
                <c:pt idx="0">
                  <c:v>315</c:v>
                </c:pt>
                <c:pt idx="1">
                  <c:v>126</c:v>
                </c:pt>
              </c:numCache>
            </c:numRef>
          </c:val>
          <c:extLst xmlns:c16r2="http://schemas.microsoft.com/office/drawing/2015/06/chart">
            <c:ext xmlns:c16="http://schemas.microsoft.com/office/drawing/2014/chart" uri="{C3380CC4-5D6E-409C-BE32-E72D297353CC}">
              <c16:uniqueId val="{00000001-B276-43C5-A1FE-FF8C604BE653}"/>
            </c:ext>
          </c:extLst>
        </c:ser>
        <c:dLbls>
          <c:showLegendKey val="0"/>
          <c:showVal val="0"/>
          <c:showCatName val="0"/>
          <c:showSerName val="0"/>
          <c:showPercent val="0"/>
          <c:showBubbleSize val="0"/>
        </c:dLbls>
        <c:gapWidth val="150"/>
        <c:axId val="106139648"/>
        <c:axId val="106141184"/>
      </c:barChart>
      <c:catAx>
        <c:axId val="106139648"/>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141184"/>
        <c:crosses val="autoZero"/>
        <c:auto val="1"/>
        <c:lblAlgn val="ctr"/>
        <c:lblOffset val="100"/>
        <c:noMultiLvlLbl val="0"/>
      </c:catAx>
      <c:valAx>
        <c:axId val="10614118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139648"/>
        <c:crosses val="autoZero"/>
        <c:crossBetween val="between"/>
      </c:valAx>
      <c:spPr>
        <a:noFill/>
        <a:ln w="25400">
          <a:noFill/>
        </a:ln>
      </c:spPr>
    </c:plotArea>
    <c:legend>
      <c:legendPos val="r"/>
      <c:layout>
        <c:manualLayout>
          <c:xMode val="edge"/>
          <c:yMode val="edge"/>
          <c:x val="0.18435025200898075"/>
          <c:y val="2.004454342984412E-2"/>
          <c:w val="0.56233458166768202"/>
          <c:h val="0.129175946547884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98"/>
          <c:y val="0.20467607888677464"/>
          <c:w val="0.39717797981050551"/>
          <c:h val="0.63011094443335669"/>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06FF-49C5-B0CB-02433468D2C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06FF-49C5-B0CB-02433468D2C5}"/>
              </c:ext>
            </c:extLst>
          </c:dPt>
          <c:dPt>
            <c:idx val="2"/>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06FF-49C5-B0CB-02433468D2C5}"/>
              </c:ext>
            </c:extLst>
          </c:dPt>
          <c:dLbls>
            <c:dLbl>
              <c:idx val="1"/>
              <c:layout>
                <c:manualLayout>
                  <c:x val="2.8213080839191809E-3"/>
                  <c:y val="-3.6369395068138206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6FF-49C5-B0CB-02433468D2C5}"/>
                </c:ext>
              </c:extLst>
            </c:dLbl>
            <c:dLbl>
              <c:idx val="3"/>
              <c:layout>
                <c:manualLayout>
                  <c:x val="-5.7102069950035767E-3"/>
                  <c:y val="-3.7243947858473054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6FF-49C5-B0CB-02433468D2C5}"/>
                </c:ext>
              </c:extLst>
            </c:dLbl>
            <c:dLbl>
              <c:idx val="4"/>
              <c:layout>
                <c:manualLayout>
                  <c:x val="1.1244751231244051E-6"/>
                  <c:y val="-3.8119135256062019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6FF-49C5-B0CB-02433468D2C5}"/>
                </c:ext>
              </c:extLst>
            </c:dLbl>
            <c:dLbl>
              <c:idx val="5"/>
              <c:layout>
                <c:manualLayout>
                  <c:x val="-3.9975524408665891E-2"/>
                  <c:y val="-8.1901249649732125E-2"/>
                </c:manualLayout>
              </c:layout>
              <c:spPr/>
              <c:txPr>
                <a:bodyPr rot="-1440000" vert="horz"/>
                <a:lstStyle/>
                <a:p>
                  <a:pPr algn="ctr">
                    <a:defRPr lang="ar-QA"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06FF-49C5-B0CB-02433468D2C5}"/>
                </c:ext>
              </c:extLst>
            </c:dLbl>
            <c:spPr>
              <a:noFill/>
              <a:ln>
                <a:noFill/>
              </a:ln>
              <a:effectLst/>
            </c:spPr>
            <c:txPr>
              <a:bodyPr/>
              <a:lstStyle/>
              <a:p>
                <a:pPr>
                  <a:defRPr lang="ar-QA" sz="10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'Figure 8'!$L$14:$L$17</c:f>
              <c:strCache>
                <c:ptCount val="3"/>
                <c:pt idx="0">
                  <c:v>قلة الأجـــــور Low wage</c:v>
                </c:pt>
                <c:pt idx="1">
                  <c:v>ساعات الدوام Hours of work</c:v>
                </c:pt>
                <c:pt idx="2">
                  <c:v>الظروف الاجتماعية Social Conditions</c:v>
                </c:pt>
              </c:strCache>
            </c:strRef>
          </c:cat>
          <c:val>
            <c:numRef>
              <c:f>'Figure 8'!$M$14:$M$16</c:f>
              <c:numCache>
                <c:formatCode>General</c:formatCode>
                <c:ptCount val="3"/>
                <c:pt idx="0">
                  <c:v>189</c:v>
                </c:pt>
                <c:pt idx="1">
                  <c:v>126</c:v>
                </c:pt>
                <c:pt idx="2" formatCode="#,##0">
                  <c:v>63</c:v>
                </c:pt>
              </c:numCache>
            </c:numRef>
          </c:val>
          <c:extLst xmlns:c16r2="http://schemas.microsoft.com/office/drawing/2015/06/chart">
            <c:ext xmlns:c16="http://schemas.microsoft.com/office/drawing/2014/chart" uri="{C3380CC4-5D6E-409C-BE32-E72D297353CC}">
              <c16:uniqueId val="{00000009-06FF-49C5-B0CB-02433468D2C5}"/>
            </c:ext>
          </c:extLst>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98"/>
          <c:y val="0.30597089253656667"/>
          <c:w val="0.49009278639777887"/>
          <c:h val="0.3383092795526268"/>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39"/>
          <c:w val="0.8536046588629026"/>
          <c:h val="0.71621308658980842"/>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47439</c:v>
                </c:pt>
                <c:pt idx="1">
                  <c:v>11718</c:v>
                </c:pt>
                <c:pt idx="2">
                  <c:v>6354</c:v>
                </c:pt>
                <c:pt idx="3">
                  <c:v>9639</c:v>
                </c:pt>
                <c:pt idx="4">
                  <c:v>28413</c:v>
                </c:pt>
              </c:numCache>
            </c:numRef>
          </c:val>
          <c:extLst xmlns:c16r2="http://schemas.microsoft.com/office/drawing/2015/06/chart">
            <c:ext xmlns:c16="http://schemas.microsoft.com/office/drawing/2014/chart" uri="{C3380CC4-5D6E-409C-BE32-E72D297353CC}">
              <c16:uniqueId val="{00000000-CADC-4959-8E3B-28CE49000138}"/>
            </c:ext>
          </c:extLst>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72254</c:v>
                </c:pt>
                <c:pt idx="1">
                  <c:v>38169</c:v>
                </c:pt>
                <c:pt idx="2">
                  <c:v>39006</c:v>
                </c:pt>
                <c:pt idx="3">
                  <c:v>21060</c:v>
                </c:pt>
                <c:pt idx="4">
                  <c:v>15399</c:v>
                </c:pt>
              </c:numCache>
            </c:numRef>
          </c:val>
          <c:extLst xmlns:c16r2="http://schemas.microsoft.com/office/drawing/2015/06/chart">
            <c:ext xmlns:c16="http://schemas.microsoft.com/office/drawing/2014/chart" uri="{C3380CC4-5D6E-409C-BE32-E72D297353CC}">
              <c16:uniqueId val="{00000001-CADC-4959-8E3B-28CE49000138}"/>
            </c:ext>
          </c:extLst>
        </c:ser>
        <c:dLbls>
          <c:showLegendKey val="0"/>
          <c:showVal val="0"/>
          <c:showCatName val="0"/>
          <c:showSerName val="0"/>
          <c:showPercent val="0"/>
          <c:showBubbleSize val="0"/>
        </c:dLbls>
        <c:gapWidth val="150"/>
        <c:axId val="106037248"/>
        <c:axId val="106038784"/>
      </c:barChart>
      <c:catAx>
        <c:axId val="106037248"/>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038784"/>
        <c:crosses val="autoZero"/>
        <c:auto val="1"/>
        <c:lblAlgn val="ctr"/>
        <c:lblOffset val="100"/>
        <c:noMultiLvlLbl val="0"/>
      </c:catAx>
      <c:valAx>
        <c:axId val="10603878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037248"/>
        <c:crosses val="autoZero"/>
        <c:crossBetween val="between"/>
      </c:valAx>
      <c:spPr>
        <a:noFill/>
        <a:ln w="25400">
          <a:noFill/>
        </a:ln>
      </c:spPr>
    </c:plotArea>
    <c:legend>
      <c:legendPos val="r"/>
      <c:layout>
        <c:manualLayout>
          <c:xMode val="edge"/>
          <c:yMode val="edge"/>
          <c:x val="0.31834319526627242"/>
          <c:y val="3.9337553655444599E-2"/>
          <c:w val="0.38698224852071023"/>
          <c:h val="8.4886299993327821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4"/>
          <c:y val="0.19582055021877973"/>
          <c:w val="0.83648872268134289"/>
          <c:h val="0.70827971954518065"/>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19845</c:v>
                </c:pt>
                <c:pt idx="1">
                  <c:v>1512</c:v>
                </c:pt>
                <c:pt idx="2">
                  <c:v>693</c:v>
                </c:pt>
                <c:pt idx="3">
                  <c:v>441</c:v>
                </c:pt>
                <c:pt idx="4">
                  <c:v>12600</c:v>
                </c:pt>
              </c:numCache>
            </c:numRef>
          </c:val>
          <c:extLst xmlns:c16r2="http://schemas.microsoft.com/office/drawing/2015/06/chart">
            <c:ext xmlns:c16="http://schemas.microsoft.com/office/drawing/2014/chart" uri="{C3380CC4-5D6E-409C-BE32-E72D297353CC}">
              <c16:uniqueId val="{00000000-49C2-4E12-A720-4401BC88F259}"/>
            </c:ext>
          </c:extLst>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27594</c:v>
                </c:pt>
                <c:pt idx="1">
                  <c:v>10206</c:v>
                </c:pt>
                <c:pt idx="2">
                  <c:v>5661</c:v>
                </c:pt>
                <c:pt idx="3">
                  <c:v>9198</c:v>
                </c:pt>
                <c:pt idx="4">
                  <c:v>15813</c:v>
                </c:pt>
              </c:numCache>
            </c:numRef>
          </c:val>
          <c:extLst xmlns:c16r2="http://schemas.microsoft.com/office/drawing/2015/06/chart">
            <c:ext xmlns:c16="http://schemas.microsoft.com/office/drawing/2014/chart" uri="{C3380CC4-5D6E-409C-BE32-E72D297353CC}">
              <c16:uniqueId val="{00000001-49C2-4E12-A720-4401BC88F259}"/>
            </c:ext>
          </c:extLst>
        </c:ser>
        <c:dLbls>
          <c:showLegendKey val="0"/>
          <c:showVal val="0"/>
          <c:showCatName val="0"/>
          <c:showSerName val="0"/>
          <c:showPercent val="0"/>
          <c:showBubbleSize val="0"/>
        </c:dLbls>
        <c:gapWidth val="150"/>
        <c:axId val="106212736"/>
        <c:axId val="106996864"/>
      </c:barChart>
      <c:catAx>
        <c:axId val="106212736"/>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996864"/>
        <c:crosses val="autoZero"/>
        <c:auto val="1"/>
        <c:lblAlgn val="ctr"/>
        <c:lblOffset val="100"/>
        <c:noMultiLvlLbl val="0"/>
      </c:catAx>
      <c:valAx>
        <c:axId val="10699686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6212736"/>
        <c:crosses val="autoZero"/>
        <c:crossBetween val="between"/>
      </c:valAx>
      <c:spPr>
        <a:noFill/>
        <a:ln w="25400">
          <a:noFill/>
        </a:ln>
      </c:spPr>
    </c:plotArea>
    <c:legend>
      <c:legendPos val="r"/>
      <c:layout>
        <c:manualLayout>
          <c:xMode val="edge"/>
          <c:yMode val="edge"/>
          <c:x val="0.30342402379723943"/>
          <c:y val="4.3298969072164913E-2"/>
          <c:w val="0.35891402036716252"/>
          <c:h val="8.6597938144329992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65"/>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56C-43AE-BFF3-53D022B51CDF}"/>
                </c:ext>
              </c:extLst>
            </c:dLbl>
            <c:dLbl>
              <c:idx val="3"/>
              <c:layout>
                <c:manualLayout>
                  <c:x val="-6.2866914454712515E-3"/>
                  <c:y val="2.740498723294335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56C-43AE-BFF3-53D022B51CDF}"/>
                </c:ext>
              </c:extLst>
            </c:dLbl>
            <c:dLbl>
              <c:idx val="4"/>
              <c:layout>
                <c:manualLayout>
                  <c:x val="-4.715018584103436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56C-43AE-BFF3-53D022B51CDF}"/>
                </c:ext>
              </c:extLst>
            </c:dLbl>
            <c:dLbl>
              <c:idx val="6"/>
              <c:layout>
                <c:manualLayout>
                  <c:x val="-9.4300371682067528E-3"/>
                  <c:y val="-1.0048379239011859E-16"/>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56C-43AE-BFF3-53D022B51CDF}"/>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2394</c:v>
                </c:pt>
                <c:pt idx="1">
                  <c:v>9828</c:v>
                </c:pt>
                <c:pt idx="2">
                  <c:v>10323</c:v>
                </c:pt>
                <c:pt idx="3">
                  <c:v>25326</c:v>
                </c:pt>
                <c:pt idx="4">
                  <c:v>30996</c:v>
                </c:pt>
                <c:pt idx="5">
                  <c:v>4851</c:v>
                </c:pt>
                <c:pt idx="6">
                  <c:v>19845</c:v>
                </c:pt>
              </c:numCache>
            </c:numRef>
          </c:val>
          <c:extLst xmlns:c16r2="http://schemas.microsoft.com/office/drawing/2015/06/chart">
            <c:ext xmlns:c16="http://schemas.microsoft.com/office/drawing/2014/chart" uri="{C3380CC4-5D6E-409C-BE32-E72D297353CC}">
              <c16:uniqueId val="{00000004-856C-43AE-BFF3-53D022B51CDF}"/>
            </c:ext>
          </c:extLst>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56C-43AE-BFF3-53D022B51CDF}"/>
                </c:ext>
              </c:extLst>
            </c:dLbl>
            <c:dLbl>
              <c:idx val="4"/>
              <c:layout>
                <c:manualLayout>
                  <c:x val="1.529101564965408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56C-43AE-BFF3-53D022B51CDF}"/>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972</c:v>
                </c:pt>
                <c:pt idx="1">
                  <c:v>9099</c:v>
                </c:pt>
                <c:pt idx="2">
                  <c:v>18675</c:v>
                </c:pt>
                <c:pt idx="3">
                  <c:v>38790</c:v>
                </c:pt>
                <c:pt idx="4">
                  <c:v>66593</c:v>
                </c:pt>
                <c:pt idx="5">
                  <c:v>7515</c:v>
                </c:pt>
                <c:pt idx="6">
                  <c:v>44244</c:v>
                </c:pt>
              </c:numCache>
            </c:numRef>
          </c:val>
          <c:extLst xmlns:c16r2="http://schemas.microsoft.com/office/drawing/2015/06/chart">
            <c:ext xmlns:c16="http://schemas.microsoft.com/office/drawing/2014/chart" uri="{C3380CC4-5D6E-409C-BE32-E72D297353CC}">
              <c16:uniqueId val="{00000007-856C-43AE-BFF3-53D022B51CDF}"/>
            </c:ext>
          </c:extLst>
        </c:ser>
        <c:dLbls>
          <c:showLegendKey val="0"/>
          <c:showVal val="0"/>
          <c:showCatName val="0"/>
          <c:showSerName val="0"/>
          <c:showPercent val="0"/>
          <c:showBubbleSize val="0"/>
        </c:dLbls>
        <c:gapWidth val="150"/>
        <c:axId val="107182336"/>
        <c:axId val="107188224"/>
      </c:barChart>
      <c:catAx>
        <c:axId val="107182336"/>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7188224"/>
        <c:crosses val="autoZero"/>
        <c:auto val="1"/>
        <c:lblAlgn val="ctr"/>
        <c:lblOffset val="100"/>
        <c:noMultiLvlLbl val="0"/>
      </c:catAx>
      <c:valAx>
        <c:axId val="10718822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7182336"/>
        <c:crosses val="autoZero"/>
        <c:crossBetween val="between"/>
      </c:valAx>
      <c:spPr>
        <a:noFill/>
        <a:ln w="25400">
          <a:noFill/>
        </a:ln>
      </c:spPr>
    </c:plotArea>
    <c:legend>
      <c:legendPos val="r"/>
      <c:layout>
        <c:manualLayout>
          <c:xMode val="edge"/>
          <c:yMode val="edge"/>
          <c:x val="0.26359368488854362"/>
          <c:y val="2.439029231431878E-2"/>
          <c:w val="0.43498868178916666"/>
          <c:h val="0.10162621797632829"/>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61"/>
          <c:y val="0.15910435890703678"/>
          <c:w val="0.84828219228838231"/>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26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76D-41F1-8450-66C8C5FD91B3}"/>
                </c:ext>
              </c:extLst>
            </c:dLbl>
            <c:dLbl>
              <c:idx val="1"/>
              <c:layout>
                <c:manualLayout>
                  <c:x val="-6.107325424266762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76D-41F1-8450-66C8C5FD91B3}"/>
                </c:ext>
              </c:extLst>
            </c:dLbl>
            <c:dLbl>
              <c:idx val="2"/>
              <c:layout>
                <c:manualLayout>
                  <c:x val="-3.0536627121333813E-3"/>
                  <c:y val="5.509364618426614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76D-41F1-8450-66C8C5FD91B3}"/>
                </c:ext>
              </c:extLst>
            </c:dLbl>
            <c:dLbl>
              <c:idx val="3"/>
              <c:layout>
                <c:manualLayout>
                  <c:x val="-6.107325424266819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76D-41F1-8450-66C8C5FD91B3}"/>
                </c:ext>
              </c:extLst>
            </c:dLbl>
            <c:dLbl>
              <c:idx val="4"/>
              <c:layout>
                <c:manualLayout>
                  <c:x val="-6.1073254242667626E-3"/>
                  <c:y val="2.754682309213359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76D-41F1-8450-66C8C5FD91B3}"/>
                </c:ext>
              </c:extLst>
            </c:dLbl>
            <c:dLbl>
              <c:idx val="5"/>
              <c:layout>
                <c:manualLayout>
                  <c:x val="-3.0536627121333813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76D-41F1-8450-66C8C5FD91B3}"/>
                </c:ext>
              </c:extLst>
            </c:dLbl>
            <c:dLbl>
              <c:idx val="6"/>
              <c:layout>
                <c:manualLayout>
                  <c:x val="-6.1073254242667626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76D-41F1-8450-66C8C5FD91B3}"/>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378</c:v>
                </c:pt>
                <c:pt idx="1">
                  <c:v>3654</c:v>
                </c:pt>
                <c:pt idx="2">
                  <c:v>3339</c:v>
                </c:pt>
                <c:pt idx="3">
                  <c:v>9135</c:v>
                </c:pt>
                <c:pt idx="4">
                  <c:v>12474</c:v>
                </c:pt>
                <c:pt idx="5">
                  <c:v>1575</c:v>
                </c:pt>
                <c:pt idx="6">
                  <c:v>4536</c:v>
                </c:pt>
              </c:numCache>
            </c:numRef>
          </c:val>
          <c:extLst xmlns:c16r2="http://schemas.microsoft.com/office/drawing/2015/06/chart">
            <c:ext xmlns:c16="http://schemas.microsoft.com/office/drawing/2014/chart" uri="{C3380CC4-5D6E-409C-BE32-E72D297353CC}">
              <c16:uniqueId val="{00000007-F76D-41F1-8450-66C8C5FD91B3}"/>
            </c:ext>
          </c:extLst>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1054E-3"/>
                  <c:y val="2.776415682332575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76D-41F1-8450-66C8C5FD91B3}"/>
                </c:ext>
              </c:extLst>
            </c:dLbl>
            <c:dLbl>
              <c:idx val="5"/>
              <c:layout>
                <c:manualLayout>
                  <c:x val="4.715019167604827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76D-41F1-8450-66C8C5FD91B3}"/>
                </c:ext>
              </c:extLst>
            </c:dLbl>
            <c:dLbl>
              <c:idx val="6"/>
              <c:layout>
                <c:manualLayout>
                  <c:x val="6.286692223472989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76D-41F1-8450-66C8C5FD91B3}"/>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2016</c:v>
                </c:pt>
                <c:pt idx="1">
                  <c:v>6174</c:v>
                </c:pt>
                <c:pt idx="2">
                  <c:v>6984</c:v>
                </c:pt>
                <c:pt idx="3">
                  <c:v>16191</c:v>
                </c:pt>
                <c:pt idx="4">
                  <c:v>18522</c:v>
                </c:pt>
                <c:pt idx="5">
                  <c:v>3276</c:v>
                </c:pt>
                <c:pt idx="6">
                  <c:v>15309</c:v>
                </c:pt>
              </c:numCache>
            </c:numRef>
          </c:val>
          <c:extLst xmlns:c16r2="http://schemas.microsoft.com/office/drawing/2015/06/chart">
            <c:ext xmlns:c16="http://schemas.microsoft.com/office/drawing/2014/chart" uri="{C3380CC4-5D6E-409C-BE32-E72D297353CC}">
              <c16:uniqueId val="{0000000B-F76D-41F1-8450-66C8C5FD91B3}"/>
            </c:ext>
          </c:extLst>
        </c:ser>
        <c:dLbls>
          <c:showLegendKey val="0"/>
          <c:showVal val="0"/>
          <c:showCatName val="0"/>
          <c:showSerName val="0"/>
          <c:showPercent val="0"/>
          <c:showBubbleSize val="0"/>
        </c:dLbls>
        <c:gapWidth val="150"/>
        <c:axId val="107555072"/>
        <c:axId val="107565056"/>
      </c:barChart>
      <c:catAx>
        <c:axId val="107555072"/>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7565056"/>
        <c:crosses val="autoZero"/>
        <c:auto val="1"/>
        <c:lblAlgn val="ctr"/>
        <c:lblOffset val="100"/>
        <c:noMultiLvlLbl val="0"/>
      </c:catAx>
      <c:valAx>
        <c:axId val="10756505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7555072"/>
        <c:crosses val="autoZero"/>
        <c:crossBetween val="between"/>
      </c:valAx>
      <c:spPr>
        <a:noFill/>
        <a:ln w="25400">
          <a:noFill/>
        </a:ln>
      </c:spPr>
    </c:plotArea>
    <c:legend>
      <c:legendPos val="r"/>
      <c:layout>
        <c:manualLayout>
          <c:xMode val="edge"/>
          <c:yMode val="edge"/>
          <c:x val="0.30059171597633139"/>
          <c:y val="2.8571457042666854E-2"/>
          <c:w val="0.36449704142011824"/>
          <c:h val="8.5714371128000635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2'!$O$43:$S$43</c:f>
              <c:numCache>
                <c:formatCode>General</c:formatCode>
                <c:ptCount val="5"/>
                <c:pt idx="0">
                  <c:v>109</c:v>
                </c:pt>
                <c:pt idx="1">
                  <c:v>109</c:v>
                </c:pt>
                <c:pt idx="2">
                  <c:v>110</c:v>
                </c:pt>
                <c:pt idx="3">
                  <c:v>110</c:v>
                </c:pt>
                <c:pt idx="4">
                  <c:v>110</c:v>
                </c:pt>
              </c:numCache>
            </c:numRef>
          </c:val>
          <c:smooth val="0"/>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2'!$O$44:$S$44</c:f>
              <c:numCache>
                <c:formatCode>General</c:formatCode>
                <c:ptCount val="5"/>
                <c:pt idx="0">
                  <c:v>1943</c:v>
                </c:pt>
                <c:pt idx="1">
                  <c:v>1948</c:v>
                </c:pt>
                <c:pt idx="2">
                  <c:v>2022</c:v>
                </c:pt>
                <c:pt idx="3">
                  <c:v>2065</c:v>
                </c:pt>
                <c:pt idx="4">
                  <c:v>2061</c:v>
                </c:pt>
              </c:numCache>
            </c:numRef>
          </c:val>
          <c:smooth val="0"/>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2'!$O$45:$S$45</c:f>
              <c:numCache>
                <c:formatCode>General</c:formatCode>
                <c:ptCount val="5"/>
                <c:pt idx="0">
                  <c:v>2052</c:v>
                </c:pt>
                <c:pt idx="1">
                  <c:v>2057</c:v>
                </c:pt>
                <c:pt idx="2">
                  <c:v>2132</c:v>
                </c:pt>
                <c:pt idx="3">
                  <c:v>2175</c:v>
                </c:pt>
                <c:pt idx="4">
                  <c:v>2171</c:v>
                </c:pt>
              </c:numCache>
            </c:numRef>
          </c:val>
          <c:smooth val="0"/>
        </c:ser>
        <c:dLbls>
          <c:showLegendKey val="0"/>
          <c:showVal val="0"/>
          <c:showCatName val="0"/>
          <c:showSerName val="0"/>
          <c:showPercent val="0"/>
          <c:showBubbleSize val="0"/>
        </c:dLbls>
        <c:marker val="1"/>
        <c:smooth val="0"/>
        <c:axId val="88342912"/>
        <c:axId val="88344448"/>
      </c:lineChart>
      <c:catAx>
        <c:axId val="88342912"/>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88344448"/>
        <c:crosses val="autoZero"/>
        <c:auto val="1"/>
        <c:lblAlgn val="ctr"/>
        <c:lblOffset val="100"/>
        <c:noMultiLvlLbl val="0"/>
      </c:catAx>
      <c:valAx>
        <c:axId val="88344448"/>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88342912"/>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82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2'!$O$72:$S$72</c:f>
              <c:numCache>
                <c:formatCode>General</c:formatCode>
                <c:ptCount val="5"/>
                <c:pt idx="0">
                  <c:v>101</c:v>
                </c:pt>
                <c:pt idx="1">
                  <c:v>102</c:v>
                </c:pt>
                <c:pt idx="2">
                  <c:v>102</c:v>
                </c:pt>
                <c:pt idx="3">
                  <c:v>103</c:v>
                </c:pt>
                <c:pt idx="4">
                  <c:v>104</c:v>
                </c:pt>
              </c:numCache>
            </c:numRef>
          </c:val>
          <c:smooth val="0"/>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2'!$O$73:$S$73</c:f>
              <c:numCache>
                <c:formatCode>General</c:formatCode>
                <c:ptCount val="5"/>
                <c:pt idx="0">
                  <c:v>182</c:v>
                </c:pt>
                <c:pt idx="1">
                  <c:v>182</c:v>
                </c:pt>
                <c:pt idx="2">
                  <c:v>183</c:v>
                </c:pt>
                <c:pt idx="3">
                  <c:v>184</c:v>
                </c:pt>
                <c:pt idx="4">
                  <c:v>186</c:v>
                </c:pt>
              </c:numCache>
            </c:numRef>
          </c:val>
          <c:smooth val="0"/>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2019  Quarters</c:v>
                  </c:pt>
                  <c:pt idx="3">
                    <c:v> أرباع  2020  Quarters</c:v>
                  </c:pt>
                </c:lvl>
              </c:multiLvlStrCache>
            </c:multiLvlStrRef>
          </c:cat>
          <c:val>
            <c:numRef>
              <c:f>'[1]الأعداد 2'!$O$74:$S$74</c:f>
              <c:numCache>
                <c:formatCode>General</c:formatCode>
                <c:ptCount val="5"/>
                <c:pt idx="0">
                  <c:v>283</c:v>
                </c:pt>
                <c:pt idx="1">
                  <c:v>284</c:v>
                </c:pt>
                <c:pt idx="2">
                  <c:v>285</c:v>
                </c:pt>
                <c:pt idx="3">
                  <c:v>287</c:v>
                </c:pt>
                <c:pt idx="4">
                  <c:v>289</c:v>
                </c:pt>
              </c:numCache>
            </c:numRef>
          </c:val>
          <c:smooth val="0"/>
        </c:ser>
        <c:dLbls>
          <c:showLegendKey val="0"/>
          <c:showVal val="0"/>
          <c:showCatName val="0"/>
          <c:showSerName val="0"/>
          <c:showPercent val="0"/>
          <c:showBubbleSize val="0"/>
        </c:dLbls>
        <c:marker val="1"/>
        <c:smooth val="0"/>
        <c:axId val="88409216"/>
        <c:axId val="88410752"/>
      </c:lineChart>
      <c:catAx>
        <c:axId val="88409216"/>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88410752"/>
        <c:crosses val="autoZero"/>
        <c:auto val="1"/>
        <c:lblAlgn val="ctr"/>
        <c:lblOffset val="100"/>
        <c:noMultiLvlLbl val="0"/>
      </c:catAx>
      <c:valAx>
        <c:axId val="88410752"/>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88409216"/>
        <c:crosses val="autoZero"/>
        <c:crossBetween val="between"/>
        <c:majorUnit val="50"/>
        <c:minorUnit val="1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82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overlay val="0"/>
    </c:title>
    <c:autoTitleDeleted val="0"/>
    <c:plotArea>
      <c:layout>
        <c:manualLayout>
          <c:layoutTarget val="inner"/>
          <c:xMode val="edge"/>
          <c:yMode val="edge"/>
          <c:x val="0.14167097420581728"/>
          <c:y val="0.27775078670221931"/>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3088-4FAA-B1EC-8DB9DBACE619}"/>
              </c:ext>
            </c:extLst>
          </c:dPt>
          <c:dPt>
            <c:idx val="1"/>
            <c:bubble3D val="0"/>
            <c:explosion val="4"/>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3088-4FAA-B1EC-8DB9DBACE619}"/>
              </c:ext>
            </c:extLst>
          </c:dPt>
          <c:dLbls>
            <c:dLbl>
              <c:idx val="0"/>
              <c:layout>
                <c:manualLayout>
                  <c:x val="-0.15503130284133501"/>
                  <c:y val="-9.75627395029409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88-4FAA-B1EC-8DB9DBACE619}"/>
                </c:ext>
              </c:extLst>
            </c:dLbl>
            <c:dLbl>
              <c:idx val="1"/>
              <c:layout>
                <c:manualLayout>
                  <c:x val="0.12378458262604608"/>
                  <c:y val="0.10048461950365306"/>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88-4FAA-B1EC-8DB9DBACE619}"/>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1'!$R$12:$R$13</c:f>
              <c:strCache>
                <c:ptCount val="2"/>
                <c:pt idx="0">
                  <c:v>نشط Active</c:v>
                </c:pt>
                <c:pt idx="1">
                  <c:v>غير نشط Inactive</c:v>
                </c:pt>
              </c:strCache>
            </c:strRef>
          </c:cat>
          <c:val>
            <c:numRef>
              <c:f>'Figure 1'!$S$12:$S$13</c:f>
              <c:numCache>
                <c:formatCode>#,##0</c:formatCode>
                <c:ptCount val="2"/>
                <c:pt idx="0">
                  <c:v>70056</c:v>
                </c:pt>
                <c:pt idx="1">
                  <c:v>35091</c:v>
                </c:pt>
              </c:numCache>
            </c:numRef>
          </c:val>
          <c:extLst xmlns:c16r2="http://schemas.microsoft.com/office/drawing/2015/06/chart">
            <c:ext xmlns:c16="http://schemas.microsoft.com/office/drawing/2014/chart" uri="{C3380CC4-5D6E-409C-BE32-E72D297353CC}">
              <c16:uniqueId val="{00000004-3088-4FAA-B1EC-8DB9DBACE6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74"/>
          <c:h val="0.19008264462809918"/>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overlay val="0"/>
    </c:title>
    <c:autoTitleDeleted val="0"/>
    <c:plotArea>
      <c:layout>
        <c:manualLayout>
          <c:layoutTarget val="inner"/>
          <c:xMode val="edge"/>
          <c:yMode val="edge"/>
          <c:x val="0.1441247478600767"/>
          <c:y val="0.26245466074319185"/>
          <c:w val="0.36942495080474447"/>
          <c:h val="0.57945598356290351"/>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F54-46C5-A7DC-FE96132B2F6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F54-46C5-A7DC-FE96132B2F65}"/>
              </c:ext>
            </c:extLst>
          </c:dPt>
          <c:dLbls>
            <c:dLbl>
              <c:idx val="0"/>
              <c:layout>
                <c:manualLayout>
                  <c:x val="-0.12920002068840397"/>
                  <c:y val="5.7428954661373773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54-46C5-A7DC-FE96132B2F65}"/>
                </c:ext>
              </c:extLst>
            </c:dLbl>
            <c:dLbl>
              <c:idx val="1"/>
              <c:layout>
                <c:manualLayout>
                  <c:x val="0.12545319529987331"/>
                  <c:y val="-9.9221146284020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F54-46C5-A7DC-FE96132B2F65}"/>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1'!$U$12:$U$13</c:f>
              <c:strCache>
                <c:ptCount val="2"/>
                <c:pt idx="0">
                  <c:v>نشيطات Active</c:v>
                </c:pt>
                <c:pt idx="1">
                  <c:v>غير نشيطات Inactive</c:v>
                </c:pt>
              </c:strCache>
            </c:strRef>
          </c:cat>
          <c:val>
            <c:numRef>
              <c:f>'Figure 1'!$V$12:$V$13</c:f>
              <c:numCache>
                <c:formatCode>#,##0</c:formatCode>
                <c:ptCount val="2"/>
                <c:pt idx="0">
                  <c:v>40437</c:v>
                </c:pt>
                <c:pt idx="1">
                  <c:v>68472</c:v>
                </c:pt>
              </c:numCache>
            </c:numRef>
          </c:val>
          <c:extLst xmlns:c16r2="http://schemas.microsoft.com/office/drawing/2015/06/chart">
            <c:ext xmlns:c16="http://schemas.microsoft.com/office/drawing/2014/chart" uri="{C3380CC4-5D6E-409C-BE32-E72D297353CC}">
              <c16:uniqueId val="{00000004-7F54-46C5-A7DC-FE96132B2F6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78"/>
          <c:w val="0.34564688330578447"/>
          <c:h val="0.23140495867768596"/>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overlay val="0"/>
    </c:title>
    <c:autoTitleDeleted val="0"/>
    <c:plotArea>
      <c:layout>
        <c:manualLayout>
          <c:layoutTarget val="inner"/>
          <c:xMode val="edge"/>
          <c:yMode val="edge"/>
          <c:x val="5.5061552499847663E-2"/>
          <c:y val="0.17399762387903972"/>
          <c:w val="0.4260551714557983"/>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9D62-4261-BD12-FBF551C7EDFF}"/>
              </c:ext>
            </c:extLst>
          </c:dPt>
          <c:dPt>
            <c:idx val="1"/>
            <c:bubble3D val="0"/>
            <c:explosion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9D62-4261-BD12-FBF551C7EDFF}"/>
              </c:ext>
            </c:extLst>
          </c:dPt>
          <c:dLbls>
            <c:dLbl>
              <c:idx val="0"/>
              <c:layout>
                <c:manualLayout>
                  <c:x val="4.0271499239471813E-2"/>
                  <c:y val="-0.2563531479130533"/>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62-4261-BD12-FBF551C7EDFF}"/>
                </c:ext>
              </c:extLst>
            </c:dLbl>
            <c:dLbl>
              <c:idx val="1"/>
              <c:layout>
                <c:manualLayout>
                  <c:x val="-9.5581546303866199E-2"/>
                  <c:y val="1.1946489489069952E-2"/>
                </c:manualLayout>
              </c:layout>
              <c:spPr/>
              <c:txPr>
                <a:bodyPr/>
                <a:lstStyle/>
                <a:p>
                  <a:pPr>
                    <a:defRPr lang="ar-QA" sz="800" b="1" i="0" u="none" strike="noStrike" baseline="0">
                      <a:solidFill>
                        <a:srgbClr val="000000"/>
                      </a:solidFill>
                      <a:latin typeface="Calibri"/>
                      <a:ea typeface="Calibri"/>
                      <a:cs typeface="Calibri"/>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62-4261-BD12-FBF551C7EDFF}"/>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1'!$R$18:$R$19</c:f>
              <c:strCache>
                <c:ptCount val="2"/>
                <c:pt idx="0">
                  <c:v>نشط Active</c:v>
                </c:pt>
                <c:pt idx="1">
                  <c:v>غير نشط Inactive</c:v>
                </c:pt>
              </c:strCache>
            </c:strRef>
          </c:cat>
          <c:val>
            <c:numRef>
              <c:f>'Figure 1'!$S$18:$S$19</c:f>
              <c:numCache>
                <c:formatCode>#,##0</c:formatCode>
                <c:ptCount val="2"/>
                <c:pt idx="0">
                  <c:v>1806367</c:v>
                </c:pt>
                <c:pt idx="1">
                  <c:v>45344</c:v>
                </c:pt>
              </c:numCache>
            </c:numRef>
          </c:val>
          <c:extLst xmlns:c16r2="http://schemas.microsoft.com/office/drawing/2015/06/chart">
            <c:ext xmlns:c16="http://schemas.microsoft.com/office/drawing/2014/chart" uri="{C3380CC4-5D6E-409C-BE32-E72D297353CC}">
              <c16:uniqueId val="{00000004-9D62-4261-BD12-FBF551C7EDF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79"/>
          <c:y val="0.50672756693080623"/>
          <c:w val="0.27225165689889874"/>
          <c:h val="0.20627847857360254"/>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overlay val="0"/>
    </c:title>
    <c:autoTitleDeleted val="0"/>
    <c:plotArea>
      <c:layout>
        <c:manualLayout>
          <c:layoutTarget val="inner"/>
          <c:xMode val="edge"/>
          <c:yMode val="edge"/>
          <c:x val="0.14802186416169544"/>
          <c:y val="0.24915908767027928"/>
          <c:w val="0.36498364562580088"/>
          <c:h val="0.65489584087728714"/>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DA8-44EF-B114-8DBA9A35ECC9}"/>
              </c:ext>
            </c:extLst>
          </c:dPt>
          <c:dPt>
            <c:idx val="1"/>
            <c:bubble3D val="0"/>
            <c:explosion val="8"/>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DA8-44EF-B114-8DBA9A35ECC9}"/>
              </c:ext>
            </c:extLst>
          </c:dPt>
          <c:dLbls>
            <c:dLbl>
              <c:idx val="0"/>
              <c:layout>
                <c:manualLayout>
                  <c:x val="-0.14765750721036469"/>
                  <c:y val="-9.218930985490630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DA8-44EF-B114-8DBA9A35ECC9}"/>
                </c:ext>
              </c:extLst>
            </c:dLbl>
            <c:dLbl>
              <c:idx val="1"/>
              <c:layout>
                <c:manualLayout>
                  <c:x val="0.12048121842177259"/>
                  <c:y val="9.281403018889258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DA8-44EF-B114-8DBA9A35ECC9}"/>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1'!$U$18:$U$19</c:f>
              <c:strCache>
                <c:ptCount val="2"/>
                <c:pt idx="0">
                  <c:v>نشيطات Active</c:v>
                </c:pt>
                <c:pt idx="1">
                  <c:v>غير نشيطات Inactive</c:v>
                </c:pt>
              </c:strCache>
            </c:strRef>
          </c:cat>
          <c:val>
            <c:numRef>
              <c:f>'Figure 1'!$V$18:$V$19</c:f>
              <c:numCache>
                <c:formatCode>#,##0</c:formatCode>
                <c:ptCount val="2"/>
                <c:pt idx="0">
                  <c:v>254219</c:v>
                </c:pt>
                <c:pt idx="1">
                  <c:v>140544</c:v>
                </c:pt>
              </c:numCache>
            </c:numRef>
          </c:val>
          <c:extLst xmlns:c16r2="http://schemas.microsoft.com/office/drawing/2015/06/chart">
            <c:ext xmlns:c16="http://schemas.microsoft.com/office/drawing/2014/chart" uri="{C3380CC4-5D6E-409C-BE32-E72D297353CC}">
              <c16:uniqueId val="{00000004-7DA8-44EF-B114-8DBA9A35ECC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36"/>
          <c:w val="0.35809018567639256"/>
          <c:h val="0.25560594084120314"/>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lang="ar-QA"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11"/>
          <c:y val="6.0061309437547325E-2"/>
        </c:manualLayout>
      </c:layout>
      <c:overlay val="0"/>
    </c:title>
    <c:autoTitleDeleted val="0"/>
    <c:plotArea>
      <c:layout>
        <c:manualLayout>
          <c:layoutTarget val="inner"/>
          <c:xMode val="edge"/>
          <c:yMode val="edge"/>
          <c:x val="0.13485242926105973"/>
          <c:y val="0.23196819806586094"/>
          <c:w val="0.83390285228155581"/>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2CA9-4395-B3B2-200A600A9DA5}"/>
              </c:ext>
            </c:extLst>
          </c:dPt>
          <c:dPt>
            <c:idx val="1"/>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2CA9-4395-B3B2-200A600A9DA5}"/>
              </c:ext>
            </c:extLst>
          </c:dPt>
          <c:dPt>
            <c:idx val="2"/>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2CA9-4395-B3B2-200A600A9DA5}"/>
              </c:ext>
            </c:extLst>
          </c:dPt>
          <c:dPt>
            <c:idx val="3"/>
            <c:invertIfNegative val="0"/>
            <c:bubble3D val="0"/>
            <c:spPr>
              <a:solidFill>
                <a:schemeClr val="accent4">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2CA9-4395-B3B2-200A600A9DA5}"/>
              </c:ext>
            </c:extLst>
          </c:dPt>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2'!$O$8:$O$11</c:f>
              <c:strCache>
                <c:ptCount val="4"/>
                <c:pt idx="0">
                  <c:v>متفرغ للدراسة
Student</c:v>
                </c:pt>
                <c:pt idx="1">
                  <c:v>عاجز
Disabled</c:v>
                </c:pt>
                <c:pt idx="2">
                  <c:v>متقاعد
Retired</c:v>
                </c:pt>
                <c:pt idx="3">
                  <c:v>أخرى
Other</c:v>
                </c:pt>
              </c:strCache>
            </c:strRef>
          </c:cat>
          <c:val>
            <c:numRef>
              <c:f>'Figure 2'!$P$8:$P$11</c:f>
              <c:numCache>
                <c:formatCode>#,##0</c:formatCode>
                <c:ptCount val="4"/>
                <c:pt idx="0">
                  <c:v>20979</c:v>
                </c:pt>
                <c:pt idx="1">
                  <c:v>1386</c:v>
                </c:pt>
                <c:pt idx="2">
                  <c:v>11151</c:v>
                </c:pt>
                <c:pt idx="3">
                  <c:v>1575</c:v>
                </c:pt>
              </c:numCache>
            </c:numRef>
          </c:val>
          <c:extLst xmlns:c16r2="http://schemas.microsoft.com/office/drawing/2015/06/chart">
            <c:ext xmlns:c16="http://schemas.microsoft.com/office/drawing/2014/chart" uri="{C3380CC4-5D6E-409C-BE32-E72D297353CC}">
              <c16:uniqueId val="{00000008-2CA9-4395-B3B2-200A600A9DA5}"/>
            </c:ext>
          </c:extLst>
        </c:ser>
        <c:dLbls>
          <c:showLegendKey val="0"/>
          <c:showVal val="0"/>
          <c:showCatName val="0"/>
          <c:showSerName val="0"/>
          <c:showPercent val="0"/>
          <c:showBubbleSize val="0"/>
        </c:dLbls>
        <c:gapWidth val="150"/>
        <c:axId val="89780608"/>
        <c:axId val="89782144"/>
      </c:barChart>
      <c:catAx>
        <c:axId val="89780608"/>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89782144"/>
        <c:crosses val="autoZero"/>
        <c:auto val="1"/>
        <c:lblAlgn val="ctr"/>
        <c:lblOffset val="100"/>
        <c:noMultiLvlLbl val="0"/>
      </c:catAx>
      <c:valAx>
        <c:axId val="8978214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8978060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lang="ar-QA"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3"/>
          <c:y val="5.6487434483533626E-2"/>
        </c:manualLayout>
      </c:layout>
      <c:overlay val="0"/>
    </c:title>
    <c:autoTitleDeleted val="0"/>
    <c:plotArea>
      <c:layout>
        <c:manualLayout>
          <c:layoutTarget val="inner"/>
          <c:xMode val="edge"/>
          <c:yMode val="edge"/>
          <c:x val="0.12741497005437141"/>
          <c:y val="0.22244489446334403"/>
          <c:w val="0.84325027369660654"/>
          <c:h val="0.62307878794059879"/>
        </c:manualLayout>
      </c:layout>
      <c:barChart>
        <c:barDir val="col"/>
        <c:grouping val="clustered"/>
        <c:varyColors val="0"/>
        <c:ser>
          <c:idx val="0"/>
          <c:order val="0"/>
          <c:tx>
            <c:strRef>
              <c:f>'Figure 2'!$R$7</c:f>
              <c:strCache>
                <c:ptCount val="1"/>
                <c:pt idx="0">
                  <c:v>الاناث القطريات</c:v>
                </c:pt>
              </c:strCache>
            </c:strRef>
          </c:tx>
          <c:spPr>
            <a:solidFill>
              <a:schemeClr val="accent4">
                <a:lumMod val="75000"/>
              </a:schemeClr>
            </a:solidFill>
            <a:scene3d>
              <a:camera prst="orthographicFront"/>
              <a:lightRig rig="threePt" dir="t"/>
            </a:scene3d>
            <a:sp3d>
              <a:bevelT/>
            </a:sp3d>
          </c:spPr>
          <c:invertIfNegative val="0"/>
          <c:dPt>
            <c:idx val="0"/>
            <c:invertIfNegative val="0"/>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E8D5-4F7C-A771-EA76C3960C09}"/>
              </c:ext>
            </c:extLst>
          </c:dPt>
          <c:dPt>
            <c:idx val="1"/>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E8D5-4F7C-A771-EA76C3960C09}"/>
              </c:ext>
            </c:extLst>
          </c:dPt>
          <c:dPt>
            <c:idx val="2"/>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E8D5-4F7C-A771-EA76C3960C09}"/>
              </c:ext>
            </c:extLst>
          </c:dPt>
          <c:dPt>
            <c:idx val="3"/>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E8D5-4F7C-A771-EA76C3960C09}"/>
              </c:ext>
            </c:extLst>
          </c:dPt>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2'!$R$8:$R$12</c:f>
              <c:strCache>
                <c:ptCount val="5"/>
                <c:pt idx="0">
                  <c:v>التفرغة لأعمال المنزل
Homemaker</c:v>
                </c:pt>
                <c:pt idx="1">
                  <c:v>متفرغ للدراسة
Student</c:v>
                </c:pt>
                <c:pt idx="2">
                  <c:v>عاجز
Disabled</c:v>
                </c:pt>
                <c:pt idx="3">
                  <c:v>متقاعد
Retired</c:v>
                </c:pt>
                <c:pt idx="4">
                  <c:v>أخرى
Other</c:v>
                </c:pt>
              </c:strCache>
            </c:strRef>
          </c:cat>
          <c:val>
            <c:numRef>
              <c:f>'Figure 2'!$S$8:$S$12</c:f>
              <c:numCache>
                <c:formatCode>#,##0</c:formatCode>
                <c:ptCount val="5"/>
                <c:pt idx="0">
                  <c:v>29664</c:v>
                </c:pt>
                <c:pt idx="1">
                  <c:v>27531</c:v>
                </c:pt>
                <c:pt idx="2">
                  <c:v>2142</c:v>
                </c:pt>
                <c:pt idx="3">
                  <c:v>6615</c:v>
                </c:pt>
                <c:pt idx="4">
                  <c:v>2520</c:v>
                </c:pt>
              </c:numCache>
            </c:numRef>
          </c:val>
          <c:extLst xmlns:c16r2="http://schemas.microsoft.com/office/drawing/2015/06/chart">
            <c:ext xmlns:c16="http://schemas.microsoft.com/office/drawing/2014/chart" uri="{C3380CC4-5D6E-409C-BE32-E72D297353CC}">
              <c16:uniqueId val="{0000000A-E8D5-4F7C-A771-EA76C3960C09}"/>
            </c:ext>
          </c:extLst>
        </c:ser>
        <c:dLbls>
          <c:showLegendKey val="0"/>
          <c:showVal val="0"/>
          <c:showCatName val="0"/>
          <c:showSerName val="0"/>
          <c:showPercent val="0"/>
          <c:showBubbleSize val="0"/>
        </c:dLbls>
        <c:gapWidth val="150"/>
        <c:axId val="89834624"/>
        <c:axId val="89836160"/>
      </c:barChart>
      <c:catAx>
        <c:axId val="89834624"/>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89836160"/>
        <c:crosses val="autoZero"/>
        <c:auto val="1"/>
        <c:lblAlgn val="ctr"/>
        <c:lblOffset val="100"/>
        <c:noMultiLvlLbl val="0"/>
      </c:catAx>
      <c:valAx>
        <c:axId val="8983616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89834624"/>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png"/><Relationship Id="rId5" Type="http://schemas.openxmlformats.org/officeDocument/2006/relationships/chart" Target="../charts/chart7.xml"/><Relationship Id="rId4"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12.xml"/><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xdr:row>
      <xdr:rowOff>57150</xdr:rowOff>
    </xdr:from>
    <xdr:to>
      <xdr:col>24</xdr:col>
      <xdr:colOff>209550</xdr:colOff>
      <xdr:row>12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7712475" y="381000"/>
          <a:ext cx="2619375" cy="1828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109537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091088" y="66675"/>
          <a:ext cx="738187" cy="5953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7813" y="57150"/>
          <a:ext cx="738187" cy="595312"/>
        </a:xfrm>
        <a:prstGeom prst="rect">
          <a:avLst/>
        </a:prstGeom>
      </xdr:spPr>
    </xdr:pic>
    <xdr:clientData/>
  </xdr:twoCellAnchor>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6</xdr:row>
      <xdr:rowOff>85725</xdr:rowOff>
    </xdr:from>
    <xdr:to>
      <xdr:col>15</xdr:col>
      <xdr:colOff>238125</xdr:colOff>
      <xdr:row>20</xdr:row>
      <xdr:rowOff>85725</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76200</xdr:rowOff>
    </xdr:from>
    <xdr:to>
      <xdr:col>1</xdr:col>
      <xdr:colOff>42862</xdr:colOff>
      <xdr:row>2</xdr:row>
      <xdr:rowOff>176212</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8719863" y="76200"/>
          <a:ext cx="738187" cy="5953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57150"/>
          <a:ext cx="738187" cy="5953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4762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348263" y="47625"/>
          <a:ext cx="738187" cy="595312"/>
        </a:xfrm>
        <a:prstGeom prst="rect">
          <a:avLst/>
        </a:prstGeom>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57150"/>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15563" y="57150"/>
          <a:ext cx="738187" cy="595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641201</xdr:colOff>
      <xdr:row>0</xdr:row>
      <xdr:rowOff>523874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684124" y="47625"/>
          <a:ext cx="641201" cy="476249"/>
        </a:xfrm>
        <a:prstGeom prst="rect">
          <a:avLst/>
        </a:prstGeom>
      </xdr:spPr>
    </xdr:pic>
    <xdr:clientData/>
  </xdr:twoCellAnchor>
  <xdr:twoCellAnchor editAs="oneCell">
    <xdr:from>
      <xdr:col>4</xdr:col>
      <xdr:colOff>3445024</xdr:colOff>
      <xdr:row>0</xdr:row>
      <xdr:rowOff>38100</xdr:rowOff>
    </xdr:from>
    <xdr:to>
      <xdr:col>4</xdr:col>
      <xdr:colOff>4086225</xdr:colOff>
      <xdr:row>0</xdr:row>
      <xdr:rowOff>514349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66975" y="38100"/>
          <a:ext cx="641201" cy="4762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47625"/>
          <a:ext cx="738187" cy="595312"/>
        </a:xfrm>
        <a:prstGeom prst="rect">
          <a:avLst/>
        </a:prstGeom>
      </xdr:spPr>
    </xdr:pic>
    <xdr:clientData/>
  </xdr:twoCellAnchor>
  <xdr:twoCellAnchor>
    <xdr:from>
      <xdr:col>1</xdr:col>
      <xdr:colOff>19050</xdr:colOff>
      <xdr:row>7</xdr:row>
      <xdr:rowOff>9525</xdr:rowOff>
    </xdr:from>
    <xdr:to>
      <xdr:col>13</xdr:col>
      <xdr:colOff>847725</xdr:colOff>
      <xdr:row>20</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57150"/>
          <a:ext cx="738187" cy="595312"/>
        </a:xfrm>
        <a:prstGeom prst="rect">
          <a:avLst/>
        </a:prstGeom>
      </xdr:spPr>
    </xdr:pic>
    <xdr:clientData/>
  </xdr:twoCellAnchor>
  <xdr:twoCellAnchor>
    <xdr:from>
      <xdr:col>1</xdr:col>
      <xdr:colOff>9525</xdr:colOff>
      <xdr:row>6</xdr:row>
      <xdr:rowOff>161925</xdr:rowOff>
    </xdr:from>
    <xdr:to>
      <xdr:col>14</xdr:col>
      <xdr:colOff>9525</xdr:colOff>
      <xdr:row>18</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738187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358163" y="76200"/>
          <a:ext cx="738187" cy="595312"/>
        </a:xfrm>
        <a:prstGeom prst="rect">
          <a:avLst/>
        </a:prstGeom>
      </xdr:spPr>
    </xdr:pic>
    <xdr:clientData/>
  </xdr:twoCellAnchor>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2"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561575" y="7924800"/>
          <a:ext cx="828675" cy="704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0</xdr:col>
      <xdr:colOff>657225</xdr:colOff>
      <xdr:row>2</xdr:row>
      <xdr:rowOff>34721</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90439125" y="1"/>
          <a:ext cx="657225" cy="53002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301513" y="66675"/>
          <a:ext cx="738187" cy="59531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8644963" y="47625"/>
          <a:ext cx="738187" cy="595312"/>
        </a:xfrm>
        <a:prstGeom prst="rect">
          <a:avLst/>
        </a:prstGeom>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015638" y="66675"/>
          <a:ext cx="738187" cy="595312"/>
        </a:xfrm>
        <a:prstGeom prst="rect">
          <a:avLst/>
        </a:prstGeom>
      </xdr:spPr>
    </xdr:pic>
    <xdr:clientData/>
  </xdr:twoCellAnchor>
  <xdr:twoCellAnchor>
    <xdr:from>
      <xdr:col>0</xdr:col>
      <xdr:colOff>466725</xdr:colOff>
      <xdr:row>7</xdr:row>
      <xdr:rowOff>114300</xdr:rowOff>
    </xdr:from>
    <xdr:to>
      <xdr:col>7</xdr:col>
      <xdr:colOff>1724025</xdr:colOff>
      <xdr:row>26</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19049</xdr:colOff>
      <xdr:row>2</xdr:row>
      <xdr:rowOff>59301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86476" y="47625"/>
          <a:ext cx="628649" cy="506976"/>
        </a:xfrm>
        <a:prstGeom prst="rect">
          <a:avLst/>
        </a:prstGeom>
      </xdr:spPr>
    </xdr:pic>
    <xdr:clientData/>
  </xdr:twoCellAnchor>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619125</xdr:colOff>
      <xdr:row>2</xdr:row>
      <xdr:rowOff>51619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468200" y="47625"/>
          <a:ext cx="619125" cy="49929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825013" y="57150"/>
          <a:ext cx="738187" cy="595312"/>
        </a:xfrm>
        <a:prstGeom prst="rect">
          <a:avLst/>
        </a:prstGeom>
      </xdr:spPr>
    </xdr:pic>
    <xdr:clientData/>
  </xdr:twoCellAnchor>
  <xdr:twoCellAnchor>
    <xdr:from>
      <xdr:col>1</xdr:col>
      <xdr:colOff>19050</xdr:colOff>
      <xdr:row>8</xdr:row>
      <xdr:rowOff>28575</xdr:rowOff>
    </xdr:from>
    <xdr:to>
      <xdr:col>9</xdr:col>
      <xdr:colOff>19050</xdr:colOff>
      <xdr:row>23</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28575</xdr:colOff>
      <xdr:row>0</xdr:row>
      <xdr:rowOff>152400</xdr:rowOff>
    </xdr:from>
    <xdr:to>
      <xdr:col>37</xdr:col>
      <xdr:colOff>174476</xdr:colOff>
      <xdr:row>3</xdr:row>
      <xdr:rowOff>142874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528099" y="152400"/>
          <a:ext cx="641201" cy="476249"/>
        </a:xfrm>
        <a:prstGeom prst="rect">
          <a:avLst/>
        </a:prstGeom>
      </xdr:spPr>
    </xdr:pic>
    <xdr:clientData/>
  </xdr:twoCellAnchor>
  <xdr:twoCellAnchor editAs="oneCell">
    <xdr:from>
      <xdr:col>0</xdr:col>
      <xdr:colOff>0</xdr:colOff>
      <xdr:row>1</xdr:row>
      <xdr:rowOff>28575</xdr:rowOff>
    </xdr:from>
    <xdr:to>
      <xdr:col>2</xdr:col>
      <xdr:colOff>212576</xdr:colOff>
      <xdr:row>3</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833899" y="190500"/>
          <a:ext cx="641201" cy="4762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0</xdr:col>
      <xdr:colOff>738187</xdr:colOff>
      <xdr:row>2</xdr:row>
      <xdr:rowOff>128587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2857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47625"/>
          <a:ext cx="738187" cy="595312"/>
        </a:xfrm>
        <a:prstGeom prst="rect">
          <a:avLst/>
        </a:prstGeom>
      </xdr:spPr>
    </xdr:pic>
    <xdr:clientData/>
  </xdr:twoCellAnchor>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57150"/>
          <a:ext cx="738187" cy="595312"/>
        </a:xfrm>
        <a:prstGeom prst="rect">
          <a:avLst/>
        </a:prstGeom>
      </xdr:spPr>
    </xdr:pic>
    <xdr:clientData/>
  </xdr:twoCellAnchor>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5901713" y="66675"/>
          <a:ext cx="738187" cy="59531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357187</xdr:colOff>
      <xdr:row>2</xdr:row>
      <xdr:rowOff>138112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38100"/>
          <a:ext cx="738187" cy="595312"/>
        </a:xfrm>
        <a:prstGeom prst="rect">
          <a:avLst/>
        </a:prstGeom>
      </xdr:spPr>
    </xdr:pic>
    <xdr:clientData/>
  </xdr:twoCellAnchor>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357187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76200"/>
          <a:ext cx="738187" cy="595312"/>
        </a:xfrm>
        <a:prstGeom prst="rect">
          <a:avLst/>
        </a:prstGeom>
      </xdr:spPr>
    </xdr:pic>
    <xdr:clientData/>
  </xdr:twoCellAnchor>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19050</xdr:rowOff>
    </xdr:from>
    <xdr:to>
      <xdr:col>3</xdr:col>
      <xdr:colOff>117326</xdr:colOff>
      <xdr:row>2</xdr:row>
      <xdr:rowOff>171449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681499" y="19050"/>
          <a:ext cx="641201" cy="476249"/>
        </a:xfrm>
        <a:prstGeom prst="rect">
          <a:avLst/>
        </a:prstGeom>
      </xdr:spPr>
    </xdr:pic>
    <xdr:clientData/>
  </xdr:twoCellAnchor>
  <xdr:twoCellAnchor editAs="oneCell">
    <xdr:from>
      <xdr:col>34</xdr:col>
      <xdr:colOff>114300</xdr:colOff>
      <xdr:row>0</xdr:row>
      <xdr:rowOff>19050</xdr:rowOff>
    </xdr:from>
    <xdr:to>
      <xdr:col>37</xdr:col>
      <xdr:colOff>12551</xdr:colOff>
      <xdr:row>2</xdr:row>
      <xdr:rowOff>171449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690024" y="19050"/>
          <a:ext cx="641201" cy="4762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36</xdr:col>
      <xdr:colOff>152400</xdr:colOff>
      <xdr:row>0</xdr:row>
      <xdr:rowOff>47625</xdr:rowOff>
    </xdr:from>
    <xdr:to>
      <xdr:col>39</xdr:col>
      <xdr:colOff>50651</xdr:colOff>
      <xdr:row>3</xdr:row>
      <xdr:rowOff>19049</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404149" y="47625"/>
          <a:ext cx="641201" cy="476249"/>
        </a:xfrm>
        <a:prstGeom prst="rect">
          <a:avLst/>
        </a:prstGeom>
      </xdr:spPr>
    </xdr:pic>
    <xdr:clientData/>
  </xdr:twoCellAnchor>
  <xdr:twoCellAnchor editAs="oneCell">
    <xdr:from>
      <xdr:col>0</xdr:col>
      <xdr:colOff>104775</xdr:colOff>
      <xdr:row>0</xdr:row>
      <xdr:rowOff>28575</xdr:rowOff>
    </xdr:from>
    <xdr:to>
      <xdr:col>3</xdr:col>
      <xdr:colOff>98276</xdr:colOff>
      <xdr:row>3</xdr:row>
      <xdr:rowOff>6349</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xdr:from>
      <xdr:col>3</xdr:col>
      <xdr:colOff>57150</xdr:colOff>
      <xdr:row>16</xdr:row>
      <xdr:rowOff>123824</xdr:rowOff>
    </xdr:from>
    <xdr:to>
      <xdr:col>36</xdr:col>
      <xdr:colOff>171450</xdr:colOff>
      <xdr:row>28</xdr:row>
      <xdr:rowOff>228599</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3</xdr:col>
      <xdr:colOff>88751</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0528849" y="28575"/>
          <a:ext cx="641201" cy="476249"/>
        </a:xfrm>
        <a:prstGeom prst="rect">
          <a:avLst/>
        </a:prstGeom>
      </xdr:spPr>
    </xdr:pic>
    <xdr:clientData/>
  </xdr:twoCellAnchor>
  <xdr:twoCellAnchor editAs="oneCell">
    <xdr:from>
      <xdr:col>36</xdr:col>
      <xdr:colOff>171450</xdr:colOff>
      <xdr:row>0</xdr:row>
      <xdr:rowOff>38100</xdr:rowOff>
    </xdr:from>
    <xdr:to>
      <xdr:col>39</xdr:col>
      <xdr:colOff>69701</xdr:colOff>
      <xdr:row>3</xdr:row>
      <xdr:rowOff>9524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38100"/>
          <a:ext cx="641201" cy="476249"/>
        </a:xfrm>
        <a:prstGeom prst="rect">
          <a:avLst/>
        </a:prstGeom>
      </xdr:spPr>
    </xdr:pic>
    <xdr:clientData/>
  </xdr:twoCellAnchor>
  <xdr:twoCellAnchor>
    <xdr:from>
      <xdr:col>2</xdr:col>
      <xdr:colOff>55563</xdr:colOff>
      <xdr:row>14</xdr:row>
      <xdr:rowOff>333375</xdr:rowOff>
    </xdr:from>
    <xdr:to>
      <xdr:col>37</xdr:col>
      <xdr:colOff>214312</xdr:colOff>
      <xdr:row>27</xdr:row>
      <xdr:rowOff>62442</xdr:rowOff>
    </xdr:to>
    <xdr:graphicFrame macro="">
      <xdr:nvGraphicFramePr>
        <xdr:cNvPr id="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28575</xdr:rowOff>
    </xdr:from>
    <xdr:to>
      <xdr:col>3</xdr:col>
      <xdr:colOff>98276</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editAs="oneCell">
    <xdr:from>
      <xdr:col>36</xdr:col>
      <xdr:colOff>171450</xdr:colOff>
      <xdr:row>0</xdr:row>
      <xdr:rowOff>28575</xdr:rowOff>
    </xdr:from>
    <xdr:to>
      <xdr:col>39</xdr:col>
      <xdr:colOff>69701</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28575"/>
          <a:ext cx="641201" cy="476249"/>
        </a:xfrm>
        <a:prstGeom prst="rect">
          <a:avLst/>
        </a:prstGeom>
      </xdr:spPr>
    </xdr:pic>
    <xdr:clientData/>
  </xdr:twoCellAnchor>
  <xdr:twoCellAnchor>
    <xdr:from>
      <xdr:col>2</xdr:col>
      <xdr:colOff>238125</xdr:colOff>
      <xdr:row>15</xdr:row>
      <xdr:rowOff>123825</xdr:rowOff>
    </xdr:from>
    <xdr:to>
      <xdr:col>36</xdr:col>
      <xdr:colOff>180975</xdr:colOff>
      <xdr:row>28</xdr:row>
      <xdr:rowOff>62442</xdr:rowOff>
    </xdr:to>
    <xdr:graphicFrame macro="">
      <xdr:nvGraphicFramePr>
        <xdr:cNvPr id="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4761</xdr:rowOff>
    </xdr:from>
    <xdr:to>
      <xdr:col>3</xdr:col>
      <xdr:colOff>117326</xdr:colOff>
      <xdr:row>3</xdr:row>
      <xdr:rowOff>30160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7536986" y="4761"/>
          <a:ext cx="636439" cy="469899"/>
        </a:xfrm>
        <a:prstGeom prst="rect">
          <a:avLst/>
        </a:prstGeom>
      </xdr:spPr>
    </xdr:pic>
    <xdr:clientData/>
  </xdr:twoCellAnchor>
  <xdr:twoCellAnchor editAs="oneCell">
    <xdr:from>
      <xdr:col>36</xdr:col>
      <xdr:colOff>190500</xdr:colOff>
      <xdr:row>0</xdr:row>
      <xdr:rowOff>4761</xdr:rowOff>
    </xdr:from>
    <xdr:to>
      <xdr:col>39</xdr:col>
      <xdr:colOff>88751</xdr:colOff>
      <xdr:row>3</xdr:row>
      <xdr:rowOff>30160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310561" y="4761"/>
          <a:ext cx="636439" cy="4698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55563</xdr:rowOff>
    </xdr:from>
    <xdr:to>
      <xdr:col>0</xdr:col>
      <xdr:colOff>738187</xdr:colOff>
      <xdr:row>2</xdr:row>
      <xdr:rowOff>158750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545688" y="55563"/>
          <a:ext cx="738187" cy="5953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p18/Downloads/&#1575;&#1604;&#1580;&#1583;&#1575;&#1608;&#1604;%20&#1608;&#1575;&#1604;&#1585;&#1587;&#1608;&#1605;&#1575;&#1578;%20&#1575;&#1604;&#1576;&#1610;&#1575;&#1606;&#1610;&#1577;%20&#1575;&#1604;&#1585;&#1576;&#1593;%20&#1575;&#1604;&#1579;&#1575;&#1606;&#1610;%202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2 2020 "/>
      <sheetName val="1 2020"/>
      <sheetName val="4 2019  "/>
      <sheetName val="3 2019  "/>
      <sheetName val="2 2019 "/>
      <sheetName val="1 2019"/>
      <sheetName val="4  2018"/>
      <sheetName val="3  2018"/>
      <sheetName val="2  2018"/>
      <sheetName val="1  2018"/>
      <sheetName val="4  2017"/>
      <sheetName val="3  2017"/>
      <sheetName val="2  2017"/>
      <sheetName val="1  2017"/>
      <sheetName val="4 2016"/>
      <sheetName val="3 2016"/>
      <sheetName val="2 2016"/>
      <sheetName val="1  2016"/>
      <sheetName val="4  2015"/>
      <sheetName val="3  2015"/>
      <sheetName val="2  2015"/>
      <sheetName val="1  2015"/>
    </sheetNames>
    <sheetDataSet>
      <sheetData sheetId="0"/>
      <sheetData sheetId="1">
        <row r="11">
          <cell r="O11" t="str">
            <v xml:space="preserve"> أرباع  2019  Quarters</v>
          </cell>
          <cell r="R11" t="str">
            <v xml:space="preserve"> أرباع  2020  Quarters</v>
          </cell>
        </row>
        <row r="12">
          <cell r="O12" t="str">
            <v>Q2</v>
          </cell>
          <cell r="P12" t="str">
            <v>Q3</v>
          </cell>
          <cell r="Q12" t="str">
            <v>Q4</v>
          </cell>
          <cell r="R12" t="str">
            <v>Q1</v>
          </cell>
          <cell r="S12" t="str">
            <v>Q2</v>
          </cell>
        </row>
        <row r="13">
          <cell r="N13" t="str">
            <v xml:space="preserve"> ذكور  Males</v>
          </cell>
          <cell r="O13">
            <v>2022</v>
          </cell>
          <cell r="P13">
            <v>2013</v>
          </cell>
          <cell r="Q13">
            <v>2108</v>
          </cell>
          <cell r="R13">
            <v>2127</v>
          </cell>
          <cell r="S13">
            <v>2144</v>
          </cell>
        </row>
        <row r="14">
          <cell r="N14" t="str">
            <v>إناث  Females</v>
          </cell>
          <cell r="O14">
            <v>639</v>
          </cell>
          <cell r="P14">
            <v>646</v>
          </cell>
          <cell r="Q14">
            <v>653</v>
          </cell>
          <cell r="R14">
            <v>670</v>
          </cell>
          <cell r="S14">
            <v>663</v>
          </cell>
        </row>
        <row r="15">
          <cell r="N15" t="str">
            <v>مجموع  Total</v>
          </cell>
          <cell r="O15">
            <v>2661</v>
          </cell>
          <cell r="P15">
            <v>2659</v>
          </cell>
          <cell r="Q15">
            <v>2761</v>
          </cell>
          <cell r="R15">
            <v>2797</v>
          </cell>
          <cell r="S15">
            <v>2807</v>
          </cell>
        </row>
        <row r="41">
          <cell r="O41" t="str">
            <v xml:space="preserve"> أرباع  2019  Quarters</v>
          </cell>
          <cell r="R41" t="str">
            <v xml:space="preserve"> أرباع  2020  Quarters</v>
          </cell>
        </row>
        <row r="42">
          <cell r="O42" t="str">
            <v>Q2</v>
          </cell>
          <cell r="P42" t="str">
            <v>Q3</v>
          </cell>
          <cell r="Q42" t="str">
            <v>Q4</v>
          </cell>
          <cell r="R42" t="str">
            <v>Q1</v>
          </cell>
          <cell r="S42" t="str">
            <v>Q2</v>
          </cell>
        </row>
        <row r="43">
          <cell r="N43" t="str">
            <v xml:space="preserve"> قطريون  Qatari</v>
          </cell>
          <cell r="O43">
            <v>109</v>
          </cell>
          <cell r="P43">
            <v>109</v>
          </cell>
          <cell r="Q43">
            <v>110</v>
          </cell>
          <cell r="R43">
            <v>110</v>
          </cell>
          <cell r="S43">
            <v>110</v>
          </cell>
        </row>
        <row r="44">
          <cell r="N44" t="str">
            <v>غير قطريين  Non-Qatari</v>
          </cell>
          <cell r="O44">
            <v>1943</v>
          </cell>
          <cell r="P44">
            <v>1948</v>
          </cell>
          <cell r="Q44">
            <v>2022</v>
          </cell>
          <cell r="R44">
            <v>2065</v>
          </cell>
          <cell r="S44">
            <v>2061</v>
          </cell>
        </row>
        <row r="45">
          <cell r="N45" t="str">
            <v>مجموع  Total</v>
          </cell>
          <cell r="O45">
            <v>2052</v>
          </cell>
          <cell r="P45">
            <v>2057</v>
          </cell>
          <cell r="Q45">
            <v>2132</v>
          </cell>
          <cell r="R45">
            <v>2175</v>
          </cell>
          <cell r="S45">
            <v>2171</v>
          </cell>
        </row>
        <row r="70">
          <cell r="O70" t="str">
            <v xml:space="preserve"> أرباع  2019  Quarters</v>
          </cell>
          <cell r="R70" t="str">
            <v xml:space="preserve"> أرباع  2020  Quarters</v>
          </cell>
        </row>
        <row r="71">
          <cell r="O71" t="str">
            <v>Q2</v>
          </cell>
          <cell r="P71" t="str">
            <v>Q3</v>
          </cell>
          <cell r="Q71" t="str">
            <v>Q4</v>
          </cell>
          <cell r="R71" t="str">
            <v>Q1</v>
          </cell>
          <cell r="S71" t="str">
            <v>Q2</v>
          </cell>
        </row>
        <row r="72">
          <cell r="N72" t="str">
            <v xml:space="preserve"> قطريون  Qatari</v>
          </cell>
          <cell r="O72">
            <v>101</v>
          </cell>
          <cell r="P72">
            <v>102</v>
          </cell>
          <cell r="Q72">
            <v>102</v>
          </cell>
          <cell r="R72">
            <v>103</v>
          </cell>
          <cell r="S72">
            <v>104</v>
          </cell>
        </row>
        <row r="73">
          <cell r="N73" t="str">
            <v>غير قطريين  Non-Qatari</v>
          </cell>
          <cell r="O73">
            <v>182</v>
          </cell>
          <cell r="P73">
            <v>182</v>
          </cell>
          <cell r="Q73">
            <v>183</v>
          </cell>
          <cell r="R73">
            <v>184</v>
          </cell>
          <cell r="S73">
            <v>186</v>
          </cell>
        </row>
        <row r="74">
          <cell r="N74" t="str">
            <v>مجموع  Total</v>
          </cell>
          <cell r="O74">
            <v>283</v>
          </cell>
          <cell r="P74">
            <v>284</v>
          </cell>
          <cell r="Q74">
            <v>285</v>
          </cell>
          <cell r="R74">
            <v>287</v>
          </cell>
          <cell r="S74">
            <v>289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tabSelected="1" view="pageBreakPreview" topLeftCell="A10" zoomScaleSheetLayoutView="100" workbookViewId="0">
      <selection activeCell="P33" sqref="P33"/>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71" t="s">
        <v>425</v>
      </c>
      <c r="F14" s="371"/>
      <c r="G14" s="371"/>
      <c r="H14" s="371"/>
      <c r="I14" s="371"/>
      <c r="J14" s="371"/>
      <c r="K14" s="371"/>
      <c r="L14" s="371"/>
      <c r="M14" s="371"/>
      <c r="N14" s="371"/>
      <c r="O14" s="371"/>
      <c r="P14" s="371"/>
      <c r="Q14" s="371"/>
      <c r="R14" s="371"/>
      <c r="S14" s="371"/>
      <c r="T14" s="371"/>
      <c r="U14" s="371"/>
      <c r="V14" s="371"/>
      <c r="W14" s="371"/>
      <c r="X14" s="371"/>
      <c r="Y14" s="371"/>
      <c r="Z14" s="371"/>
      <c r="AA14" s="371"/>
      <c r="AB14" s="371"/>
      <c r="AC14" s="371"/>
      <c r="AD14" s="371"/>
      <c r="AE14" s="371"/>
      <c r="AF14" s="371"/>
      <c r="AG14" s="371"/>
      <c r="AH14" s="371"/>
      <c r="AI14" s="129"/>
      <c r="AJ14" s="129"/>
      <c r="AK14" s="129"/>
      <c r="AL14" s="125"/>
      <c r="AM14" s="32"/>
      <c r="AN14" s="32"/>
      <c r="AO14" s="32"/>
    </row>
    <row r="15" spans="1:41" ht="15" customHeight="1" x14ac:dyDescent="0.2">
      <c r="A15" s="124"/>
      <c r="B15" s="135"/>
      <c r="C15" s="135"/>
      <c r="D15" s="135"/>
      <c r="E15" s="371"/>
      <c r="F15" s="371"/>
      <c r="G15" s="371"/>
      <c r="H15" s="371"/>
      <c r="I15" s="371"/>
      <c r="J15" s="371"/>
      <c r="K15" s="371"/>
      <c r="L15" s="371"/>
      <c r="M15" s="371"/>
      <c r="N15" s="371"/>
      <c r="O15" s="371"/>
      <c r="P15" s="371"/>
      <c r="Q15" s="371"/>
      <c r="R15" s="371"/>
      <c r="S15" s="371"/>
      <c r="T15" s="371"/>
      <c r="U15" s="371"/>
      <c r="V15" s="371"/>
      <c r="W15" s="371"/>
      <c r="X15" s="371"/>
      <c r="Y15" s="371"/>
      <c r="Z15" s="371"/>
      <c r="AA15" s="371"/>
      <c r="AB15" s="371"/>
      <c r="AC15" s="371"/>
      <c r="AD15" s="371"/>
      <c r="AE15" s="371"/>
      <c r="AF15" s="371"/>
      <c r="AG15" s="371"/>
      <c r="AH15" s="371"/>
      <c r="AI15" s="129"/>
      <c r="AJ15" s="129"/>
      <c r="AK15" s="129"/>
      <c r="AL15" s="125"/>
      <c r="AM15" s="32"/>
      <c r="AN15" s="32"/>
      <c r="AO15" s="32"/>
    </row>
    <row r="16" spans="1:41" ht="15" customHeight="1" x14ac:dyDescent="0.2">
      <c r="A16" s="124"/>
      <c r="B16" s="135"/>
      <c r="C16" s="135"/>
      <c r="D16" s="135"/>
      <c r="E16" s="371"/>
      <c r="F16" s="371"/>
      <c r="G16" s="371"/>
      <c r="H16" s="371"/>
      <c r="I16" s="371"/>
      <c r="J16" s="371"/>
      <c r="K16" s="371"/>
      <c r="L16" s="371"/>
      <c r="M16" s="371"/>
      <c r="N16" s="371"/>
      <c r="O16" s="371"/>
      <c r="P16" s="371"/>
      <c r="Q16" s="371"/>
      <c r="R16" s="371"/>
      <c r="S16" s="371"/>
      <c r="T16" s="371"/>
      <c r="U16" s="371"/>
      <c r="V16" s="371"/>
      <c r="W16" s="371"/>
      <c r="X16" s="371"/>
      <c r="Y16" s="371"/>
      <c r="Z16" s="371"/>
      <c r="AA16" s="371"/>
      <c r="AB16" s="371"/>
      <c r="AC16" s="371"/>
      <c r="AD16" s="371"/>
      <c r="AE16" s="371"/>
      <c r="AF16" s="371"/>
      <c r="AG16" s="371"/>
      <c r="AH16" s="371"/>
      <c r="AI16" s="129"/>
      <c r="AJ16" s="129"/>
      <c r="AK16" s="129"/>
      <c r="AL16" s="125"/>
      <c r="AM16" s="32"/>
      <c r="AN16" s="32"/>
      <c r="AO16" s="32"/>
    </row>
    <row r="17" spans="1:41" ht="15" customHeight="1" x14ac:dyDescent="0.2">
      <c r="A17" s="124"/>
      <c r="B17" s="135"/>
      <c r="C17" s="135"/>
      <c r="D17" s="135"/>
      <c r="E17" s="371"/>
      <c r="F17" s="371"/>
      <c r="G17" s="371"/>
      <c r="H17" s="371"/>
      <c r="I17" s="371"/>
      <c r="J17" s="371"/>
      <c r="K17" s="371"/>
      <c r="L17" s="371"/>
      <c r="M17" s="371"/>
      <c r="N17" s="371"/>
      <c r="O17" s="371"/>
      <c r="P17" s="371"/>
      <c r="Q17" s="371"/>
      <c r="R17" s="371"/>
      <c r="S17" s="371"/>
      <c r="T17" s="371"/>
      <c r="U17" s="371"/>
      <c r="V17" s="371"/>
      <c r="W17" s="371"/>
      <c r="X17" s="371"/>
      <c r="Y17" s="371"/>
      <c r="Z17" s="371"/>
      <c r="AA17" s="371"/>
      <c r="AB17" s="371"/>
      <c r="AC17" s="371"/>
      <c r="AD17" s="371"/>
      <c r="AE17" s="371"/>
      <c r="AF17" s="371"/>
      <c r="AG17" s="371"/>
      <c r="AH17" s="371"/>
      <c r="AI17" s="129"/>
      <c r="AJ17" s="129"/>
      <c r="AK17" s="129"/>
      <c r="AL17" s="125"/>
      <c r="AM17" s="32"/>
      <c r="AN17" s="32"/>
      <c r="AO17" s="32"/>
    </row>
    <row r="18" spans="1:41" ht="15" customHeight="1" x14ac:dyDescent="0.2">
      <c r="A18" s="124"/>
      <c r="B18" s="135"/>
      <c r="C18" s="135"/>
      <c r="D18" s="135"/>
      <c r="E18" s="371"/>
      <c r="F18" s="371"/>
      <c r="G18" s="371"/>
      <c r="H18" s="371"/>
      <c r="I18" s="371"/>
      <c r="J18" s="371"/>
      <c r="K18" s="371"/>
      <c r="L18" s="371"/>
      <c r="M18" s="371"/>
      <c r="N18" s="371"/>
      <c r="O18" s="371"/>
      <c r="P18" s="371"/>
      <c r="Q18" s="371"/>
      <c r="R18" s="371"/>
      <c r="S18" s="371"/>
      <c r="T18" s="371"/>
      <c r="U18" s="371"/>
      <c r="V18" s="371"/>
      <c r="W18" s="371"/>
      <c r="X18" s="371"/>
      <c r="Y18" s="371"/>
      <c r="Z18" s="371"/>
      <c r="AA18" s="371"/>
      <c r="AB18" s="371"/>
      <c r="AC18" s="371"/>
      <c r="AD18" s="371"/>
      <c r="AE18" s="371"/>
      <c r="AF18" s="371"/>
      <c r="AG18" s="371"/>
      <c r="AH18" s="371"/>
      <c r="AI18" s="129"/>
      <c r="AJ18" s="129"/>
      <c r="AK18" s="129"/>
      <c r="AL18" s="125"/>
      <c r="AM18" s="32"/>
      <c r="AN18" s="32"/>
      <c r="AO18" s="32"/>
    </row>
    <row r="19" spans="1:41" ht="15" customHeight="1" x14ac:dyDescent="0.2">
      <c r="A19" s="124"/>
      <c r="B19" s="135"/>
      <c r="C19" s="135"/>
      <c r="D19" s="135"/>
      <c r="E19" s="371"/>
      <c r="F19" s="371"/>
      <c r="G19" s="371"/>
      <c r="H19" s="371"/>
      <c r="I19" s="371"/>
      <c r="J19" s="371"/>
      <c r="K19" s="371"/>
      <c r="L19" s="371"/>
      <c r="M19" s="371"/>
      <c r="N19" s="371"/>
      <c r="O19" s="371"/>
      <c r="P19" s="371"/>
      <c r="Q19" s="371"/>
      <c r="R19" s="371"/>
      <c r="S19" s="371"/>
      <c r="T19" s="371"/>
      <c r="U19" s="371"/>
      <c r="V19" s="371"/>
      <c r="W19" s="371"/>
      <c r="X19" s="371"/>
      <c r="Y19" s="371"/>
      <c r="Z19" s="371"/>
      <c r="AA19" s="371"/>
      <c r="AB19" s="371"/>
      <c r="AC19" s="371"/>
      <c r="AD19" s="371"/>
      <c r="AE19" s="371"/>
      <c r="AF19" s="371"/>
      <c r="AG19" s="371"/>
      <c r="AH19" s="371"/>
      <c r="AI19" s="129"/>
      <c r="AJ19" s="129"/>
      <c r="AK19" s="129"/>
      <c r="AL19" s="125"/>
      <c r="AM19" s="32"/>
      <c r="AN19" s="32"/>
      <c r="AO19" s="32"/>
    </row>
    <row r="20" spans="1:41" ht="15" customHeight="1" x14ac:dyDescent="0.2">
      <c r="A20" s="124"/>
      <c r="B20" s="135"/>
      <c r="C20" s="135"/>
      <c r="D20" s="135"/>
      <c r="E20" s="371"/>
      <c r="F20" s="371"/>
      <c r="G20" s="371"/>
      <c r="H20" s="371"/>
      <c r="I20" s="371"/>
      <c r="J20" s="371"/>
      <c r="K20" s="371"/>
      <c r="L20" s="371"/>
      <c r="M20" s="371"/>
      <c r="N20" s="371"/>
      <c r="O20" s="371"/>
      <c r="P20" s="371"/>
      <c r="Q20" s="371"/>
      <c r="R20" s="371"/>
      <c r="S20" s="371"/>
      <c r="T20" s="371"/>
      <c r="U20" s="371"/>
      <c r="V20" s="371"/>
      <c r="W20" s="371"/>
      <c r="X20" s="371"/>
      <c r="Y20" s="371"/>
      <c r="Z20" s="371"/>
      <c r="AA20" s="371"/>
      <c r="AB20" s="371"/>
      <c r="AC20" s="371"/>
      <c r="AD20" s="371"/>
      <c r="AE20" s="371"/>
      <c r="AF20" s="371"/>
      <c r="AG20" s="371"/>
      <c r="AH20" s="371"/>
      <c r="AI20" s="129"/>
      <c r="AJ20" s="129"/>
      <c r="AK20" s="129"/>
      <c r="AL20" s="125"/>
      <c r="AM20" s="32"/>
      <c r="AN20" s="32"/>
      <c r="AO20" s="32"/>
    </row>
    <row r="21" spans="1:41" ht="15" customHeight="1" x14ac:dyDescent="0.2">
      <c r="A21" s="124"/>
      <c r="B21" s="135"/>
      <c r="C21" s="135"/>
      <c r="D21" s="135"/>
      <c r="E21" s="371"/>
      <c r="F21" s="371"/>
      <c r="G21" s="371"/>
      <c r="H21" s="371"/>
      <c r="I21" s="371"/>
      <c r="J21" s="371"/>
      <c r="K21" s="371"/>
      <c r="L21" s="371"/>
      <c r="M21" s="371"/>
      <c r="N21" s="371"/>
      <c r="O21" s="371"/>
      <c r="P21" s="371"/>
      <c r="Q21" s="371"/>
      <c r="R21" s="371"/>
      <c r="S21" s="371"/>
      <c r="T21" s="371"/>
      <c r="U21" s="371"/>
      <c r="V21" s="371"/>
      <c r="W21" s="371"/>
      <c r="X21" s="371"/>
      <c r="Y21" s="371"/>
      <c r="Z21" s="371"/>
      <c r="AA21" s="371"/>
      <c r="AB21" s="371"/>
      <c r="AC21" s="371"/>
      <c r="AD21" s="371"/>
      <c r="AE21" s="371"/>
      <c r="AF21" s="371"/>
      <c r="AG21" s="371"/>
      <c r="AH21" s="371"/>
      <c r="AI21" s="129"/>
      <c r="AJ21" s="129"/>
      <c r="AK21" s="129"/>
      <c r="AL21" s="125"/>
      <c r="AM21" s="32"/>
      <c r="AN21" s="32"/>
      <c r="AO21" s="32"/>
    </row>
    <row r="22" spans="1:41" ht="15" customHeight="1" x14ac:dyDescent="0.2">
      <c r="A22" s="124"/>
      <c r="B22" s="135"/>
      <c r="C22" s="135"/>
      <c r="D22" s="135"/>
      <c r="E22" s="371"/>
      <c r="F22" s="371"/>
      <c r="G22" s="371"/>
      <c r="H22" s="371"/>
      <c r="I22" s="371"/>
      <c r="J22" s="371"/>
      <c r="K22" s="371"/>
      <c r="L22" s="371"/>
      <c r="M22" s="371"/>
      <c r="N22" s="371"/>
      <c r="O22" s="371"/>
      <c r="P22" s="371"/>
      <c r="Q22" s="371"/>
      <c r="R22" s="371"/>
      <c r="S22" s="371"/>
      <c r="T22" s="371"/>
      <c r="U22" s="371"/>
      <c r="V22" s="371"/>
      <c r="W22" s="371"/>
      <c r="X22" s="371"/>
      <c r="Y22" s="371"/>
      <c r="Z22" s="371"/>
      <c r="AA22" s="371"/>
      <c r="AB22" s="371"/>
      <c r="AC22" s="371"/>
      <c r="AD22" s="371"/>
      <c r="AE22" s="371"/>
      <c r="AF22" s="371"/>
      <c r="AG22" s="371"/>
      <c r="AH22" s="371"/>
      <c r="AI22" s="129"/>
      <c r="AJ22" s="129"/>
      <c r="AK22" s="129"/>
      <c r="AL22" s="125"/>
      <c r="AM22" s="32"/>
      <c r="AN22" s="32"/>
      <c r="AO22" s="32"/>
    </row>
    <row r="23" spans="1:41" ht="15" customHeight="1" x14ac:dyDescent="0.2">
      <c r="A23" s="124"/>
      <c r="B23" s="135"/>
      <c r="C23" s="135"/>
      <c r="D23" s="135"/>
      <c r="E23" s="372" t="s">
        <v>426</v>
      </c>
      <c r="F23" s="372"/>
      <c r="G23" s="372"/>
      <c r="H23" s="372"/>
      <c r="I23" s="372"/>
      <c r="J23" s="372"/>
      <c r="K23" s="372"/>
      <c r="L23" s="372"/>
      <c r="M23" s="372"/>
      <c r="N23" s="372"/>
      <c r="O23" s="372"/>
      <c r="P23" s="372"/>
      <c r="Q23" s="372"/>
      <c r="R23" s="372"/>
      <c r="S23" s="372"/>
      <c r="T23" s="372"/>
      <c r="U23" s="372"/>
      <c r="V23" s="372"/>
      <c r="W23" s="372"/>
      <c r="X23" s="372"/>
      <c r="Y23" s="372"/>
      <c r="Z23" s="372"/>
      <c r="AA23" s="372"/>
      <c r="AB23" s="372"/>
      <c r="AC23" s="372"/>
      <c r="AD23" s="372"/>
      <c r="AE23" s="372"/>
      <c r="AF23" s="372"/>
      <c r="AG23" s="372"/>
      <c r="AH23" s="372"/>
      <c r="AI23" s="129"/>
      <c r="AJ23" s="129"/>
      <c r="AK23" s="129"/>
      <c r="AL23" s="125"/>
      <c r="AM23" s="32"/>
      <c r="AN23" s="32"/>
      <c r="AO23" s="32"/>
    </row>
    <row r="24" spans="1:41" ht="15" customHeight="1" x14ac:dyDescent="0.2">
      <c r="A24" s="124"/>
      <c r="B24" s="135"/>
      <c r="C24" s="135"/>
      <c r="D24" s="135"/>
      <c r="E24" s="372"/>
      <c r="F24" s="372"/>
      <c r="G24" s="372"/>
      <c r="H24" s="372"/>
      <c r="I24" s="372"/>
      <c r="J24" s="372"/>
      <c r="K24" s="372"/>
      <c r="L24" s="372"/>
      <c r="M24" s="372"/>
      <c r="N24" s="372"/>
      <c r="O24" s="372"/>
      <c r="P24" s="372"/>
      <c r="Q24" s="372"/>
      <c r="R24" s="372"/>
      <c r="S24" s="372"/>
      <c r="T24" s="372"/>
      <c r="U24" s="372"/>
      <c r="V24" s="372"/>
      <c r="W24" s="372"/>
      <c r="X24" s="372"/>
      <c r="Y24" s="372"/>
      <c r="Z24" s="372"/>
      <c r="AA24" s="372"/>
      <c r="AB24" s="372"/>
      <c r="AC24" s="372"/>
      <c r="AD24" s="372"/>
      <c r="AE24" s="372"/>
      <c r="AF24" s="372"/>
      <c r="AG24" s="372"/>
      <c r="AH24" s="372"/>
      <c r="AI24" s="129"/>
      <c r="AJ24" s="129"/>
      <c r="AK24" s="129"/>
      <c r="AL24" s="125"/>
      <c r="AM24" s="32"/>
      <c r="AN24" s="32"/>
      <c r="AO24" s="32"/>
    </row>
    <row r="25" spans="1:41" ht="15" customHeight="1" x14ac:dyDescent="0.2">
      <c r="A25" s="124"/>
      <c r="B25" s="135"/>
      <c r="C25" s="135"/>
      <c r="D25" s="135"/>
      <c r="E25" s="372"/>
      <c r="F25" s="372"/>
      <c r="G25" s="372"/>
      <c r="H25" s="372"/>
      <c r="I25" s="372"/>
      <c r="J25" s="372"/>
      <c r="K25" s="372"/>
      <c r="L25" s="372"/>
      <c r="M25" s="372"/>
      <c r="N25" s="372"/>
      <c r="O25" s="372"/>
      <c r="P25" s="372"/>
      <c r="Q25" s="372"/>
      <c r="R25" s="372"/>
      <c r="S25" s="372"/>
      <c r="T25" s="372"/>
      <c r="U25" s="372"/>
      <c r="V25" s="372"/>
      <c r="W25" s="372"/>
      <c r="X25" s="372"/>
      <c r="Y25" s="372"/>
      <c r="Z25" s="372"/>
      <c r="AA25" s="372"/>
      <c r="AB25" s="372"/>
      <c r="AC25" s="372"/>
      <c r="AD25" s="372"/>
      <c r="AE25" s="372"/>
      <c r="AF25" s="372"/>
      <c r="AG25" s="372"/>
      <c r="AH25" s="372"/>
      <c r="AI25" s="129"/>
      <c r="AJ25" s="129"/>
      <c r="AK25" s="129"/>
      <c r="AL25" s="125"/>
      <c r="AM25" s="32"/>
      <c r="AN25" s="32"/>
      <c r="AO25" s="32"/>
    </row>
    <row r="26" spans="1:41" ht="15" customHeight="1" x14ac:dyDescent="0.2">
      <c r="A26" s="124"/>
      <c r="B26" s="135"/>
      <c r="C26" s="135"/>
      <c r="D26" s="135"/>
      <c r="E26" s="372"/>
      <c r="F26" s="372"/>
      <c r="G26" s="372"/>
      <c r="H26" s="372"/>
      <c r="I26" s="372"/>
      <c r="J26" s="372"/>
      <c r="K26" s="372"/>
      <c r="L26" s="372"/>
      <c r="M26" s="372"/>
      <c r="N26" s="372"/>
      <c r="O26" s="372"/>
      <c r="P26" s="372"/>
      <c r="Q26" s="372"/>
      <c r="R26" s="372"/>
      <c r="S26" s="372"/>
      <c r="T26" s="372"/>
      <c r="U26" s="372"/>
      <c r="V26" s="372"/>
      <c r="W26" s="372"/>
      <c r="X26" s="372"/>
      <c r="Y26" s="372"/>
      <c r="Z26" s="372"/>
      <c r="AA26" s="372"/>
      <c r="AB26" s="372"/>
      <c r="AC26" s="372"/>
      <c r="AD26" s="372"/>
      <c r="AE26" s="372"/>
      <c r="AF26" s="372"/>
      <c r="AG26" s="372"/>
      <c r="AH26" s="372"/>
      <c r="AI26" s="129"/>
      <c r="AJ26" s="129"/>
      <c r="AK26" s="129"/>
      <c r="AL26" s="125"/>
      <c r="AM26" s="32"/>
      <c r="AN26" s="32"/>
      <c r="AO26" s="32"/>
    </row>
    <row r="27" spans="1:41" ht="15" customHeight="1" x14ac:dyDescent="0.2">
      <c r="A27" s="124"/>
      <c r="B27" s="135"/>
      <c r="C27" s="135"/>
      <c r="D27" s="135"/>
      <c r="E27" s="372"/>
      <c r="F27" s="372"/>
      <c r="G27" s="372"/>
      <c r="H27" s="372"/>
      <c r="I27" s="372"/>
      <c r="J27" s="372"/>
      <c r="K27" s="372"/>
      <c r="L27" s="372"/>
      <c r="M27" s="372"/>
      <c r="N27" s="372"/>
      <c r="O27" s="372"/>
      <c r="P27" s="372"/>
      <c r="Q27" s="372"/>
      <c r="R27" s="372"/>
      <c r="S27" s="372"/>
      <c r="T27" s="372"/>
      <c r="U27" s="372"/>
      <c r="V27" s="372"/>
      <c r="W27" s="372"/>
      <c r="X27" s="372"/>
      <c r="Y27" s="372"/>
      <c r="Z27" s="372"/>
      <c r="AA27" s="372"/>
      <c r="AB27" s="372"/>
      <c r="AC27" s="372"/>
      <c r="AD27" s="372"/>
      <c r="AE27" s="372"/>
      <c r="AF27" s="372"/>
      <c r="AG27" s="372"/>
      <c r="AH27" s="372"/>
      <c r="AI27" s="129"/>
      <c r="AJ27" s="129"/>
      <c r="AK27" s="129"/>
      <c r="AL27" s="125"/>
      <c r="AM27" s="32"/>
      <c r="AN27" s="32"/>
      <c r="AO27" s="32"/>
    </row>
    <row r="28" spans="1:41" ht="15" customHeight="1" x14ac:dyDescent="0.2">
      <c r="A28" s="124"/>
      <c r="B28" s="135"/>
      <c r="C28" s="135"/>
      <c r="D28" s="135"/>
      <c r="E28" s="372"/>
      <c r="F28" s="372"/>
      <c r="G28" s="372"/>
      <c r="H28" s="372"/>
      <c r="I28" s="372"/>
      <c r="J28" s="372"/>
      <c r="K28" s="372"/>
      <c r="L28" s="372"/>
      <c r="M28" s="372"/>
      <c r="N28" s="372"/>
      <c r="O28" s="372"/>
      <c r="P28" s="372"/>
      <c r="Q28" s="372"/>
      <c r="R28" s="372"/>
      <c r="S28" s="372"/>
      <c r="T28" s="372"/>
      <c r="U28" s="372"/>
      <c r="V28" s="372"/>
      <c r="W28" s="372"/>
      <c r="X28" s="372"/>
      <c r="Y28" s="372"/>
      <c r="Z28" s="372"/>
      <c r="AA28" s="372"/>
      <c r="AB28" s="372"/>
      <c r="AC28" s="372"/>
      <c r="AD28" s="372"/>
      <c r="AE28" s="372"/>
      <c r="AF28" s="372"/>
      <c r="AG28" s="372"/>
      <c r="AH28" s="372"/>
      <c r="AI28" s="129"/>
      <c r="AJ28" s="129"/>
      <c r="AK28" s="129"/>
      <c r="AL28" s="125"/>
      <c r="AM28" s="32"/>
      <c r="AN28" s="32"/>
      <c r="AO28" s="32"/>
    </row>
    <row r="29" spans="1:41" ht="15" customHeight="1" x14ac:dyDescent="0.2">
      <c r="A29" s="124"/>
      <c r="B29" s="135"/>
      <c r="C29" s="135"/>
      <c r="D29" s="135"/>
      <c r="E29" s="372"/>
      <c r="F29" s="372"/>
      <c r="G29" s="372"/>
      <c r="H29" s="372"/>
      <c r="I29" s="372"/>
      <c r="J29" s="372"/>
      <c r="K29" s="372"/>
      <c r="L29" s="372"/>
      <c r="M29" s="372"/>
      <c r="N29" s="372"/>
      <c r="O29" s="372"/>
      <c r="P29" s="372"/>
      <c r="Q29" s="372"/>
      <c r="R29" s="372"/>
      <c r="S29" s="372"/>
      <c r="T29" s="372"/>
      <c r="U29" s="372"/>
      <c r="V29" s="372"/>
      <c r="W29" s="372"/>
      <c r="X29" s="372"/>
      <c r="Y29" s="372"/>
      <c r="Z29" s="372"/>
      <c r="AA29" s="372"/>
      <c r="AB29" s="372"/>
      <c r="AC29" s="372"/>
      <c r="AD29" s="372"/>
      <c r="AE29" s="372"/>
      <c r="AF29" s="372"/>
      <c r="AG29" s="372"/>
      <c r="AH29" s="372"/>
      <c r="AI29" s="129"/>
      <c r="AJ29" s="129"/>
      <c r="AK29" s="129"/>
      <c r="AL29" s="125"/>
      <c r="AM29" s="32"/>
      <c r="AN29" s="32"/>
      <c r="AO29" s="32"/>
    </row>
    <row r="30" spans="1:41" ht="15" customHeight="1" x14ac:dyDescent="0.2">
      <c r="A30" s="124"/>
      <c r="B30" s="135"/>
      <c r="C30" s="135"/>
      <c r="D30" s="135"/>
      <c r="E30" s="372"/>
      <c r="F30" s="372"/>
      <c r="G30" s="372"/>
      <c r="H30" s="372"/>
      <c r="I30" s="372"/>
      <c r="J30" s="372"/>
      <c r="K30" s="372"/>
      <c r="L30" s="372"/>
      <c r="M30" s="372"/>
      <c r="N30" s="372"/>
      <c r="O30" s="372"/>
      <c r="P30" s="372"/>
      <c r="Q30" s="372"/>
      <c r="R30" s="372"/>
      <c r="S30" s="372"/>
      <c r="T30" s="372"/>
      <c r="U30" s="372"/>
      <c r="V30" s="372"/>
      <c r="W30" s="372"/>
      <c r="X30" s="372"/>
      <c r="Y30" s="372"/>
      <c r="Z30" s="372"/>
      <c r="AA30" s="372"/>
      <c r="AB30" s="372"/>
      <c r="AC30" s="372"/>
      <c r="AD30" s="372"/>
      <c r="AE30" s="372"/>
      <c r="AF30" s="372"/>
      <c r="AG30" s="372"/>
      <c r="AH30" s="372"/>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topLeftCell="A10" zoomScale="120" zoomScaleSheetLayoutView="120" zoomScalePageLayoutView="85" workbookViewId="0">
      <selection activeCell="P33" sqref="P33"/>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5703125"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7" s="2" customFormat="1" ht="18.75" customHeight="1" x14ac:dyDescent="0.2"/>
    <row r="2" spans="1:17" s="1" customFormat="1" ht="20.25" customHeight="1" x14ac:dyDescent="0.25">
      <c r="A2" s="408" t="s">
        <v>9</v>
      </c>
      <c r="B2" s="408"/>
      <c r="C2" s="408"/>
      <c r="D2" s="408"/>
      <c r="E2" s="408"/>
      <c r="F2" s="408"/>
      <c r="G2" s="408"/>
      <c r="H2" s="408"/>
      <c r="I2" s="408"/>
      <c r="J2" s="408"/>
      <c r="K2" s="408"/>
      <c r="L2" s="408"/>
      <c r="M2" s="408"/>
      <c r="N2" s="408"/>
      <c r="O2" s="408"/>
    </row>
    <row r="3" spans="1:17" s="1" customFormat="1" ht="21" customHeight="1" x14ac:dyDescent="0.2">
      <c r="A3" s="409" t="s">
        <v>349</v>
      </c>
      <c r="B3" s="409"/>
      <c r="C3" s="409"/>
      <c r="D3" s="409"/>
      <c r="E3" s="409"/>
      <c r="F3" s="409"/>
      <c r="G3" s="409"/>
      <c r="H3" s="409"/>
      <c r="I3" s="409"/>
      <c r="J3" s="409"/>
      <c r="K3" s="409"/>
      <c r="L3" s="409"/>
      <c r="M3" s="409"/>
      <c r="N3" s="409"/>
      <c r="O3" s="409"/>
    </row>
    <row r="4" spans="1:17" s="1" customFormat="1" ht="20.25" customHeight="1" x14ac:dyDescent="0.25">
      <c r="A4" s="410" t="s">
        <v>429</v>
      </c>
      <c r="B4" s="410"/>
      <c r="C4" s="410"/>
      <c r="D4" s="410"/>
      <c r="E4" s="410"/>
      <c r="F4" s="410"/>
      <c r="G4" s="410"/>
      <c r="H4" s="410"/>
      <c r="I4" s="410"/>
      <c r="J4" s="410"/>
      <c r="K4" s="410"/>
      <c r="L4" s="410"/>
      <c r="M4" s="410"/>
      <c r="N4" s="410"/>
      <c r="O4" s="410"/>
    </row>
    <row r="5" spans="1:17" s="1" customFormat="1" ht="20.25" customHeight="1" x14ac:dyDescent="0.2">
      <c r="A5" s="411" t="s">
        <v>430</v>
      </c>
      <c r="B5" s="411"/>
      <c r="C5" s="411"/>
      <c r="D5" s="411"/>
      <c r="E5" s="411"/>
      <c r="F5" s="411"/>
      <c r="G5" s="411"/>
      <c r="H5" s="411"/>
      <c r="I5" s="411"/>
      <c r="J5" s="411"/>
      <c r="K5" s="411"/>
      <c r="L5" s="411"/>
      <c r="M5" s="411"/>
      <c r="N5" s="411"/>
      <c r="O5" s="411"/>
    </row>
    <row r="6" spans="1:17" s="1" customFormat="1" ht="20.25" customHeight="1" x14ac:dyDescent="0.2">
      <c r="A6" s="151"/>
      <c r="B6" s="151"/>
      <c r="C6" s="151"/>
      <c r="D6" s="151"/>
      <c r="E6" s="151"/>
    </row>
    <row r="7" spans="1:17" s="9" customFormat="1" ht="21" customHeight="1" x14ac:dyDescent="0.2">
      <c r="A7" s="419" t="s">
        <v>38</v>
      </c>
      <c r="B7" s="419"/>
      <c r="C7" s="8"/>
      <c r="D7" s="8"/>
      <c r="E7" s="13"/>
      <c r="G7" s="3"/>
      <c r="K7" s="13"/>
      <c r="O7" s="3" t="s">
        <v>37</v>
      </c>
    </row>
    <row r="8" spans="1:17" s="9" customFormat="1" ht="36" customHeight="1" x14ac:dyDescent="0.2">
      <c r="A8" s="423" t="s">
        <v>12</v>
      </c>
      <c r="B8" s="425" t="s">
        <v>13</v>
      </c>
      <c r="C8" s="425" t="s">
        <v>286</v>
      </c>
      <c r="D8" s="425"/>
      <c r="E8" s="425"/>
      <c r="F8" s="425"/>
      <c r="G8" s="425" t="s">
        <v>287</v>
      </c>
      <c r="H8" s="425"/>
      <c r="I8" s="425"/>
      <c r="J8" s="425"/>
      <c r="K8" s="425"/>
      <c r="L8" s="425"/>
      <c r="M8" s="427" t="s">
        <v>308</v>
      </c>
      <c r="N8" s="425" t="s">
        <v>47</v>
      </c>
      <c r="O8" s="425" t="s">
        <v>14</v>
      </c>
    </row>
    <row r="9" spans="1:17" ht="84" customHeight="1" x14ac:dyDescent="0.2">
      <c r="A9" s="424"/>
      <c r="B9" s="426"/>
      <c r="C9" s="213" t="s">
        <v>307</v>
      </c>
      <c r="D9" s="213" t="s">
        <v>306</v>
      </c>
      <c r="E9" s="213" t="s">
        <v>305</v>
      </c>
      <c r="F9" s="214" t="s">
        <v>304</v>
      </c>
      <c r="G9" s="213" t="s">
        <v>303</v>
      </c>
      <c r="H9" s="213" t="s">
        <v>302</v>
      </c>
      <c r="I9" s="213" t="s">
        <v>301</v>
      </c>
      <c r="J9" s="213" t="s">
        <v>300</v>
      </c>
      <c r="K9" s="213" t="s">
        <v>299</v>
      </c>
      <c r="L9" s="214" t="s">
        <v>304</v>
      </c>
      <c r="M9" s="428"/>
      <c r="N9" s="426"/>
      <c r="O9" s="426"/>
    </row>
    <row r="10" spans="1:17" ht="27" customHeight="1" x14ac:dyDescent="0.2">
      <c r="A10" s="416" t="s">
        <v>50</v>
      </c>
      <c r="B10" s="197" t="s">
        <v>15</v>
      </c>
      <c r="C10" s="229">
        <v>69930</v>
      </c>
      <c r="D10" s="230">
        <v>63</v>
      </c>
      <c r="E10" s="231">
        <v>63</v>
      </c>
      <c r="F10" s="232">
        <f>C10+D10+E10</f>
        <v>70056</v>
      </c>
      <c r="G10" s="229">
        <v>0</v>
      </c>
      <c r="H10" s="230">
        <v>20979</v>
      </c>
      <c r="I10" s="230">
        <v>1386</v>
      </c>
      <c r="J10" s="230">
        <v>11151</v>
      </c>
      <c r="K10" s="231">
        <v>1575</v>
      </c>
      <c r="L10" s="232">
        <f t="shared" ref="L10:L14" si="0">G10+H10+I10+J10+K10</f>
        <v>35091</v>
      </c>
      <c r="M10" s="232">
        <f>F10+L10</f>
        <v>105147</v>
      </c>
      <c r="N10" s="215" t="s">
        <v>16</v>
      </c>
      <c r="O10" s="416" t="s">
        <v>33</v>
      </c>
      <c r="P10" s="320"/>
    </row>
    <row r="11" spans="1:17" ht="27" customHeight="1" x14ac:dyDescent="0.2">
      <c r="A11" s="417"/>
      <c r="B11" s="195" t="s">
        <v>17</v>
      </c>
      <c r="C11" s="233">
        <v>40059</v>
      </c>
      <c r="D11" s="234">
        <v>378</v>
      </c>
      <c r="E11" s="235">
        <v>0</v>
      </c>
      <c r="F11" s="236">
        <f t="shared" ref="F11:F12" si="1">C11+D11+E11</f>
        <v>40437</v>
      </c>
      <c r="G11" s="233">
        <v>29664</v>
      </c>
      <c r="H11" s="234">
        <v>27531</v>
      </c>
      <c r="I11" s="234">
        <v>2142</v>
      </c>
      <c r="J11" s="234">
        <v>6615</v>
      </c>
      <c r="K11" s="235">
        <v>2520</v>
      </c>
      <c r="L11" s="236">
        <f t="shared" si="0"/>
        <v>68472</v>
      </c>
      <c r="M11" s="236">
        <f t="shared" ref="M11:M18" si="2">F11+L11</f>
        <v>108909</v>
      </c>
      <c r="N11" s="216" t="s">
        <v>18</v>
      </c>
      <c r="O11" s="417"/>
      <c r="P11" s="320"/>
    </row>
    <row r="12" spans="1:17" ht="27" customHeight="1" x14ac:dyDescent="0.2">
      <c r="A12" s="418"/>
      <c r="B12" s="31" t="s">
        <v>19</v>
      </c>
      <c r="C12" s="237">
        <f>SUM(C10:C11)</f>
        <v>109989</v>
      </c>
      <c r="D12" s="237">
        <f>SUM(D10:D11)</f>
        <v>441</v>
      </c>
      <c r="E12" s="237">
        <f>SUM(E10:E11)</f>
        <v>63</v>
      </c>
      <c r="F12" s="237">
        <f t="shared" si="1"/>
        <v>110493</v>
      </c>
      <c r="G12" s="237">
        <f>G10+G11</f>
        <v>29664</v>
      </c>
      <c r="H12" s="237">
        <f>H10+H11</f>
        <v>48510</v>
      </c>
      <c r="I12" s="237">
        <f t="shared" ref="I12:L12" si="3">I10+I11</f>
        <v>3528</v>
      </c>
      <c r="J12" s="237">
        <f t="shared" si="3"/>
        <v>17766</v>
      </c>
      <c r="K12" s="237">
        <f t="shared" si="3"/>
        <v>4095</v>
      </c>
      <c r="L12" s="237">
        <f t="shared" si="3"/>
        <v>103563</v>
      </c>
      <c r="M12" s="237">
        <f t="shared" si="2"/>
        <v>214056</v>
      </c>
      <c r="N12" s="31" t="s">
        <v>8</v>
      </c>
      <c r="O12" s="418"/>
      <c r="P12" s="320"/>
    </row>
    <row r="13" spans="1:17" ht="27" customHeight="1" x14ac:dyDescent="0.2">
      <c r="A13" s="416" t="s">
        <v>51</v>
      </c>
      <c r="B13" s="197" t="s">
        <v>15</v>
      </c>
      <c r="C13" s="229">
        <v>1805323</v>
      </c>
      <c r="D13" s="230">
        <v>864</v>
      </c>
      <c r="E13" s="231">
        <v>180</v>
      </c>
      <c r="F13" s="232">
        <f>C13+D13+E13</f>
        <v>1806367</v>
      </c>
      <c r="G13" s="229">
        <v>0</v>
      </c>
      <c r="H13" s="230">
        <v>40565</v>
      </c>
      <c r="I13" s="230">
        <v>666</v>
      </c>
      <c r="J13" s="230">
        <v>0</v>
      </c>
      <c r="K13" s="231">
        <v>4113</v>
      </c>
      <c r="L13" s="232">
        <f t="shared" si="0"/>
        <v>45344</v>
      </c>
      <c r="M13" s="232">
        <f>F13+L13</f>
        <v>1851711</v>
      </c>
      <c r="N13" s="215" t="s">
        <v>16</v>
      </c>
      <c r="O13" s="416" t="s">
        <v>34</v>
      </c>
      <c r="P13" s="320"/>
    </row>
    <row r="14" spans="1:17" ht="27" customHeight="1" x14ac:dyDescent="0.2">
      <c r="A14" s="417"/>
      <c r="B14" s="195" t="s">
        <v>17</v>
      </c>
      <c r="C14" s="233">
        <v>252932</v>
      </c>
      <c r="D14" s="234">
        <v>1044</v>
      </c>
      <c r="E14" s="235">
        <v>243</v>
      </c>
      <c r="F14" s="236">
        <f t="shared" ref="F14:F18" si="4">C14+D14+E14</f>
        <v>254219</v>
      </c>
      <c r="G14" s="233">
        <v>104148</v>
      </c>
      <c r="H14" s="234">
        <v>31194</v>
      </c>
      <c r="I14" s="234">
        <v>1872</v>
      </c>
      <c r="J14" s="234">
        <v>0</v>
      </c>
      <c r="K14" s="235">
        <v>3330</v>
      </c>
      <c r="L14" s="236">
        <f t="shared" si="0"/>
        <v>140544</v>
      </c>
      <c r="M14" s="236">
        <f t="shared" si="2"/>
        <v>394763</v>
      </c>
      <c r="N14" s="216" t="s">
        <v>18</v>
      </c>
      <c r="O14" s="417"/>
      <c r="P14" s="320"/>
    </row>
    <row r="15" spans="1:17" ht="27" customHeight="1" x14ac:dyDescent="0.2">
      <c r="A15" s="418"/>
      <c r="B15" s="31" t="s">
        <v>19</v>
      </c>
      <c r="C15" s="237">
        <f>SUM(C13:C14)</f>
        <v>2058255</v>
      </c>
      <c r="D15" s="237">
        <f>SUM(D13:D14)</f>
        <v>1908</v>
      </c>
      <c r="E15" s="237">
        <f>SUM(E13:E14)</f>
        <v>423</v>
      </c>
      <c r="F15" s="237">
        <f t="shared" si="4"/>
        <v>2060586</v>
      </c>
      <c r="G15" s="237">
        <f>G13+G14</f>
        <v>104148</v>
      </c>
      <c r="H15" s="237">
        <f t="shared" ref="H15:L15" si="5">H13+H14</f>
        <v>71759</v>
      </c>
      <c r="I15" s="237">
        <f t="shared" si="5"/>
        <v>2538</v>
      </c>
      <c r="J15" s="237">
        <f t="shared" si="5"/>
        <v>0</v>
      </c>
      <c r="K15" s="237">
        <f t="shared" si="5"/>
        <v>7443</v>
      </c>
      <c r="L15" s="237">
        <f t="shared" si="5"/>
        <v>185888</v>
      </c>
      <c r="M15" s="237">
        <f t="shared" si="2"/>
        <v>2246474</v>
      </c>
      <c r="N15" s="31" t="s">
        <v>8</v>
      </c>
      <c r="O15" s="418"/>
      <c r="P15" s="320"/>
    </row>
    <row r="16" spans="1:17" s="11" customFormat="1" ht="27" customHeight="1" x14ac:dyDescent="0.2">
      <c r="A16" s="420" t="s">
        <v>7</v>
      </c>
      <c r="B16" s="198" t="s">
        <v>15</v>
      </c>
      <c r="C16" s="238">
        <f t="shared" ref="C16:E17" si="6">C10+C13</f>
        <v>1875253</v>
      </c>
      <c r="D16" s="239">
        <f t="shared" si="6"/>
        <v>927</v>
      </c>
      <c r="E16" s="240">
        <f t="shared" si="6"/>
        <v>243</v>
      </c>
      <c r="F16" s="241">
        <f>C16+D16+E16</f>
        <v>1876423</v>
      </c>
      <c r="G16" s="238">
        <f t="shared" ref="G16:I16" si="7">G10+G13</f>
        <v>0</v>
      </c>
      <c r="H16" s="239">
        <f t="shared" si="7"/>
        <v>61544</v>
      </c>
      <c r="I16" s="239">
        <f t="shared" si="7"/>
        <v>2052</v>
      </c>
      <c r="J16" s="239">
        <f t="shared" ref="J16:K16" si="8">J10+J13</f>
        <v>11151</v>
      </c>
      <c r="K16" s="240">
        <f t="shared" si="8"/>
        <v>5688</v>
      </c>
      <c r="L16" s="241">
        <f t="shared" ref="L16" si="9">L10+L13</f>
        <v>80435</v>
      </c>
      <c r="M16" s="241">
        <f>F16+L16</f>
        <v>1956858</v>
      </c>
      <c r="N16" s="217" t="s">
        <v>16</v>
      </c>
      <c r="O16" s="420" t="s">
        <v>8</v>
      </c>
      <c r="P16" s="320"/>
      <c r="Q16" s="5"/>
    </row>
    <row r="17" spans="1:17" ht="27" customHeight="1" x14ac:dyDescent="0.2">
      <c r="A17" s="421"/>
      <c r="B17" s="196" t="s">
        <v>17</v>
      </c>
      <c r="C17" s="242">
        <f t="shared" si="6"/>
        <v>292991</v>
      </c>
      <c r="D17" s="243">
        <f t="shared" si="6"/>
        <v>1422</v>
      </c>
      <c r="E17" s="244">
        <f t="shared" si="6"/>
        <v>243</v>
      </c>
      <c r="F17" s="245">
        <f t="shared" si="4"/>
        <v>294656</v>
      </c>
      <c r="G17" s="242">
        <f t="shared" ref="G17:I17" si="10">G11+G14</f>
        <v>133812</v>
      </c>
      <c r="H17" s="243">
        <f t="shared" si="10"/>
        <v>58725</v>
      </c>
      <c r="I17" s="243">
        <f t="shared" si="10"/>
        <v>4014</v>
      </c>
      <c r="J17" s="243">
        <f t="shared" ref="J17:K17" si="11">J11+J14</f>
        <v>6615</v>
      </c>
      <c r="K17" s="244">
        <f t="shared" si="11"/>
        <v>5850</v>
      </c>
      <c r="L17" s="245">
        <f t="shared" ref="L17" si="12">L11+L14</f>
        <v>209016</v>
      </c>
      <c r="M17" s="245">
        <f t="shared" si="2"/>
        <v>503672</v>
      </c>
      <c r="N17" s="218" t="s">
        <v>18</v>
      </c>
      <c r="O17" s="421"/>
      <c r="P17" s="320"/>
    </row>
    <row r="18" spans="1:17" s="12" customFormat="1" ht="27" customHeight="1" x14ac:dyDescent="0.2">
      <c r="A18" s="422"/>
      <c r="B18" s="30" t="s">
        <v>19</v>
      </c>
      <c r="C18" s="246">
        <f>SUM(C16:C17)</f>
        <v>2168244</v>
      </c>
      <c r="D18" s="246">
        <f>SUM(D16:D17)</f>
        <v>2349</v>
      </c>
      <c r="E18" s="246">
        <f>SUM(E16:E17)</f>
        <v>486</v>
      </c>
      <c r="F18" s="246">
        <f t="shared" si="4"/>
        <v>2171079</v>
      </c>
      <c r="G18" s="246">
        <f>G12+G15</f>
        <v>133812</v>
      </c>
      <c r="H18" s="246">
        <f t="shared" ref="H18:K18" si="13">H12+H15</f>
        <v>120269</v>
      </c>
      <c r="I18" s="246">
        <f t="shared" si="13"/>
        <v>6066</v>
      </c>
      <c r="J18" s="246">
        <f t="shared" si="13"/>
        <v>17766</v>
      </c>
      <c r="K18" s="246">
        <f t="shared" si="13"/>
        <v>11538</v>
      </c>
      <c r="L18" s="246">
        <f t="shared" ref="L18" si="14">L12+L15</f>
        <v>289451</v>
      </c>
      <c r="M18" s="246">
        <f t="shared" si="2"/>
        <v>2460530</v>
      </c>
      <c r="N18" s="30" t="s">
        <v>8</v>
      </c>
      <c r="O18" s="422"/>
      <c r="P18" s="320"/>
      <c r="Q18" s="5"/>
    </row>
    <row r="20" spans="1:17" x14ac:dyDescent="0.2">
      <c r="C20" s="320"/>
      <c r="D20" s="320"/>
      <c r="E20" s="320"/>
    </row>
    <row r="25" spans="1:17" x14ac:dyDescent="0.2">
      <c r="O25" s="84"/>
    </row>
  </sheetData>
  <mergeCells count="18">
    <mergeCell ref="A2:O2"/>
    <mergeCell ref="A3:O3"/>
    <mergeCell ref="A5:O5"/>
    <mergeCell ref="A8:A9"/>
    <mergeCell ref="A4:O4"/>
    <mergeCell ref="B8:B9"/>
    <mergeCell ref="C8:F8"/>
    <mergeCell ref="G8:L8"/>
    <mergeCell ref="M8:M9"/>
    <mergeCell ref="N8:N9"/>
    <mergeCell ref="O8:O9"/>
    <mergeCell ref="O10:O12"/>
    <mergeCell ref="A10:A12"/>
    <mergeCell ref="A7:B7"/>
    <mergeCell ref="A16:A18"/>
    <mergeCell ref="O16:O18"/>
    <mergeCell ref="A13:A15"/>
    <mergeCell ref="O13:O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view="pageBreakPreview" zoomScaleSheetLayoutView="100" zoomScalePageLayoutView="85" workbookViewId="0">
      <selection activeCell="P33" sqref="P33"/>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32" t="s">
        <v>309</v>
      </c>
      <c r="B2" s="432"/>
      <c r="C2" s="432"/>
      <c r="D2" s="432"/>
      <c r="E2" s="432"/>
      <c r="F2" s="432"/>
      <c r="G2" s="432"/>
      <c r="H2" s="432"/>
      <c r="I2" s="432"/>
      <c r="J2" s="432"/>
      <c r="K2" s="432"/>
      <c r="L2" s="432"/>
      <c r="M2" s="432"/>
      <c r="N2" s="432"/>
      <c r="O2" s="432"/>
      <c r="P2" s="432"/>
    </row>
    <row r="3" spans="1:22" s="1" customFormat="1" ht="21" customHeight="1" x14ac:dyDescent="0.2">
      <c r="A3" s="433" t="s">
        <v>350</v>
      </c>
      <c r="B3" s="433"/>
      <c r="C3" s="433"/>
      <c r="D3" s="433"/>
      <c r="E3" s="433"/>
      <c r="F3" s="433"/>
      <c r="G3" s="433"/>
      <c r="H3" s="433"/>
      <c r="I3" s="433"/>
      <c r="J3" s="433"/>
      <c r="K3" s="433"/>
      <c r="L3" s="433"/>
      <c r="M3" s="433"/>
      <c r="N3" s="433"/>
      <c r="O3" s="433"/>
      <c r="P3" s="433"/>
    </row>
    <row r="4" spans="1:22" s="1" customFormat="1" ht="20.25" customHeight="1" x14ac:dyDescent="0.25">
      <c r="A4" s="434" t="s">
        <v>429</v>
      </c>
      <c r="B4" s="434"/>
      <c r="C4" s="434"/>
      <c r="D4" s="434"/>
      <c r="E4" s="434"/>
      <c r="F4" s="434"/>
      <c r="G4" s="434"/>
      <c r="H4" s="434"/>
      <c r="I4" s="434"/>
      <c r="J4" s="434"/>
      <c r="K4" s="434"/>
      <c r="L4" s="434"/>
      <c r="M4" s="434"/>
      <c r="N4" s="434"/>
      <c r="O4" s="434"/>
      <c r="P4" s="434"/>
    </row>
    <row r="5" spans="1:22" s="1" customFormat="1" ht="20.25" customHeight="1" x14ac:dyDescent="0.2">
      <c r="A5" s="435" t="s">
        <v>430</v>
      </c>
      <c r="B5" s="435"/>
      <c r="C5" s="435"/>
      <c r="D5" s="435"/>
      <c r="E5" s="435"/>
      <c r="F5" s="435"/>
      <c r="G5" s="435"/>
      <c r="H5" s="435"/>
      <c r="I5" s="435"/>
      <c r="J5" s="435"/>
      <c r="K5" s="435"/>
      <c r="L5" s="435"/>
      <c r="M5" s="435"/>
      <c r="N5" s="435"/>
      <c r="O5" s="435"/>
      <c r="P5" s="435"/>
    </row>
    <row r="6" spans="1:22" s="1" customFormat="1" ht="20.25" customHeight="1" x14ac:dyDescent="0.2">
      <c r="A6" s="151"/>
      <c r="B6" s="151"/>
      <c r="C6" s="151"/>
      <c r="D6" s="151"/>
      <c r="E6" s="151"/>
    </row>
    <row r="7" spans="1:22" ht="12.75" customHeight="1" x14ac:dyDescent="0.2">
      <c r="C7" s="21"/>
    </row>
    <row r="8" spans="1:22" ht="12.75" customHeight="1" x14ac:dyDescent="0.2">
      <c r="C8" s="21"/>
    </row>
    <row r="9" spans="1:22" ht="12.75" customHeight="1" x14ac:dyDescent="0.2">
      <c r="C9" s="21"/>
    </row>
    <row r="10" spans="1:22" ht="13.5" thickBot="1" x14ac:dyDescent="0.25">
      <c r="R10" s="431"/>
      <c r="S10" s="431"/>
      <c r="U10" s="431"/>
      <c r="V10" s="431"/>
    </row>
    <row r="11" spans="1:22" x14ac:dyDescent="0.2">
      <c r="R11" s="429" t="s">
        <v>251</v>
      </c>
      <c r="S11" s="430"/>
      <c r="U11" s="429" t="s">
        <v>252</v>
      </c>
      <c r="V11" s="430"/>
    </row>
    <row r="12" spans="1:22" x14ac:dyDescent="0.2">
      <c r="R12" s="53" t="s">
        <v>70</v>
      </c>
      <c r="S12" s="139">
        <f>'2'!F10</f>
        <v>70056</v>
      </c>
      <c r="U12" s="53" t="s">
        <v>72</v>
      </c>
      <c r="V12" s="139">
        <f>'2'!F11</f>
        <v>40437</v>
      </c>
    </row>
    <row r="13" spans="1:22" ht="13.5" thickBot="1" x14ac:dyDescent="0.25">
      <c r="R13" s="54" t="s">
        <v>71</v>
      </c>
      <c r="S13" s="140">
        <f>'2'!L10</f>
        <v>35091</v>
      </c>
      <c r="U13" s="54" t="s">
        <v>73</v>
      </c>
      <c r="V13" s="140">
        <f>'2'!L11</f>
        <v>68472</v>
      </c>
    </row>
    <row r="16" spans="1:22" ht="13.5" thickBot="1" x14ac:dyDescent="0.25">
      <c r="R16" s="431"/>
      <c r="S16" s="431"/>
      <c r="U16" s="431"/>
      <c r="V16" s="431"/>
    </row>
    <row r="17" spans="4:22" x14ac:dyDescent="0.2">
      <c r="R17" s="429" t="s">
        <v>254</v>
      </c>
      <c r="S17" s="430"/>
      <c r="U17" s="429" t="s">
        <v>253</v>
      </c>
      <c r="V17" s="430"/>
    </row>
    <row r="18" spans="4:22" x14ac:dyDescent="0.2">
      <c r="R18" s="53" t="s">
        <v>70</v>
      </c>
      <c r="S18" s="139">
        <f>'2'!F13</f>
        <v>1806367</v>
      </c>
      <c r="U18" s="53" t="s">
        <v>72</v>
      </c>
      <c r="V18" s="139">
        <f>'2'!F14</f>
        <v>254219</v>
      </c>
    </row>
    <row r="19" spans="4:22" ht="13.5" thickBot="1" x14ac:dyDescent="0.25">
      <c r="R19" s="54" t="s">
        <v>71</v>
      </c>
      <c r="S19" s="140">
        <f>'2'!L13</f>
        <v>45344</v>
      </c>
      <c r="U19" s="54" t="s">
        <v>73</v>
      </c>
      <c r="V19" s="140">
        <f>'2'!L14</f>
        <v>140544</v>
      </c>
    </row>
    <row r="26" spans="4:22" x14ac:dyDescent="0.2">
      <c r="D26" s="20" t="s">
        <v>57</v>
      </c>
      <c r="K26" s="20" t="s">
        <v>57</v>
      </c>
    </row>
    <row r="50" spans="14:14" x14ac:dyDescent="0.2">
      <c r="N50" s="82"/>
    </row>
  </sheetData>
  <mergeCells count="12">
    <mergeCell ref="A2:P2"/>
    <mergeCell ref="A3:P3"/>
    <mergeCell ref="A4:P4"/>
    <mergeCell ref="A5:P5"/>
    <mergeCell ref="U16:V16"/>
    <mergeCell ref="R11:S11"/>
    <mergeCell ref="R17:S17"/>
    <mergeCell ref="U11:V11"/>
    <mergeCell ref="U17:V17"/>
    <mergeCell ref="R10:S10"/>
    <mergeCell ref="U10:V10"/>
    <mergeCell ref="R16:S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view="pageBreakPreview" topLeftCell="A4" zoomScaleSheetLayoutView="100" zoomScalePageLayoutView="85" workbookViewId="0">
      <selection activeCell="P33" sqref="P33"/>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32" t="s">
        <v>319</v>
      </c>
      <c r="B2" s="432"/>
      <c r="C2" s="432"/>
      <c r="D2" s="432"/>
      <c r="E2" s="432"/>
      <c r="F2" s="432"/>
      <c r="G2" s="432"/>
      <c r="H2" s="432"/>
      <c r="I2" s="432"/>
      <c r="J2" s="432"/>
      <c r="K2" s="432"/>
      <c r="L2" s="432"/>
      <c r="M2" s="432"/>
      <c r="N2" s="152"/>
      <c r="O2" s="168"/>
      <c r="P2" s="168"/>
      <c r="Q2" s="168"/>
    </row>
    <row r="3" spans="1:19" s="1" customFormat="1" ht="21" customHeight="1" x14ac:dyDescent="0.2">
      <c r="A3" s="433" t="s">
        <v>351</v>
      </c>
      <c r="B3" s="433"/>
      <c r="C3" s="433"/>
      <c r="D3" s="433"/>
      <c r="E3" s="433"/>
      <c r="F3" s="433"/>
      <c r="G3" s="433"/>
      <c r="H3" s="433"/>
      <c r="I3" s="433"/>
      <c r="J3" s="433"/>
      <c r="K3" s="433"/>
      <c r="L3" s="433"/>
      <c r="M3" s="433"/>
      <c r="N3" s="149"/>
      <c r="O3" s="169"/>
      <c r="P3" s="169"/>
      <c r="Q3" s="169"/>
    </row>
    <row r="4" spans="1:19" s="1" customFormat="1" ht="20.25" customHeight="1" x14ac:dyDescent="0.25">
      <c r="A4" s="434" t="s">
        <v>429</v>
      </c>
      <c r="B4" s="434"/>
      <c r="C4" s="434"/>
      <c r="D4" s="434"/>
      <c r="E4" s="434"/>
      <c r="F4" s="434"/>
      <c r="G4" s="434"/>
      <c r="H4" s="434"/>
      <c r="I4" s="434"/>
      <c r="J4" s="434"/>
      <c r="K4" s="434"/>
      <c r="L4" s="434"/>
      <c r="M4" s="434"/>
      <c r="N4" s="150"/>
      <c r="O4" s="141"/>
      <c r="P4" s="141"/>
      <c r="Q4" s="141"/>
    </row>
    <row r="5" spans="1:19" s="1" customFormat="1" ht="20.25" customHeight="1" x14ac:dyDescent="0.2">
      <c r="A5" s="435" t="s">
        <v>430</v>
      </c>
      <c r="B5" s="435"/>
      <c r="C5" s="435"/>
      <c r="D5" s="435"/>
      <c r="E5" s="435"/>
      <c r="F5" s="435"/>
      <c r="G5" s="435"/>
      <c r="H5" s="435"/>
      <c r="I5" s="435"/>
      <c r="J5" s="435"/>
      <c r="K5" s="435"/>
      <c r="L5" s="435"/>
      <c r="M5" s="435"/>
      <c r="N5" s="151"/>
      <c r="O5" s="142"/>
      <c r="P5" s="142"/>
      <c r="Q5" s="142"/>
    </row>
    <row r="6" spans="1:19" s="1" customFormat="1" ht="20.25" customHeight="1" thickBot="1" x14ac:dyDescent="0.25">
      <c r="A6" s="151"/>
      <c r="B6" s="151"/>
      <c r="C6" s="151"/>
      <c r="D6" s="151"/>
      <c r="E6" s="151"/>
    </row>
    <row r="7" spans="1:19" ht="12.75" customHeight="1" x14ac:dyDescent="0.2">
      <c r="O7" s="436" t="s">
        <v>249</v>
      </c>
      <c r="P7" s="437"/>
      <c r="R7" s="436" t="s">
        <v>250</v>
      </c>
      <c r="S7" s="437"/>
    </row>
    <row r="8" spans="1:19" ht="12.75" customHeight="1" x14ac:dyDescent="0.2">
      <c r="O8" s="53" t="s">
        <v>404</v>
      </c>
      <c r="P8" s="143">
        <f>'2'!H10</f>
        <v>20979</v>
      </c>
      <c r="R8" s="53" t="s">
        <v>405</v>
      </c>
      <c r="S8" s="143">
        <f>'2'!G11</f>
        <v>29664</v>
      </c>
    </row>
    <row r="9" spans="1:19" ht="12.75" customHeight="1" x14ac:dyDescent="0.2">
      <c r="O9" s="53" t="s">
        <v>159</v>
      </c>
      <c r="P9" s="144">
        <f>'2'!I10</f>
        <v>1386</v>
      </c>
      <c r="R9" s="53" t="s">
        <v>404</v>
      </c>
      <c r="S9" s="144">
        <f>'2'!H11</f>
        <v>27531</v>
      </c>
    </row>
    <row r="10" spans="1:19" ht="12.75" customHeight="1" x14ac:dyDescent="0.2">
      <c r="O10" s="53" t="s">
        <v>74</v>
      </c>
      <c r="P10" s="144">
        <f>'2'!J10</f>
        <v>11151</v>
      </c>
      <c r="R10" s="53" t="s">
        <v>159</v>
      </c>
      <c r="S10" s="144">
        <f>'2'!I11</f>
        <v>2142</v>
      </c>
    </row>
    <row r="11" spans="1:19" ht="12.75" customHeight="1" thickBot="1" x14ac:dyDescent="0.25">
      <c r="O11" s="54" t="s">
        <v>75</v>
      </c>
      <c r="P11" s="145">
        <f>'2'!K10</f>
        <v>1575</v>
      </c>
      <c r="R11" s="53" t="s">
        <v>74</v>
      </c>
      <c r="S11" s="144">
        <f>'2'!J11</f>
        <v>6615</v>
      </c>
    </row>
    <row r="12" spans="1:19" ht="12.75" customHeight="1" thickBot="1" x14ac:dyDescent="0.25">
      <c r="R12" s="54" t="s">
        <v>75</v>
      </c>
      <c r="S12" s="145">
        <f>'2'!K11</f>
        <v>2520</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SheetLayoutView="100" zoomScalePageLayoutView="85" workbookViewId="0">
      <selection activeCell="P33" sqref="P33"/>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27</v>
      </c>
      <c r="B2" s="408"/>
      <c r="C2" s="408"/>
      <c r="D2" s="408"/>
      <c r="E2" s="408"/>
      <c r="F2" s="43"/>
      <c r="G2" s="43"/>
      <c r="H2" s="43"/>
      <c r="I2" s="43"/>
      <c r="J2" s="43"/>
      <c r="K2" s="43"/>
    </row>
    <row r="3" spans="1:11" s="1" customFormat="1" ht="21" customHeight="1" x14ac:dyDescent="0.2">
      <c r="A3" s="409" t="s">
        <v>352</v>
      </c>
      <c r="B3" s="409"/>
      <c r="C3" s="409"/>
      <c r="D3" s="409"/>
      <c r="E3" s="409"/>
    </row>
    <row r="4" spans="1:11" s="1" customFormat="1" ht="20.25" customHeight="1" x14ac:dyDescent="0.25">
      <c r="A4" s="410" t="s">
        <v>429</v>
      </c>
      <c r="B4" s="410"/>
      <c r="C4" s="410"/>
      <c r="D4" s="410"/>
      <c r="E4" s="410"/>
    </row>
    <row r="5" spans="1:11" s="1" customFormat="1" ht="20.25" customHeight="1" x14ac:dyDescent="0.2">
      <c r="A5" s="411" t="s">
        <v>430</v>
      </c>
      <c r="B5" s="411"/>
      <c r="C5" s="411"/>
      <c r="D5" s="411"/>
      <c r="E5" s="411"/>
    </row>
    <row r="6" spans="1:11" s="1" customFormat="1" ht="20.25" customHeight="1" x14ac:dyDescent="0.2">
      <c r="A6" s="151"/>
      <c r="B6" s="151"/>
      <c r="C6" s="151"/>
      <c r="D6" s="151"/>
      <c r="E6" s="151"/>
    </row>
    <row r="7" spans="1:11" s="9" customFormat="1" ht="21" customHeight="1" x14ac:dyDescent="0.2">
      <c r="A7" s="36" t="s">
        <v>40</v>
      </c>
      <c r="B7" s="10"/>
      <c r="C7" s="8"/>
      <c r="D7" s="8"/>
      <c r="E7" s="13" t="s">
        <v>39</v>
      </c>
    </row>
    <row r="8" spans="1:11" s="9" customFormat="1" ht="56.25" customHeight="1" x14ac:dyDescent="0.2">
      <c r="A8" s="192" t="s">
        <v>311</v>
      </c>
      <c r="B8" s="23" t="s">
        <v>289</v>
      </c>
      <c r="C8" s="23" t="s">
        <v>290</v>
      </c>
      <c r="D8" s="22" t="s">
        <v>22</v>
      </c>
      <c r="E8" s="193" t="s">
        <v>310</v>
      </c>
      <c r="I8" s="5"/>
      <c r="J8" s="5"/>
    </row>
    <row r="9" spans="1:11" s="5" customFormat="1" ht="27" customHeight="1" x14ac:dyDescent="0.2">
      <c r="A9" s="179" t="s">
        <v>23</v>
      </c>
      <c r="B9" s="248">
        <v>292595</v>
      </c>
      <c r="C9" s="248">
        <v>119693</v>
      </c>
      <c r="D9" s="249">
        <f>B9+C9</f>
        <v>412288</v>
      </c>
      <c r="E9" s="189" t="s">
        <v>23</v>
      </c>
    </row>
    <row r="10" spans="1:11" s="5" customFormat="1" ht="27" customHeight="1" x14ac:dyDescent="0.2">
      <c r="A10" s="180" t="s">
        <v>24</v>
      </c>
      <c r="B10" s="250">
        <v>809362</v>
      </c>
      <c r="C10" s="250">
        <v>49887</v>
      </c>
      <c r="D10" s="251">
        <f t="shared" ref="D10:D13" si="0">B10+C10</f>
        <v>859249</v>
      </c>
      <c r="E10" s="190" t="s">
        <v>24</v>
      </c>
    </row>
    <row r="11" spans="1:11" s="5" customFormat="1" ht="27" customHeight="1" x14ac:dyDescent="0.2">
      <c r="A11" s="180" t="s">
        <v>25</v>
      </c>
      <c r="B11" s="250">
        <v>667529</v>
      </c>
      <c r="C11" s="250">
        <v>45360</v>
      </c>
      <c r="D11" s="251">
        <f t="shared" si="0"/>
        <v>712889</v>
      </c>
      <c r="E11" s="190" t="s">
        <v>25</v>
      </c>
    </row>
    <row r="12" spans="1:11" s="5" customFormat="1" ht="27" customHeight="1" x14ac:dyDescent="0.2">
      <c r="A12" s="180" t="s">
        <v>26</v>
      </c>
      <c r="B12" s="250">
        <v>308341</v>
      </c>
      <c r="C12" s="250">
        <v>30699</v>
      </c>
      <c r="D12" s="251">
        <f t="shared" si="0"/>
        <v>339040</v>
      </c>
      <c r="E12" s="190" t="s">
        <v>26</v>
      </c>
      <c r="I12" s="9"/>
      <c r="J12" s="9"/>
    </row>
    <row r="13" spans="1:11" s="5" customFormat="1" ht="27" customHeight="1" x14ac:dyDescent="0.2">
      <c r="A13" s="181" t="s">
        <v>147</v>
      </c>
      <c r="B13" s="252">
        <f>84493+8759</f>
        <v>93252</v>
      </c>
      <c r="C13" s="252">
        <f>25722+18090</f>
        <v>43812</v>
      </c>
      <c r="D13" s="253">
        <f t="shared" si="0"/>
        <v>137064</v>
      </c>
      <c r="E13" s="191" t="s">
        <v>148</v>
      </c>
    </row>
    <row r="14" spans="1:11" s="6" customFormat="1" ht="27" customHeight="1" x14ac:dyDescent="0.2">
      <c r="A14" s="157" t="s">
        <v>7</v>
      </c>
      <c r="B14" s="254">
        <f>SUM(B9:B13)</f>
        <v>2171079</v>
      </c>
      <c r="C14" s="254">
        <f t="shared" ref="C14:D14" si="1">SUM(C9:C13)</f>
        <v>289451</v>
      </c>
      <c r="D14" s="254">
        <f t="shared" si="1"/>
        <v>2460530</v>
      </c>
      <c r="E14" s="194"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SheetLayoutView="100" zoomScalePageLayoutView="85" workbookViewId="0">
      <selection activeCell="P33" sqref="P33"/>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49</v>
      </c>
      <c r="B2" s="408"/>
      <c r="C2" s="408"/>
      <c r="D2" s="408"/>
      <c r="E2" s="408"/>
      <c r="F2" s="43"/>
      <c r="G2" s="43"/>
      <c r="H2" s="43"/>
      <c r="I2" s="43"/>
      <c r="J2" s="43"/>
      <c r="K2" s="43"/>
    </row>
    <row r="3" spans="1:11" s="1" customFormat="1" ht="21" customHeight="1" x14ac:dyDescent="0.2">
      <c r="A3" s="409" t="s">
        <v>353</v>
      </c>
      <c r="B3" s="409"/>
      <c r="C3" s="409"/>
      <c r="D3" s="409"/>
      <c r="E3" s="409"/>
    </row>
    <row r="4" spans="1:11" s="1" customFormat="1" ht="20.25" customHeight="1" x14ac:dyDescent="0.25">
      <c r="A4" s="410" t="s">
        <v>429</v>
      </c>
      <c r="B4" s="410"/>
      <c r="C4" s="410"/>
      <c r="D4" s="410"/>
      <c r="E4" s="410"/>
    </row>
    <row r="5" spans="1:11" s="1" customFormat="1" ht="20.25" customHeight="1" x14ac:dyDescent="0.2">
      <c r="A5" s="411" t="s">
        <v>430</v>
      </c>
      <c r="B5" s="411"/>
      <c r="C5" s="411"/>
      <c r="D5" s="411"/>
      <c r="E5" s="411"/>
    </row>
    <row r="6" spans="1:11" s="1" customFormat="1" ht="20.25" customHeight="1" x14ac:dyDescent="0.2">
      <c r="A6" s="151"/>
      <c r="B6" s="151"/>
      <c r="C6" s="151"/>
      <c r="D6" s="151"/>
      <c r="E6" s="151"/>
    </row>
    <row r="7" spans="1:11" s="9" customFormat="1" ht="21" customHeight="1" x14ac:dyDescent="0.2">
      <c r="A7" s="36" t="s">
        <v>10</v>
      </c>
      <c r="B7" s="10"/>
      <c r="C7" s="8"/>
      <c r="D7" s="8"/>
      <c r="E7" s="13" t="s">
        <v>11</v>
      </c>
    </row>
    <row r="8" spans="1:11" s="9" customFormat="1" ht="56.25" customHeight="1" x14ac:dyDescent="0.2">
      <c r="A8" s="192" t="s">
        <v>112</v>
      </c>
      <c r="B8" s="23" t="s">
        <v>289</v>
      </c>
      <c r="C8" s="23" t="s">
        <v>290</v>
      </c>
      <c r="D8" s="22" t="s">
        <v>22</v>
      </c>
      <c r="E8" s="193" t="s">
        <v>154</v>
      </c>
    </row>
    <row r="9" spans="1:11" s="5" customFormat="1" ht="27" customHeight="1" x14ac:dyDescent="0.2">
      <c r="A9" s="179" t="s">
        <v>23</v>
      </c>
      <c r="B9" s="248">
        <v>247622</v>
      </c>
      <c r="C9" s="248">
        <v>57890</v>
      </c>
      <c r="D9" s="249">
        <f>B9+C9</f>
        <v>305512</v>
      </c>
      <c r="E9" s="189" t="s">
        <v>23</v>
      </c>
    </row>
    <row r="10" spans="1:11" s="5" customFormat="1" ht="27" customHeight="1" x14ac:dyDescent="0.2">
      <c r="A10" s="180" t="s">
        <v>24</v>
      </c>
      <c r="B10" s="250">
        <v>702717</v>
      </c>
      <c r="C10" s="250">
        <v>4032</v>
      </c>
      <c r="D10" s="251">
        <f t="shared" ref="D10:D13" si="0">B10+C10</f>
        <v>706749</v>
      </c>
      <c r="E10" s="190" t="s">
        <v>24</v>
      </c>
    </row>
    <row r="11" spans="1:11" s="5" customFormat="1" ht="27" customHeight="1" x14ac:dyDescent="0.2">
      <c r="A11" s="180" t="s">
        <v>25</v>
      </c>
      <c r="B11" s="250">
        <v>567812</v>
      </c>
      <c r="C11" s="250">
        <v>936</v>
      </c>
      <c r="D11" s="251">
        <f t="shared" si="0"/>
        <v>568748</v>
      </c>
      <c r="E11" s="190" t="s">
        <v>25</v>
      </c>
    </row>
    <row r="12" spans="1:11" s="5" customFormat="1" ht="27" customHeight="1" x14ac:dyDescent="0.2">
      <c r="A12" s="180" t="s">
        <v>26</v>
      </c>
      <c r="B12" s="250">
        <v>272961</v>
      </c>
      <c r="C12" s="250">
        <v>747</v>
      </c>
      <c r="D12" s="251">
        <f t="shared" si="0"/>
        <v>273708</v>
      </c>
      <c r="E12" s="190" t="s">
        <v>26</v>
      </c>
    </row>
    <row r="13" spans="1:11" s="5" customFormat="1" ht="27" customHeight="1" x14ac:dyDescent="0.2">
      <c r="A13" s="181" t="s">
        <v>147</v>
      </c>
      <c r="B13" s="252">
        <f>76923+8388</f>
        <v>85311</v>
      </c>
      <c r="C13" s="252">
        <f>7065+9765</f>
        <v>16830</v>
      </c>
      <c r="D13" s="253">
        <f t="shared" si="0"/>
        <v>102141</v>
      </c>
      <c r="E13" s="191" t="s">
        <v>148</v>
      </c>
    </row>
    <row r="14" spans="1:11" s="6" customFormat="1" ht="27" customHeight="1" x14ac:dyDescent="0.2">
      <c r="A14" s="157" t="s">
        <v>7</v>
      </c>
      <c r="B14" s="254">
        <f>SUM(B9:B13)</f>
        <v>1876423</v>
      </c>
      <c r="C14" s="254">
        <f>SUM(C9:C13)</f>
        <v>80435</v>
      </c>
      <c r="D14" s="254">
        <f t="shared" ref="D14" si="1">SUM(D9:D13)</f>
        <v>1956858</v>
      </c>
      <c r="E14" s="194"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topLeftCell="A2" zoomScaleSheetLayoutView="100" zoomScalePageLayoutView="85" workbookViewId="0">
      <selection activeCell="P33" sqref="P33"/>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145</v>
      </c>
      <c r="B2" s="408"/>
      <c r="C2" s="408"/>
      <c r="D2" s="408"/>
      <c r="E2" s="408"/>
      <c r="F2" s="43"/>
      <c r="G2" s="43"/>
      <c r="H2" s="43"/>
      <c r="I2" s="43"/>
      <c r="J2" s="43"/>
      <c r="K2" s="43"/>
    </row>
    <row r="3" spans="1:11" s="1" customFormat="1" ht="21" customHeight="1" x14ac:dyDescent="0.2">
      <c r="A3" s="409" t="s">
        <v>354</v>
      </c>
      <c r="B3" s="409"/>
      <c r="C3" s="409"/>
      <c r="D3" s="409"/>
      <c r="E3" s="409"/>
    </row>
    <row r="4" spans="1:11" s="1" customFormat="1" ht="20.25" customHeight="1" x14ac:dyDescent="0.25">
      <c r="A4" s="410" t="s">
        <v>429</v>
      </c>
      <c r="B4" s="410"/>
      <c r="C4" s="410"/>
      <c r="D4" s="410"/>
      <c r="E4" s="410"/>
    </row>
    <row r="5" spans="1:11" s="1" customFormat="1" ht="20.25" customHeight="1" x14ac:dyDescent="0.2">
      <c r="A5" s="411" t="s">
        <v>430</v>
      </c>
      <c r="B5" s="411"/>
      <c r="C5" s="411"/>
      <c r="D5" s="411"/>
      <c r="E5" s="411"/>
    </row>
    <row r="6" spans="1:11" s="1" customFormat="1" ht="20.25" customHeight="1" x14ac:dyDescent="0.2">
      <c r="A6" s="151"/>
      <c r="B6" s="151"/>
      <c r="C6" s="151"/>
      <c r="D6" s="151"/>
      <c r="E6" s="151"/>
    </row>
    <row r="7" spans="1:11" s="9" customFormat="1" ht="21" customHeight="1" x14ac:dyDescent="0.2">
      <c r="A7" s="36" t="s">
        <v>20</v>
      </c>
      <c r="B7" s="10"/>
      <c r="C7" s="8"/>
      <c r="D7" s="8"/>
      <c r="E7" s="13" t="s">
        <v>21</v>
      </c>
    </row>
    <row r="8" spans="1:11" s="9" customFormat="1" ht="56.25" customHeight="1" x14ac:dyDescent="0.2">
      <c r="A8" s="192" t="s">
        <v>112</v>
      </c>
      <c r="B8" s="23" t="s">
        <v>325</v>
      </c>
      <c r="C8" s="23" t="s">
        <v>326</v>
      </c>
      <c r="D8" s="22" t="s">
        <v>22</v>
      </c>
      <c r="E8" s="193" t="s">
        <v>154</v>
      </c>
    </row>
    <row r="9" spans="1:11" s="5" customFormat="1" ht="27" customHeight="1" x14ac:dyDescent="0.2">
      <c r="A9" s="179" t="s">
        <v>23</v>
      </c>
      <c r="B9" s="248">
        <v>44973</v>
      </c>
      <c r="C9" s="248">
        <v>61803</v>
      </c>
      <c r="D9" s="249">
        <f>B9+C9</f>
        <v>106776</v>
      </c>
      <c r="E9" s="189" t="s">
        <v>23</v>
      </c>
      <c r="H9" s="320"/>
    </row>
    <row r="10" spans="1:11" s="5" customFormat="1" ht="27" customHeight="1" x14ac:dyDescent="0.2">
      <c r="A10" s="180" t="s">
        <v>24</v>
      </c>
      <c r="B10" s="250">
        <v>106645</v>
      </c>
      <c r="C10" s="250">
        <v>45855</v>
      </c>
      <c r="D10" s="251">
        <f t="shared" ref="D10:D13" si="0">B10+C10</f>
        <v>152500</v>
      </c>
      <c r="E10" s="190" t="s">
        <v>24</v>
      </c>
      <c r="H10" s="320"/>
    </row>
    <row r="11" spans="1:11" s="5" customFormat="1" ht="27" customHeight="1" x14ac:dyDescent="0.2">
      <c r="A11" s="180" t="s">
        <v>25</v>
      </c>
      <c r="B11" s="250">
        <v>99717</v>
      </c>
      <c r="C11" s="250">
        <v>44424</v>
      </c>
      <c r="D11" s="251">
        <f t="shared" si="0"/>
        <v>144141</v>
      </c>
      <c r="E11" s="190" t="s">
        <v>25</v>
      </c>
      <c r="H11" s="320"/>
    </row>
    <row r="12" spans="1:11" s="5" customFormat="1" ht="27" customHeight="1" x14ac:dyDescent="0.2">
      <c r="A12" s="180" t="s">
        <v>26</v>
      </c>
      <c r="B12" s="250">
        <v>35380</v>
      </c>
      <c r="C12" s="250">
        <v>29952</v>
      </c>
      <c r="D12" s="251">
        <f t="shared" si="0"/>
        <v>65332</v>
      </c>
      <c r="E12" s="190" t="s">
        <v>26</v>
      </c>
      <c r="H12" s="320"/>
    </row>
    <row r="13" spans="1:11" s="5" customFormat="1" ht="27" customHeight="1" x14ac:dyDescent="0.2">
      <c r="A13" s="181" t="s">
        <v>147</v>
      </c>
      <c r="B13" s="252">
        <f>7570+371</f>
        <v>7941</v>
      </c>
      <c r="C13" s="252">
        <f>18657+8325</f>
        <v>26982</v>
      </c>
      <c r="D13" s="253">
        <f t="shared" si="0"/>
        <v>34923</v>
      </c>
      <c r="E13" s="191" t="s">
        <v>148</v>
      </c>
      <c r="H13" s="320"/>
    </row>
    <row r="14" spans="1:11" s="6" customFormat="1" ht="27" customHeight="1" x14ac:dyDescent="0.2">
      <c r="A14" s="157" t="s">
        <v>7</v>
      </c>
      <c r="B14" s="254">
        <f>SUM(B9:B13)</f>
        <v>294656</v>
      </c>
      <c r="C14" s="254">
        <f>SUM(C9:C13)</f>
        <v>209016</v>
      </c>
      <c r="D14" s="254">
        <f t="shared" ref="D14" si="1">SUM(D9:D13)</f>
        <v>503672</v>
      </c>
      <c r="E14" s="194" t="s">
        <v>8</v>
      </c>
      <c r="H14" s="319"/>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rightToLeft="1" view="pageBreakPreview" zoomScaleSheetLayoutView="100" zoomScalePageLayoutView="85" workbookViewId="0">
      <selection activeCell="P33" sqref="P33"/>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324</v>
      </c>
      <c r="B2" s="408"/>
      <c r="C2" s="408"/>
      <c r="D2" s="408"/>
      <c r="E2" s="408"/>
      <c r="F2" s="408"/>
      <c r="G2" s="408"/>
      <c r="H2" s="408"/>
      <c r="I2" s="408"/>
      <c r="J2" s="408"/>
      <c r="K2" s="408"/>
    </row>
    <row r="3" spans="1:15" s="1" customFormat="1" ht="21" customHeight="1" x14ac:dyDescent="0.2">
      <c r="A3" s="409" t="s">
        <v>355</v>
      </c>
      <c r="B3" s="409"/>
      <c r="C3" s="409"/>
      <c r="D3" s="409"/>
      <c r="E3" s="409"/>
      <c r="F3" s="409"/>
      <c r="G3" s="409"/>
      <c r="H3" s="409"/>
      <c r="I3" s="409"/>
      <c r="J3" s="409"/>
      <c r="K3" s="409"/>
    </row>
    <row r="4" spans="1:15" s="1" customFormat="1" ht="20.25" customHeight="1" x14ac:dyDescent="0.25">
      <c r="A4" s="410" t="s">
        <v>429</v>
      </c>
      <c r="B4" s="410"/>
      <c r="C4" s="410"/>
      <c r="D4" s="410"/>
      <c r="E4" s="410"/>
      <c r="F4" s="410"/>
      <c r="G4" s="410"/>
      <c r="H4" s="410"/>
      <c r="I4" s="410"/>
      <c r="J4" s="410"/>
      <c r="K4" s="410"/>
    </row>
    <row r="5" spans="1:15" s="1" customFormat="1" ht="20.25" customHeight="1" x14ac:dyDescent="0.2">
      <c r="A5" s="411" t="s">
        <v>430</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28</v>
      </c>
      <c r="B7" s="10"/>
      <c r="C7" s="8"/>
      <c r="D7" s="8"/>
      <c r="E7" s="13"/>
      <c r="K7" s="13" t="s">
        <v>130</v>
      </c>
    </row>
    <row r="8" spans="1:15" s="17" customFormat="1" ht="33" customHeight="1" x14ac:dyDescent="0.2">
      <c r="A8" s="438" t="s">
        <v>116</v>
      </c>
      <c r="B8" s="441" t="s">
        <v>114</v>
      </c>
      <c r="C8" s="441"/>
      <c r="D8" s="441"/>
      <c r="E8" s="441" t="s">
        <v>115</v>
      </c>
      <c r="F8" s="441"/>
      <c r="G8" s="441"/>
      <c r="H8" s="442" t="s">
        <v>76</v>
      </c>
      <c r="I8" s="442"/>
      <c r="J8" s="442"/>
      <c r="K8" s="443" t="s">
        <v>113</v>
      </c>
      <c r="L8" s="16"/>
      <c r="M8" s="16"/>
      <c r="N8" s="16"/>
      <c r="O8" s="16"/>
    </row>
    <row r="9" spans="1:15" ht="24.95" customHeight="1" x14ac:dyDescent="0.2">
      <c r="A9" s="439"/>
      <c r="B9" s="19" t="s">
        <v>15</v>
      </c>
      <c r="C9" s="19" t="s">
        <v>17</v>
      </c>
      <c r="D9" s="40" t="s">
        <v>7</v>
      </c>
      <c r="E9" s="19" t="s">
        <v>15</v>
      </c>
      <c r="F9" s="19" t="s">
        <v>17</v>
      </c>
      <c r="G9" s="40" t="s">
        <v>7</v>
      </c>
      <c r="H9" s="173" t="s">
        <v>15</v>
      </c>
      <c r="I9" s="173" t="s">
        <v>17</v>
      </c>
      <c r="J9" s="173" t="s">
        <v>7</v>
      </c>
      <c r="K9" s="444"/>
      <c r="L9" s="8"/>
      <c r="M9" s="8"/>
      <c r="N9" s="8"/>
      <c r="O9" s="8"/>
    </row>
    <row r="10" spans="1:15" ht="24.95" customHeight="1" x14ac:dyDescent="0.2">
      <c r="A10" s="440"/>
      <c r="B10" s="170" t="s">
        <v>16</v>
      </c>
      <c r="C10" s="170" t="s">
        <v>18</v>
      </c>
      <c r="D10" s="171" t="s">
        <v>8</v>
      </c>
      <c r="E10" s="170" t="s">
        <v>16</v>
      </c>
      <c r="F10" s="170" t="s">
        <v>18</v>
      </c>
      <c r="G10" s="171" t="s">
        <v>8</v>
      </c>
      <c r="H10" s="172" t="s">
        <v>16</v>
      </c>
      <c r="I10" s="172" t="s">
        <v>18</v>
      </c>
      <c r="J10" s="172" t="s">
        <v>8</v>
      </c>
      <c r="K10" s="445"/>
      <c r="L10" s="8"/>
      <c r="M10" s="8"/>
      <c r="N10" s="8"/>
      <c r="O10" s="8"/>
    </row>
    <row r="11" spans="1:15" ht="27" customHeight="1" x14ac:dyDescent="0.2">
      <c r="A11" s="179" t="s">
        <v>23</v>
      </c>
      <c r="B11" s="248">
        <v>10206</v>
      </c>
      <c r="C11" s="248">
        <v>3150</v>
      </c>
      <c r="D11" s="249">
        <f>B11+C11</f>
        <v>13356</v>
      </c>
      <c r="E11" s="248">
        <v>236921</v>
      </c>
      <c r="F11" s="248">
        <v>40959</v>
      </c>
      <c r="G11" s="249">
        <f t="shared" ref="G11:G15" si="0">E11+F11</f>
        <v>277880</v>
      </c>
      <c r="H11" s="256">
        <f>B11+E11</f>
        <v>247127</v>
      </c>
      <c r="I11" s="256">
        <f>C11+F11</f>
        <v>44109</v>
      </c>
      <c r="J11" s="256">
        <f>H11+I11</f>
        <v>291236</v>
      </c>
      <c r="K11" s="189" t="s">
        <v>23</v>
      </c>
      <c r="L11" s="8"/>
      <c r="M11" s="8"/>
      <c r="N11" s="8"/>
      <c r="O11" s="8"/>
    </row>
    <row r="12" spans="1:15" ht="27" customHeight="1" x14ac:dyDescent="0.2">
      <c r="A12" s="180" t="s">
        <v>24</v>
      </c>
      <c r="B12" s="250">
        <v>25452</v>
      </c>
      <c r="C12" s="250">
        <v>18198</v>
      </c>
      <c r="D12" s="251">
        <f t="shared" ref="D12:D15" si="1">B12+C12</f>
        <v>43650</v>
      </c>
      <c r="E12" s="250">
        <v>676959</v>
      </c>
      <c r="F12" s="250">
        <v>88195</v>
      </c>
      <c r="G12" s="251">
        <f t="shared" si="0"/>
        <v>765154</v>
      </c>
      <c r="H12" s="259">
        <f t="shared" ref="H12:H15" si="2">B12+E12</f>
        <v>702411</v>
      </c>
      <c r="I12" s="259">
        <f t="shared" ref="I12:I15" si="3">C12+F12</f>
        <v>106393</v>
      </c>
      <c r="J12" s="259">
        <f t="shared" ref="J12:J15" si="4">H12+I12</f>
        <v>808804</v>
      </c>
      <c r="K12" s="190" t="s">
        <v>24</v>
      </c>
      <c r="L12" s="8"/>
      <c r="M12" s="8"/>
      <c r="N12" s="8"/>
      <c r="O12" s="8"/>
    </row>
    <row r="13" spans="1:15" ht="27" customHeight="1" x14ac:dyDescent="0.2">
      <c r="A13" s="180" t="s">
        <v>25</v>
      </c>
      <c r="B13" s="250">
        <v>15687</v>
      </c>
      <c r="C13" s="250">
        <v>11655</v>
      </c>
      <c r="D13" s="251">
        <f t="shared" si="1"/>
        <v>27342</v>
      </c>
      <c r="E13" s="250">
        <v>551999</v>
      </c>
      <c r="F13" s="250">
        <v>87756</v>
      </c>
      <c r="G13" s="251">
        <f t="shared" si="0"/>
        <v>639755</v>
      </c>
      <c r="H13" s="259">
        <f t="shared" si="2"/>
        <v>567686</v>
      </c>
      <c r="I13" s="259">
        <f t="shared" si="3"/>
        <v>99411</v>
      </c>
      <c r="J13" s="259">
        <f t="shared" si="4"/>
        <v>667097</v>
      </c>
      <c r="K13" s="190" t="s">
        <v>25</v>
      </c>
      <c r="L13" s="8"/>
      <c r="M13" s="8"/>
      <c r="N13" s="8"/>
      <c r="O13" s="8"/>
    </row>
    <row r="14" spans="1:15" ht="27" customHeight="1" x14ac:dyDescent="0.2">
      <c r="A14" s="180" t="s">
        <v>26</v>
      </c>
      <c r="B14" s="250">
        <v>12474</v>
      </c>
      <c r="C14" s="250">
        <v>5481</v>
      </c>
      <c r="D14" s="251">
        <f t="shared" si="1"/>
        <v>17955</v>
      </c>
      <c r="E14" s="250">
        <v>260487</v>
      </c>
      <c r="F14" s="250">
        <v>29899</v>
      </c>
      <c r="G14" s="251">
        <f t="shared" si="0"/>
        <v>290386</v>
      </c>
      <c r="H14" s="259">
        <f t="shared" si="2"/>
        <v>272961</v>
      </c>
      <c r="I14" s="259">
        <f t="shared" si="3"/>
        <v>35380</v>
      </c>
      <c r="J14" s="259">
        <f t="shared" si="4"/>
        <v>308341</v>
      </c>
      <c r="K14" s="190" t="s">
        <v>26</v>
      </c>
      <c r="L14" s="8"/>
      <c r="M14" s="8"/>
      <c r="N14" s="8"/>
      <c r="O14" s="8"/>
    </row>
    <row r="15" spans="1:15" ht="27" customHeight="1" x14ac:dyDescent="0.2">
      <c r="A15" s="181" t="s">
        <v>147</v>
      </c>
      <c r="B15" s="252">
        <f>5544+630</f>
        <v>6174</v>
      </c>
      <c r="C15" s="252">
        <f>1512+63</f>
        <v>1575</v>
      </c>
      <c r="D15" s="253">
        <f t="shared" si="1"/>
        <v>7749</v>
      </c>
      <c r="E15" s="252">
        <f>71379+7758</f>
        <v>79137</v>
      </c>
      <c r="F15" s="252">
        <f>6058+308</f>
        <v>6366</v>
      </c>
      <c r="G15" s="253">
        <f t="shared" si="0"/>
        <v>85503</v>
      </c>
      <c r="H15" s="260">
        <f t="shared" si="2"/>
        <v>85311</v>
      </c>
      <c r="I15" s="260">
        <f t="shared" si="3"/>
        <v>7941</v>
      </c>
      <c r="J15" s="260">
        <f t="shared" si="4"/>
        <v>93252</v>
      </c>
      <c r="K15" s="191" t="s">
        <v>148</v>
      </c>
      <c r="L15" s="8"/>
      <c r="M15" s="8"/>
      <c r="N15" s="8"/>
      <c r="O15" s="8"/>
    </row>
    <row r="16" spans="1:15" ht="27" customHeight="1" x14ac:dyDescent="0.2">
      <c r="A16" s="38" t="s">
        <v>7</v>
      </c>
      <c r="B16" s="254">
        <f>SUM(B11:B15)</f>
        <v>69993</v>
      </c>
      <c r="C16" s="254">
        <f>SUM(C11:C15)</f>
        <v>40059</v>
      </c>
      <c r="D16" s="254">
        <f>B16+C16</f>
        <v>110052</v>
      </c>
      <c r="E16" s="254">
        <f t="shared" ref="E16:H16" si="5">SUM(E11:E15)</f>
        <v>1805503</v>
      </c>
      <c r="F16" s="254">
        <f t="shared" si="5"/>
        <v>253175</v>
      </c>
      <c r="G16" s="261">
        <f t="shared" si="5"/>
        <v>2058678</v>
      </c>
      <c r="H16" s="246">
        <f t="shared" si="5"/>
        <v>1875496</v>
      </c>
      <c r="I16" s="246">
        <f t="shared" ref="I16" si="6">SUM(I11:I15)</f>
        <v>293234</v>
      </c>
      <c r="J16" s="246">
        <f t="shared" ref="J16" si="7">SUM(J11:J15)</f>
        <v>2168730</v>
      </c>
      <c r="K16" s="156" t="s">
        <v>8</v>
      </c>
      <c r="L16" s="8"/>
      <c r="M16" s="8"/>
      <c r="N16" s="8"/>
      <c r="O16" s="8"/>
    </row>
    <row r="17" spans="1:21" x14ac:dyDescent="0.2">
      <c r="A17" s="18" t="s">
        <v>29</v>
      </c>
      <c r="K17" s="18" t="s">
        <v>30</v>
      </c>
    </row>
    <row r="25" spans="1:21" x14ac:dyDescent="0.2">
      <c r="C25" s="446"/>
      <c r="D25" s="356"/>
      <c r="E25" s="446"/>
      <c r="F25" s="356"/>
      <c r="G25" s="446"/>
      <c r="H25" s="446"/>
      <c r="I25" s="356"/>
      <c r="J25" s="446"/>
      <c r="K25" s="446"/>
      <c r="L25" s="356"/>
      <c r="M25" s="446"/>
      <c r="N25" s="446"/>
    </row>
    <row r="26" spans="1:21" x14ac:dyDescent="0.2">
      <c r="C26" s="446"/>
      <c r="D26"/>
      <c r="E26" s="446"/>
      <c r="F26"/>
      <c r="G26" s="446"/>
      <c r="H26" s="446"/>
      <c r="I26"/>
      <c r="J26" s="446"/>
      <c r="K26" s="446"/>
      <c r="L26"/>
      <c r="M26" s="446"/>
      <c r="N26" s="446"/>
    </row>
    <row r="27" spans="1:21" x14ac:dyDescent="0.2">
      <c r="C27" s="446"/>
      <c r="D27"/>
      <c r="E27" s="446"/>
      <c r="F27"/>
      <c r="G27" s="446"/>
      <c r="H27" s="446"/>
      <c r="I27"/>
      <c r="J27" s="446"/>
      <c r="K27" s="446"/>
      <c r="L27"/>
      <c r="M27" s="446"/>
      <c r="N27" s="446"/>
    </row>
    <row r="28" spans="1:21" x14ac:dyDescent="0.2">
      <c r="K28" s="85"/>
    </row>
    <row r="30" spans="1:21" x14ac:dyDescent="0.2">
      <c r="I30" s="446"/>
      <c r="J30" s="356"/>
      <c r="K30" s="446"/>
      <c r="L30" s="356"/>
      <c r="M30" s="446" t="s">
        <v>388</v>
      </c>
      <c r="N30" s="446"/>
      <c r="O30" s="356"/>
      <c r="P30" s="446"/>
      <c r="Q30" s="446"/>
      <c r="R30" s="356"/>
      <c r="S30" s="446"/>
      <c r="T30" s="446"/>
      <c r="U30" s="356"/>
    </row>
    <row r="31" spans="1:21" x14ac:dyDescent="0.2">
      <c r="I31" s="446"/>
      <c r="J31"/>
      <c r="K31" s="446"/>
      <c r="L31"/>
      <c r="M31" s="446"/>
      <c r="N31" s="446"/>
      <c r="O31"/>
      <c r="P31" s="446"/>
      <c r="Q31" s="446"/>
      <c r="R31"/>
      <c r="S31" s="446"/>
      <c r="T31" s="446"/>
      <c r="U31"/>
    </row>
    <row r="32" spans="1:21" x14ac:dyDescent="0.2">
      <c r="I32" s="446"/>
      <c r="J32"/>
      <c r="K32" s="446"/>
      <c r="L32"/>
      <c r="M32" s="446"/>
      <c r="N32" s="446"/>
      <c r="O32"/>
      <c r="P32" s="446"/>
      <c r="Q32" s="446"/>
      <c r="R32"/>
      <c r="S32" s="446"/>
      <c r="T32" s="446"/>
      <c r="U32"/>
    </row>
  </sheetData>
  <mergeCells count="19">
    <mergeCell ref="I30:I32"/>
    <mergeCell ref="K30:K32"/>
    <mergeCell ref="M30:N32"/>
    <mergeCell ref="P30:Q32"/>
    <mergeCell ref="S30:T32"/>
    <mergeCell ref="C25:C27"/>
    <mergeCell ref="E25:E27"/>
    <mergeCell ref="G25:H27"/>
    <mergeCell ref="J25:K27"/>
    <mergeCell ref="M25:N27"/>
    <mergeCell ref="A4:K4"/>
    <mergeCell ref="A2:K2"/>
    <mergeCell ref="A3:K3"/>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view="pageBreakPreview" zoomScaleSheetLayoutView="100" zoomScalePageLayoutView="85" workbookViewId="0">
      <selection activeCell="P33" sqref="P33"/>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408" t="s">
        <v>266</v>
      </c>
      <c r="B2" s="408"/>
      <c r="C2" s="408"/>
      <c r="D2" s="408"/>
      <c r="E2" s="408"/>
      <c r="F2" s="408"/>
      <c r="G2" s="408"/>
      <c r="H2" s="408"/>
      <c r="I2" s="408"/>
      <c r="J2" s="408"/>
      <c r="K2" s="408"/>
      <c r="L2" s="408"/>
      <c r="M2" s="408"/>
      <c r="N2" s="408"/>
    </row>
    <row r="3" spans="1:18" s="1" customFormat="1" ht="21" customHeight="1" x14ac:dyDescent="0.2">
      <c r="A3" s="409" t="s">
        <v>267</v>
      </c>
      <c r="B3" s="409"/>
      <c r="C3" s="409"/>
      <c r="D3" s="409"/>
      <c r="E3" s="409"/>
      <c r="F3" s="409"/>
      <c r="G3" s="409"/>
      <c r="H3" s="409"/>
      <c r="I3" s="409"/>
      <c r="J3" s="409"/>
      <c r="K3" s="409"/>
      <c r="L3" s="409"/>
      <c r="M3" s="409"/>
      <c r="N3" s="409"/>
    </row>
    <row r="4" spans="1:18" s="1" customFormat="1" ht="20.25" customHeight="1" x14ac:dyDescent="0.25">
      <c r="A4" s="410" t="s">
        <v>429</v>
      </c>
      <c r="B4" s="410"/>
      <c r="C4" s="410"/>
      <c r="D4" s="410"/>
      <c r="E4" s="410"/>
      <c r="F4" s="410"/>
      <c r="G4" s="410"/>
      <c r="H4" s="410"/>
      <c r="I4" s="410"/>
      <c r="J4" s="410"/>
      <c r="K4" s="410"/>
      <c r="L4" s="410"/>
      <c r="M4" s="410"/>
      <c r="N4" s="410"/>
    </row>
    <row r="5" spans="1:18" s="1" customFormat="1" ht="20.25" customHeight="1" x14ac:dyDescent="0.2">
      <c r="A5" s="411" t="s">
        <v>430</v>
      </c>
      <c r="B5" s="411"/>
      <c r="C5" s="411"/>
      <c r="D5" s="411"/>
      <c r="E5" s="411"/>
      <c r="F5" s="411"/>
      <c r="G5" s="411"/>
      <c r="H5" s="411"/>
      <c r="I5" s="411"/>
      <c r="J5" s="411"/>
      <c r="K5" s="411"/>
      <c r="L5" s="411"/>
      <c r="M5" s="411"/>
      <c r="N5" s="411"/>
    </row>
    <row r="6" spans="1:18" s="1" customFormat="1" ht="20.25" customHeight="1" x14ac:dyDescent="0.2">
      <c r="A6" s="151"/>
      <c r="B6" s="151"/>
      <c r="C6" s="151"/>
      <c r="D6" s="151"/>
      <c r="E6" s="151"/>
    </row>
    <row r="7" spans="1:18" s="9" customFormat="1" ht="21" customHeight="1" x14ac:dyDescent="0.2">
      <c r="A7" s="36" t="s">
        <v>42</v>
      </c>
      <c r="B7" s="10"/>
      <c r="C7" s="8"/>
      <c r="D7" s="8"/>
      <c r="E7" s="13"/>
      <c r="K7" s="13"/>
      <c r="N7" s="13" t="s">
        <v>41</v>
      </c>
    </row>
    <row r="8" spans="1:18" s="17" customFormat="1" ht="33.950000000000003" customHeight="1" x14ac:dyDescent="0.2">
      <c r="A8" s="438"/>
      <c r="B8" s="441" t="s">
        <v>52</v>
      </c>
      <c r="C8" s="441"/>
      <c r="D8" s="441"/>
      <c r="E8" s="441"/>
      <c r="F8" s="441" t="s">
        <v>53</v>
      </c>
      <c r="G8" s="441"/>
      <c r="H8" s="441"/>
      <c r="I8" s="441"/>
      <c r="J8" s="441" t="s">
        <v>54</v>
      </c>
      <c r="K8" s="441"/>
      <c r="L8" s="441"/>
      <c r="M8" s="441"/>
      <c r="N8" s="455"/>
      <c r="O8" s="16"/>
      <c r="P8" s="16"/>
      <c r="Q8" s="16"/>
      <c r="R8" s="16"/>
    </row>
    <row r="9" spans="1:18" ht="15.75" customHeight="1" x14ac:dyDescent="0.2">
      <c r="A9" s="439"/>
      <c r="B9" s="450" t="s">
        <v>55</v>
      </c>
      <c r="C9" s="451"/>
      <c r="D9" s="450" t="s">
        <v>56</v>
      </c>
      <c r="E9" s="451"/>
      <c r="F9" s="450" t="s">
        <v>55</v>
      </c>
      <c r="G9" s="451"/>
      <c r="H9" s="450" t="s">
        <v>56</v>
      </c>
      <c r="I9" s="451"/>
      <c r="J9" s="450" t="s">
        <v>55</v>
      </c>
      <c r="K9" s="451"/>
      <c r="L9" s="450" t="s">
        <v>56</v>
      </c>
      <c r="M9" s="451"/>
      <c r="N9" s="456"/>
      <c r="O9" s="8"/>
      <c r="P9" s="8"/>
      <c r="Q9" s="8"/>
      <c r="R9" s="8"/>
    </row>
    <row r="10" spans="1:18" ht="36.75" customHeight="1" x14ac:dyDescent="0.2">
      <c r="A10" s="440"/>
      <c r="B10" s="452"/>
      <c r="C10" s="453"/>
      <c r="D10" s="452"/>
      <c r="E10" s="453"/>
      <c r="F10" s="452"/>
      <c r="G10" s="453"/>
      <c r="H10" s="452"/>
      <c r="I10" s="453"/>
      <c r="J10" s="452"/>
      <c r="K10" s="453"/>
      <c r="L10" s="452"/>
      <c r="M10" s="453"/>
      <c r="N10" s="457"/>
      <c r="O10" s="8"/>
      <c r="P10" s="8"/>
      <c r="Q10" s="8"/>
      <c r="R10" s="8"/>
    </row>
    <row r="11" spans="1:18" ht="36.75" customHeight="1" x14ac:dyDescent="0.2">
      <c r="A11" s="65" t="s">
        <v>7</v>
      </c>
      <c r="B11" s="454">
        <v>1869054</v>
      </c>
      <c r="C11" s="454"/>
      <c r="D11" s="454">
        <v>10980</v>
      </c>
      <c r="E11" s="454"/>
      <c r="F11" s="454">
        <v>292739</v>
      </c>
      <c r="G11" s="454"/>
      <c r="H11" s="454">
        <v>10550</v>
      </c>
      <c r="I11" s="454"/>
      <c r="J11" s="454">
        <v>2161793</v>
      </c>
      <c r="K11" s="454"/>
      <c r="L11" s="454">
        <v>10864</v>
      </c>
      <c r="M11" s="454"/>
      <c r="N11" s="66" t="s">
        <v>8</v>
      </c>
      <c r="O11" s="8"/>
      <c r="P11" s="8"/>
      <c r="Q11" s="8"/>
      <c r="R11" s="8"/>
    </row>
    <row r="12" spans="1:18" ht="19.5" customHeight="1" x14ac:dyDescent="0.2">
      <c r="A12" s="447" t="s">
        <v>258</v>
      </c>
      <c r="B12" s="448"/>
      <c r="C12" s="448"/>
      <c r="D12" s="448"/>
      <c r="E12" s="448"/>
      <c r="F12" s="448"/>
      <c r="G12" s="448"/>
      <c r="H12" s="449" t="s">
        <v>422</v>
      </c>
      <c r="I12" s="449"/>
      <c r="J12" s="449"/>
      <c r="K12" s="449"/>
      <c r="L12" s="449"/>
      <c r="M12" s="449"/>
      <c r="N12" s="449"/>
    </row>
    <row r="29" spans="14:14" x14ac:dyDescent="0.2">
      <c r="N29" s="85"/>
    </row>
  </sheetData>
  <mergeCells count="23">
    <mergeCell ref="A2:N2"/>
    <mergeCell ref="A3:N3"/>
    <mergeCell ref="A4:N4"/>
    <mergeCell ref="A5:N5"/>
    <mergeCell ref="A8:A10"/>
    <mergeCell ref="B8:E8"/>
    <mergeCell ref="F8:I8"/>
    <mergeCell ref="J8:M8"/>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view="pageBreakPreview" zoomScaleSheetLayoutView="100" zoomScalePageLayoutView="85" workbookViewId="0">
      <selection activeCell="P33" sqref="P33"/>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262</v>
      </c>
      <c r="B2" s="408"/>
      <c r="C2" s="408"/>
      <c r="D2" s="408"/>
      <c r="E2" s="408"/>
      <c r="F2" s="408"/>
      <c r="G2" s="408"/>
      <c r="H2" s="408"/>
      <c r="I2" s="408"/>
      <c r="J2" s="408"/>
      <c r="K2" s="408"/>
    </row>
    <row r="3" spans="1:15" s="1" customFormat="1" ht="21" customHeight="1" x14ac:dyDescent="0.2">
      <c r="A3" s="409" t="s">
        <v>356</v>
      </c>
      <c r="B3" s="409"/>
      <c r="C3" s="409"/>
      <c r="D3" s="409"/>
      <c r="E3" s="409"/>
      <c r="F3" s="409"/>
      <c r="G3" s="409"/>
      <c r="H3" s="409"/>
      <c r="I3" s="409"/>
      <c r="J3" s="409"/>
      <c r="K3" s="409"/>
    </row>
    <row r="4" spans="1:15" s="1" customFormat="1" ht="20.25" customHeight="1" x14ac:dyDescent="0.25">
      <c r="A4" s="410" t="s">
        <v>429</v>
      </c>
      <c r="B4" s="410"/>
      <c r="C4" s="410"/>
      <c r="D4" s="410"/>
      <c r="E4" s="410"/>
      <c r="F4" s="410"/>
      <c r="G4" s="410"/>
      <c r="H4" s="410"/>
      <c r="I4" s="410"/>
      <c r="J4" s="410"/>
      <c r="K4" s="410"/>
    </row>
    <row r="5" spans="1:15" s="1" customFormat="1" ht="20.25" customHeight="1" x14ac:dyDescent="0.2">
      <c r="A5" s="411" t="s">
        <v>430</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260</v>
      </c>
      <c r="B7" s="10"/>
      <c r="C7" s="8"/>
      <c r="D7" s="8"/>
      <c r="E7" s="13"/>
      <c r="K7" s="13" t="s">
        <v>261</v>
      </c>
    </row>
    <row r="8" spans="1:15" s="17" customFormat="1" ht="33.950000000000003" customHeight="1" x14ac:dyDescent="0.2">
      <c r="A8" s="438" t="s">
        <v>116</v>
      </c>
      <c r="B8" s="441" t="s">
        <v>114</v>
      </c>
      <c r="C8" s="441"/>
      <c r="D8" s="441"/>
      <c r="E8" s="441" t="s">
        <v>115</v>
      </c>
      <c r="F8" s="441"/>
      <c r="G8" s="441"/>
      <c r="H8" s="442" t="s">
        <v>285</v>
      </c>
      <c r="I8" s="442"/>
      <c r="J8" s="442"/>
      <c r="K8" s="443" t="s">
        <v>113</v>
      </c>
      <c r="L8" s="16"/>
      <c r="M8" s="16"/>
      <c r="N8" s="16"/>
      <c r="O8" s="16"/>
    </row>
    <row r="9" spans="1:15" ht="24.95" customHeight="1" x14ac:dyDescent="0.2">
      <c r="A9" s="439"/>
      <c r="B9" s="19" t="s">
        <v>15</v>
      </c>
      <c r="C9" s="19" t="s">
        <v>17</v>
      </c>
      <c r="D9" s="40" t="s">
        <v>7</v>
      </c>
      <c r="E9" s="19" t="s">
        <v>15</v>
      </c>
      <c r="F9" s="19" t="s">
        <v>17</v>
      </c>
      <c r="G9" s="40" t="s">
        <v>7</v>
      </c>
      <c r="H9" s="173" t="s">
        <v>15</v>
      </c>
      <c r="I9" s="173" t="s">
        <v>17</v>
      </c>
      <c r="J9" s="173" t="s">
        <v>7</v>
      </c>
      <c r="K9" s="444"/>
      <c r="L9" s="8"/>
      <c r="M9" s="8"/>
      <c r="N9" s="8"/>
      <c r="O9" s="8"/>
    </row>
    <row r="10" spans="1:15" ht="24.95" customHeight="1" x14ac:dyDescent="0.2">
      <c r="A10" s="440"/>
      <c r="B10" s="170" t="s">
        <v>16</v>
      </c>
      <c r="C10" s="170" t="s">
        <v>18</v>
      </c>
      <c r="D10" s="171" t="s">
        <v>8</v>
      </c>
      <c r="E10" s="170" t="s">
        <v>16</v>
      </c>
      <c r="F10" s="170" t="s">
        <v>18</v>
      </c>
      <c r="G10" s="171" t="s">
        <v>8</v>
      </c>
      <c r="H10" s="172" t="s">
        <v>16</v>
      </c>
      <c r="I10" s="172" t="s">
        <v>18</v>
      </c>
      <c r="J10" s="172" t="s">
        <v>8</v>
      </c>
      <c r="K10" s="445"/>
      <c r="L10" s="8"/>
      <c r="M10" s="8"/>
      <c r="N10" s="8"/>
      <c r="O10" s="8"/>
    </row>
    <row r="11" spans="1:15" ht="27" customHeight="1" x14ac:dyDescent="0.2">
      <c r="A11" s="179" t="s">
        <v>23</v>
      </c>
      <c r="B11" s="248">
        <v>126</v>
      </c>
      <c r="C11" s="248">
        <v>315</v>
      </c>
      <c r="D11" s="255">
        <f>B11+C11</f>
        <v>441</v>
      </c>
      <c r="E11" s="248">
        <v>432</v>
      </c>
      <c r="F11" s="248">
        <v>549</v>
      </c>
      <c r="G11" s="255">
        <f>E11+F11</f>
        <v>981</v>
      </c>
      <c r="H11" s="239">
        <f>B11+E11</f>
        <v>558</v>
      </c>
      <c r="I11" s="256">
        <f>C11+F11</f>
        <v>864</v>
      </c>
      <c r="J11" s="256">
        <f>D11+G11</f>
        <v>1422</v>
      </c>
      <c r="K11" s="189" t="s">
        <v>23</v>
      </c>
      <c r="L11" s="8"/>
      <c r="M11" s="8"/>
      <c r="N11" s="8"/>
      <c r="O11" s="8"/>
    </row>
    <row r="12" spans="1:15" ht="27" customHeight="1" x14ac:dyDescent="0.2">
      <c r="A12" s="180" t="s">
        <v>24</v>
      </c>
      <c r="B12" s="250">
        <v>0</v>
      </c>
      <c r="C12" s="250">
        <v>63</v>
      </c>
      <c r="D12" s="257">
        <f t="shared" ref="D12:D14" si="0">B12+C12</f>
        <v>63</v>
      </c>
      <c r="E12" s="250">
        <v>306</v>
      </c>
      <c r="F12" s="250">
        <v>432</v>
      </c>
      <c r="G12" s="257">
        <f t="shared" ref="G12:G14" si="1">E12+F12</f>
        <v>738</v>
      </c>
      <c r="H12" s="258">
        <f t="shared" ref="H12:H14" si="2">B12+E12</f>
        <v>306</v>
      </c>
      <c r="I12" s="259">
        <f t="shared" ref="I12:I14" si="3">C12+F12</f>
        <v>495</v>
      </c>
      <c r="J12" s="259">
        <f t="shared" ref="J12:J14" si="4">D12+G12</f>
        <v>801</v>
      </c>
      <c r="K12" s="190" t="s">
        <v>24</v>
      </c>
      <c r="L12" s="8"/>
      <c r="M12" s="8"/>
      <c r="N12" s="8"/>
      <c r="O12" s="8"/>
    </row>
    <row r="13" spans="1:15" ht="27" customHeight="1" x14ac:dyDescent="0.2">
      <c r="A13" s="181" t="s">
        <v>25</v>
      </c>
      <c r="B13" s="250">
        <v>0</v>
      </c>
      <c r="C13" s="250">
        <v>0</v>
      </c>
      <c r="D13" s="257">
        <f t="shared" si="0"/>
        <v>0</v>
      </c>
      <c r="E13" s="250">
        <v>306</v>
      </c>
      <c r="F13" s="250">
        <v>306</v>
      </c>
      <c r="G13" s="257">
        <f t="shared" si="1"/>
        <v>612</v>
      </c>
      <c r="H13" s="258">
        <f t="shared" si="2"/>
        <v>306</v>
      </c>
      <c r="I13" s="259">
        <f t="shared" si="3"/>
        <v>306</v>
      </c>
      <c r="J13" s="259">
        <f t="shared" si="4"/>
        <v>612</v>
      </c>
      <c r="K13" s="191" t="s">
        <v>25</v>
      </c>
      <c r="L13" s="8"/>
      <c r="M13" s="8"/>
      <c r="N13" s="8"/>
      <c r="O13" s="8"/>
    </row>
    <row r="14" spans="1:15" ht="27" customHeight="1" x14ac:dyDescent="0.2">
      <c r="A14" s="38" t="s">
        <v>7</v>
      </c>
      <c r="B14" s="254">
        <f>B11+B12+B13</f>
        <v>126</v>
      </c>
      <c r="C14" s="254">
        <f>C11+C12+C13</f>
        <v>378</v>
      </c>
      <c r="D14" s="254">
        <f t="shared" si="0"/>
        <v>504</v>
      </c>
      <c r="E14" s="254">
        <f>E11+E12+E13</f>
        <v>1044</v>
      </c>
      <c r="F14" s="254">
        <f>F11+F12+F13</f>
        <v>1287</v>
      </c>
      <c r="G14" s="261">
        <f t="shared" si="1"/>
        <v>2331</v>
      </c>
      <c r="H14" s="261">
        <f t="shared" si="2"/>
        <v>1170</v>
      </c>
      <c r="I14" s="247">
        <f t="shared" si="3"/>
        <v>1665</v>
      </c>
      <c r="J14" s="247">
        <f t="shared" si="4"/>
        <v>2835</v>
      </c>
      <c r="K14" s="156"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rightToLeft="1" view="pageBreakPreview" topLeftCell="A7" zoomScaleSheetLayoutView="100" zoomScalePageLayoutView="85" workbookViewId="0">
      <selection activeCell="P33" sqref="P33"/>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408" t="s">
        <v>297</v>
      </c>
      <c r="B2" s="408"/>
      <c r="C2" s="408"/>
      <c r="D2" s="408"/>
      <c r="E2" s="408"/>
      <c r="F2" s="408"/>
      <c r="G2" s="408"/>
      <c r="H2" s="408"/>
      <c r="I2" s="408"/>
      <c r="J2" s="408"/>
      <c r="K2" s="408"/>
      <c r="L2" s="408"/>
      <c r="M2" s="408"/>
      <c r="N2" s="168"/>
    </row>
    <row r="3" spans="1:19" s="1" customFormat="1" ht="21" customHeight="1" x14ac:dyDescent="0.2">
      <c r="A3" s="409" t="s">
        <v>327</v>
      </c>
      <c r="B3" s="409"/>
      <c r="C3" s="409"/>
      <c r="D3" s="409"/>
      <c r="E3" s="409"/>
      <c r="F3" s="409"/>
      <c r="G3" s="409"/>
      <c r="H3" s="409"/>
      <c r="I3" s="409"/>
      <c r="J3" s="409"/>
      <c r="K3" s="409"/>
      <c r="L3" s="409"/>
      <c r="M3" s="409"/>
      <c r="N3" s="169"/>
    </row>
    <row r="4" spans="1:19" s="1" customFormat="1" ht="20.25" customHeight="1" x14ac:dyDescent="0.25">
      <c r="A4" s="410" t="s">
        <v>429</v>
      </c>
      <c r="B4" s="410"/>
      <c r="C4" s="410"/>
      <c r="D4" s="410"/>
      <c r="E4" s="410"/>
      <c r="F4" s="410"/>
      <c r="G4" s="410"/>
      <c r="H4" s="410"/>
      <c r="I4" s="410"/>
      <c r="J4" s="410"/>
      <c r="K4" s="410"/>
      <c r="L4" s="410"/>
      <c r="M4" s="410"/>
      <c r="N4" s="141"/>
    </row>
    <row r="5" spans="1:19" s="1" customFormat="1" ht="20.25" customHeight="1" x14ac:dyDescent="0.2">
      <c r="A5" s="411" t="s">
        <v>430</v>
      </c>
      <c r="B5" s="411"/>
      <c r="C5" s="411"/>
      <c r="D5" s="411"/>
      <c r="E5" s="411"/>
      <c r="F5" s="411"/>
      <c r="G5" s="411"/>
      <c r="H5" s="411"/>
      <c r="I5" s="411"/>
      <c r="J5" s="411"/>
      <c r="K5" s="411"/>
      <c r="L5" s="411"/>
      <c r="M5" s="411"/>
      <c r="N5" s="142"/>
    </row>
    <row r="6" spans="1:19" s="1" customFormat="1" ht="20.25" customHeight="1" x14ac:dyDescent="0.2">
      <c r="A6" s="151"/>
      <c r="B6" s="151"/>
      <c r="C6" s="151"/>
      <c r="D6" s="151"/>
      <c r="E6" s="151"/>
    </row>
    <row r="7" spans="1:19" s="9" customFormat="1" ht="21" customHeight="1" x14ac:dyDescent="0.2">
      <c r="A7" s="36" t="s">
        <v>31</v>
      </c>
      <c r="B7" s="10"/>
      <c r="C7" s="8"/>
      <c r="D7" s="8"/>
      <c r="E7" s="13"/>
      <c r="K7" s="13"/>
      <c r="M7" s="13" t="s">
        <v>32</v>
      </c>
      <c r="N7" s="13"/>
    </row>
    <row r="8" spans="1:19" ht="33.950000000000003" customHeight="1" x14ac:dyDescent="0.2">
      <c r="A8" s="489" t="s">
        <v>62</v>
      </c>
      <c r="B8" s="490"/>
      <c r="C8" s="416" t="s">
        <v>144</v>
      </c>
      <c r="D8" s="481"/>
      <c r="E8" s="481"/>
      <c r="F8" s="416" t="s">
        <v>377</v>
      </c>
      <c r="G8" s="481"/>
      <c r="H8" s="481"/>
      <c r="I8" s="420" t="s">
        <v>76</v>
      </c>
      <c r="J8" s="482"/>
      <c r="K8" s="482"/>
      <c r="L8" s="483" t="s">
        <v>91</v>
      </c>
      <c r="M8" s="484"/>
    </row>
    <row r="9" spans="1:19" ht="42" customHeight="1" x14ac:dyDescent="0.2">
      <c r="A9" s="491"/>
      <c r="B9" s="492"/>
      <c r="C9" s="340" t="s">
        <v>375</v>
      </c>
      <c r="D9" s="340" t="s">
        <v>374</v>
      </c>
      <c r="E9" s="341" t="s">
        <v>376</v>
      </c>
      <c r="F9" s="340" t="s">
        <v>375</v>
      </c>
      <c r="G9" s="340" t="s">
        <v>374</v>
      </c>
      <c r="H9" s="341" t="s">
        <v>376</v>
      </c>
      <c r="I9" s="342" t="s">
        <v>375</v>
      </c>
      <c r="J9" s="342" t="s">
        <v>374</v>
      </c>
      <c r="K9" s="342" t="s">
        <v>376</v>
      </c>
      <c r="L9" s="485"/>
      <c r="M9" s="486"/>
    </row>
    <row r="10" spans="1:19" ht="24.75" customHeight="1" x14ac:dyDescent="0.2">
      <c r="A10" s="491"/>
      <c r="B10" s="492"/>
      <c r="C10" s="336" t="s">
        <v>378</v>
      </c>
      <c r="D10" s="336" t="s">
        <v>378</v>
      </c>
      <c r="E10" s="337" t="s">
        <v>378</v>
      </c>
      <c r="F10" s="336" t="s">
        <v>378</v>
      </c>
      <c r="G10" s="336" t="s">
        <v>378</v>
      </c>
      <c r="H10" s="337" t="s">
        <v>378</v>
      </c>
      <c r="I10" s="338" t="s">
        <v>378</v>
      </c>
      <c r="J10" s="338" t="s">
        <v>378</v>
      </c>
      <c r="K10" s="338"/>
      <c r="L10" s="485"/>
      <c r="M10" s="486"/>
    </row>
    <row r="11" spans="1:19" ht="20.25" customHeight="1" x14ac:dyDescent="0.2">
      <c r="A11" s="493"/>
      <c r="B11" s="494"/>
      <c r="C11" s="343" t="s">
        <v>16</v>
      </c>
      <c r="D11" s="343" t="s">
        <v>18</v>
      </c>
      <c r="E11" s="344" t="s">
        <v>8</v>
      </c>
      <c r="F11" s="343" t="s">
        <v>16</v>
      </c>
      <c r="G11" s="343" t="s">
        <v>18</v>
      </c>
      <c r="H11" s="344" t="s">
        <v>8</v>
      </c>
      <c r="I11" s="345" t="s">
        <v>16</v>
      </c>
      <c r="J11" s="345" t="s">
        <v>18</v>
      </c>
      <c r="K11" s="345" t="s">
        <v>8</v>
      </c>
      <c r="L11" s="487"/>
      <c r="M11" s="488"/>
    </row>
    <row r="12" spans="1:19" ht="27" customHeight="1" x14ac:dyDescent="0.2">
      <c r="A12" s="477" t="s">
        <v>63</v>
      </c>
      <c r="B12" s="478" t="s">
        <v>63</v>
      </c>
      <c r="C12" s="333">
        <v>0</v>
      </c>
      <c r="D12" s="333">
        <v>0</v>
      </c>
      <c r="E12" s="334">
        <f>SUM(C12:D12)</f>
        <v>0</v>
      </c>
      <c r="F12" s="333">
        <v>252</v>
      </c>
      <c r="G12" s="333">
        <v>306</v>
      </c>
      <c r="H12" s="334">
        <f t="shared" ref="H12:H19" si="0">SUM(F12:G12)</f>
        <v>558</v>
      </c>
      <c r="I12" s="335">
        <f>C12+F12</f>
        <v>252</v>
      </c>
      <c r="J12" s="335">
        <f>D12+G12</f>
        <v>306</v>
      </c>
      <c r="K12" s="335">
        <f>I12+J12</f>
        <v>558</v>
      </c>
      <c r="L12" s="479" t="s">
        <v>92</v>
      </c>
      <c r="M12" s="480" t="s">
        <v>92</v>
      </c>
    </row>
    <row r="13" spans="1:19" ht="27" customHeight="1" x14ac:dyDescent="0.2">
      <c r="A13" s="462" t="s">
        <v>149</v>
      </c>
      <c r="B13" s="463"/>
      <c r="C13" s="250">
        <v>0</v>
      </c>
      <c r="D13" s="250">
        <v>0</v>
      </c>
      <c r="E13" s="251">
        <f t="shared" ref="E13:E19" si="1">SUM(C13:D13)</f>
        <v>0</v>
      </c>
      <c r="F13" s="250">
        <v>180</v>
      </c>
      <c r="G13" s="250">
        <v>189</v>
      </c>
      <c r="H13" s="251">
        <f t="shared" si="0"/>
        <v>369</v>
      </c>
      <c r="I13" s="262">
        <f t="shared" ref="I13:I19" si="2">C13+F13</f>
        <v>180</v>
      </c>
      <c r="J13" s="262">
        <f t="shared" ref="J13:J19" si="3">D13+G13</f>
        <v>189</v>
      </c>
      <c r="K13" s="262">
        <f t="shared" ref="K13:K19" si="4">I13+J13</f>
        <v>369</v>
      </c>
      <c r="L13" s="468" t="s">
        <v>150</v>
      </c>
      <c r="M13" s="466"/>
    </row>
    <row r="14" spans="1:19" ht="27" customHeight="1" x14ac:dyDescent="0.2">
      <c r="A14" s="462" t="s">
        <v>117</v>
      </c>
      <c r="B14" s="463"/>
      <c r="C14" s="250">
        <v>63</v>
      </c>
      <c r="D14" s="250">
        <v>126</v>
      </c>
      <c r="E14" s="251">
        <f t="shared" si="1"/>
        <v>189</v>
      </c>
      <c r="F14" s="250">
        <v>126</v>
      </c>
      <c r="G14" s="250">
        <v>243</v>
      </c>
      <c r="H14" s="251">
        <f t="shared" si="0"/>
        <v>369</v>
      </c>
      <c r="I14" s="262">
        <f t="shared" si="2"/>
        <v>189</v>
      </c>
      <c r="J14" s="262">
        <f t="shared" si="3"/>
        <v>369</v>
      </c>
      <c r="K14" s="262">
        <f t="shared" si="4"/>
        <v>558</v>
      </c>
      <c r="L14" s="468" t="s">
        <v>95</v>
      </c>
      <c r="M14" s="466" t="s">
        <v>95</v>
      </c>
      <c r="Q14" s="71"/>
      <c r="R14" s="72"/>
      <c r="S14" s="72"/>
    </row>
    <row r="15" spans="1:19" ht="27" customHeight="1" x14ac:dyDescent="0.2">
      <c r="A15" s="469" t="s">
        <v>118</v>
      </c>
      <c r="B15" s="462"/>
      <c r="C15" s="250">
        <v>63</v>
      </c>
      <c r="D15" s="250">
        <v>63</v>
      </c>
      <c r="E15" s="251">
        <f t="shared" si="1"/>
        <v>126</v>
      </c>
      <c r="F15" s="250">
        <v>243</v>
      </c>
      <c r="G15" s="250">
        <v>63</v>
      </c>
      <c r="H15" s="251">
        <f t="shared" si="0"/>
        <v>306</v>
      </c>
      <c r="I15" s="262">
        <f t="shared" si="2"/>
        <v>306</v>
      </c>
      <c r="J15" s="262">
        <f t="shared" si="3"/>
        <v>126</v>
      </c>
      <c r="K15" s="262">
        <f t="shared" si="4"/>
        <v>432</v>
      </c>
      <c r="L15" s="466" t="s">
        <v>96</v>
      </c>
      <c r="M15" s="467"/>
      <c r="Q15" s="71"/>
      <c r="R15" s="72"/>
      <c r="S15" s="72"/>
    </row>
    <row r="16" spans="1:19" ht="27" customHeight="1" x14ac:dyDescent="0.2">
      <c r="A16" s="462" t="s">
        <v>119</v>
      </c>
      <c r="B16" s="463"/>
      <c r="C16" s="250">
        <v>63</v>
      </c>
      <c r="D16" s="250">
        <v>63</v>
      </c>
      <c r="E16" s="251">
        <f t="shared" si="1"/>
        <v>126</v>
      </c>
      <c r="F16" s="250">
        <v>63</v>
      </c>
      <c r="G16" s="250">
        <v>243</v>
      </c>
      <c r="H16" s="251">
        <f t="shared" si="0"/>
        <v>306</v>
      </c>
      <c r="I16" s="262">
        <f t="shared" si="2"/>
        <v>126</v>
      </c>
      <c r="J16" s="262">
        <f t="shared" si="3"/>
        <v>306</v>
      </c>
      <c r="K16" s="262">
        <f t="shared" si="4"/>
        <v>432</v>
      </c>
      <c r="L16" s="468" t="s">
        <v>97</v>
      </c>
      <c r="M16" s="466" t="s">
        <v>97</v>
      </c>
    </row>
    <row r="17" spans="1:13" ht="27" customHeight="1" x14ac:dyDescent="0.2">
      <c r="A17" s="462" t="s">
        <v>120</v>
      </c>
      <c r="B17" s="463"/>
      <c r="C17" s="250">
        <v>63</v>
      </c>
      <c r="D17" s="250">
        <v>63</v>
      </c>
      <c r="E17" s="251">
        <f t="shared" si="1"/>
        <v>126</v>
      </c>
      <c r="F17" s="250">
        <v>63</v>
      </c>
      <c r="G17" s="250">
        <v>180</v>
      </c>
      <c r="H17" s="251">
        <f t="shared" si="0"/>
        <v>243</v>
      </c>
      <c r="I17" s="262">
        <f t="shared" si="2"/>
        <v>126</v>
      </c>
      <c r="J17" s="262">
        <f t="shared" si="3"/>
        <v>243</v>
      </c>
      <c r="K17" s="262">
        <f t="shared" si="4"/>
        <v>369</v>
      </c>
      <c r="L17" s="464" t="s">
        <v>98</v>
      </c>
      <c r="M17" s="465" t="s">
        <v>98</v>
      </c>
    </row>
    <row r="18" spans="1:13" ht="27" customHeight="1" x14ac:dyDescent="0.2">
      <c r="A18" s="458" t="s">
        <v>383</v>
      </c>
      <c r="B18" s="459"/>
      <c r="C18" s="250">
        <v>0</v>
      </c>
      <c r="D18" s="250">
        <v>0</v>
      </c>
      <c r="E18" s="251">
        <f t="shared" si="1"/>
        <v>0</v>
      </c>
      <c r="F18" s="250">
        <v>189</v>
      </c>
      <c r="G18" s="250">
        <v>63</v>
      </c>
      <c r="H18" s="251">
        <f t="shared" si="0"/>
        <v>252</v>
      </c>
      <c r="I18" s="262">
        <f t="shared" si="2"/>
        <v>189</v>
      </c>
      <c r="J18" s="262">
        <f t="shared" si="3"/>
        <v>63</v>
      </c>
      <c r="K18" s="262">
        <f t="shared" si="4"/>
        <v>252</v>
      </c>
      <c r="L18" s="460" t="s">
        <v>384</v>
      </c>
      <c r="M18" s="461" t="s">
        <v>99</v>
      </c>
    </row>
    <row r="19" spans="1:13" ht="27" customHeight="1" x14ac:dyDescent="0.2">
      <c r="A19" s="458" t="s">
        <v>58</v>
      </c>
      <c r="B19" s="459"/>
      <c r="C19" s="250">
        <v>0</v>
      </c>
      <c r="D19" s="250">
        <v>63</v>
      </c>
      <c r="E19" s="251">
        <f t="shared" si="1"/>
        <v>63</v>
      </c>
      <c r="F19" s="250">
        <v>0</v>
      </c>
      <c r="G19" s="250">
        <v>0</v>
      </c>
      <c r="H19" s="251">
        <f t="shared" si="0"/>
        <v>0</v>
      </c>
      <c r="I19" s="262">
        <f t="shared" si="2"/>
        <v>0</v>
      </c>
      <c r="J19" s="262">
        <f t="shared" si="3"/>
        <v>63</v>
      </c>
      <c r="K19" s="262">
        <f t="shared" si="4"/>
        <v>63</v>
      </c>
      <c r="L19" s="460" t="s">
        <v>99</v>
      </c>
      <c r="M19" s="461" t="s">
        <v>99</v>
      </c>
    </row>
    <row r="20" spans="1:13" s="188" customFormat="1" ht="30" customHeight="1" x14ac:dyDescent="0.2">
      <c r="A20" s="473" t="s">
        <v>283</v>
      </c>
      <c r="B20" s="474"/>
      <c r="C20" s="254">
        <f>SUM(C12:C19)</f>
        <v>252</v>
      </c>
      <c r="D20" s="254">
        <f>SUM(D12:D19)</f>
        <v>378</v>
      </c>
      <c r="E20" s="254">
        <f>C20+D20</f>
        <v>630</v>
      </c>
      <c r="F20" s="254">
        <f t="shared" ref="F20:G20" si="5">SUM(F12:F19)</f>
        <v>1116</v>
      </c>
      <c r="G20" s="254">
        <f t="shared" si="5"/>
        <v>1287</v>
      </c>
      <c r="H20" s="254">
        <f>SUM(H12:H19)</f>
        <v>2403</v>
      </c>
      <c r="I20" s="263">
        <f t="shared" ref="I20:K20" si="6">SUM(I12:I19)</f>
        <v>1368</v>
      </c>
      <c r="J20" s="263">
        <f t="shared" si="6"/>
        <v>1665</v>
      </c>
      <c r="K20" s="263">
        <f t="shared" si="6"/>
        <v>3033</v>
      </c>
      <c r="L20" s="475" t="s">
        <v>284</v>
      </c>
      <c r="M20" s="476" t="s">
        <v>94</v>
      </c>
    </row>
    <row r="21" spans="1:13" ht="27" customHeight="1" x14ac:dyDescent="0.2">
      <c r="A21" s="470" t="s">
        <v>93</v>
      </c>
      <c r="B21" s="471"/>
      <c r="C21" s="264">
        <v>126</v>
      </c>
      <c r="D21" s="264">
        <v>378</v>
      </c>
      <c r="E21" s="264">
        <f>SUM(C21:D21)</f>
        <v>504</v>
      </c>
      <c r="F21" s="264">
        <v>1044</v>
      </c>
      <c r="G21" s="264">
        <v>1287</v>
      </c>
      <c r="H21" s="264">
        <f>SUM(F21:G21)</f>
        <v>2331</v>
      </c>
      <c r="I21" s="264">
        <v>1170</v>
      </c>
      <c r="J21" s="264">
        <v>1665</v>
      </c>
      <c r="K21" s="264">
        <f>SUM(I21:J21)</f>
        <v>2835</v>
      </c>
      <c r="L21" s="471" t="s">
        <v>80</v>
      </c>
      <c r="M21" s="472" t="s">
        <v>83</v>
      </c>
    </row>
    <row r="22" spans="1:13" ht="20.100000000000001" customHeight="1" x14ac:dyDescent="0.2">
      <c r="F22" s="74"/>
      <c r="H22" s="73"/>
    </row>
    <row r="27" spans="1:13" ht="30" customHeight="1" x14ac:dyDescent="0.2"/>
    <row r="28" spans="1:13" ht="30" customHeight="1" x14ac:dyDescent="0.2"/>
    <row r="29" spans="1:13" ht="30" customHeight="1" x14ac:dyDescent="0.2"/>
    <row r="30" spans="1:13" ht="30" customHeight="1" x14ac:dyDescent="0.2"/>
  </sheetData>
  <mergeCells count="29">
    <mergeCell ref="A12:B12"/>
    <mergeCell ref="L12:M12"/>
    <mergeCell ref="A2:M2"/>
    <mergeCell ref="A3:M3"/>
    <mergeCell ref="A4:M4"/>
    <mergeCell ref="A5:M5"/>
    <mergeCell ref="C8:E8"/>
    <mergeCell ref="F8:H8"/>
    <mergeCell ref="I8:K8"/>
    <mergeCell ref="L8:M11"/>
    <mergeCell ref="A8:B11"/>
    <mergeCell ref="A21:B21"/>
    <mergeCell ref="L21:M21"/>
    <mergeCell ref="A20:B20"/>
    <mergeCell ref="L20:M20"/>
    <mergeCell ref="A19:B19"/>
    <mergeCell ref="L19:M19"/>
    <mergeCell ref="A13:B13"/>
    <mergeCell ref="L13:M13"/>
    <mergeCell ref="A14:B14"/>
    <mergeCell ref="L14:M14"/>
    <mergeCell ref="A16:B16"/>
    <mergeCell ref="L16:M16"/>
    <mergeCell ref="A15:B15"/>
    <mergeCell ref="A18:B18"/>
    <mergeCell ref="L18:M18"/>
    <mergeCell ref="A17:B17"/>
    <mergeCell ref="L17:M17"/>
    <mergeCell ref="L15:M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SheetLayoutView="100" zoomScalePageLayoutView="85" workbookViewId="0">
      <selection activeCell="P33" sqref="P33"/>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77" t="s">
        <v>184</v>
      </c>
      <c r="B1" s="377"/>
      <c r="C1" s="377"/>
      <c r="D1" s="377"/>
      <c r="E1" s="377"/>
    </row>
    <row r="2" spans="1:5" ht="33.75" customHeight="1" x14ac:dyDescent="0.2">
      <c r="A2" s="373" t="s">
        <v>344</v>
      </c>
      <c r="B2" s="97" t="s">
        <v>170</v>
      </c>
      <c r="C2" s="97" t="s">
        <v>171</v>
      </c>
      <c r="D2" s="97" t="s">
        <v>172</v>
      </c>
      <c r="E2" s="375" t="s">
        <v>345</v>
      </c>
    </row>
    <row r="3" spans="1:5" ht="33.75" customHeight="1" x14ac:dyDescent="0.2">
      <c r="A3" s="374"/>
      <c r="B3" s="90" t="s">
        <v>173</v>
      </c>
      <c r="C3" s="90" t="s">
        <v>174</v>
      </c>
      <c r="D3" s="90" t="s">
        <v>175</v>
      </c>
      <c r="E3" s="376"/>
    </row>
    <row r="4" spans="1:5" ht="29.1" customHeight="1" x14ac:dyDescent="0.2">
      <c r="A4" s="91" t="s">
        <v>244</v>
      </c>
      <c r="B4" s="98" t="s">
        <v>295</v>
      </c>
      <c r="C4" s="88"/>
      <c r="D4" s="88"/>
      <c r="E4" s="95" t="s">
        <v>187</v>
      </c>
    </row>
    <row r="5" spans="1:5" ht="29.1" customHeight="1" x14ac:dyDescent="0.2">
      <c r="A5" s="92" t="s">
        <v>167</v>
      </c>
      <c r="B5" s="89">
        <v>5</v>
      </c>
      <c r="C5" s="89"/>
      <c r="D5" s="89"/>
      <c r="E5" s="96" t="s">
        <v>168</v>
      </c>
    </row>
    <row r="6" spans="1:5" ht="29.1" customHeight="1" x14ac:dyDescent="0.2">
      <c r="A6" s="91" t="s">
        <v>245</v>
      </c>
      <c r="B6" s="98" t="s">
        <v>296</v>
      </c>
      <c r="C6" s="88"/>
      <c r="D6" s="88"/>
      <c r="E6" s="95" t="s">
        <v>243</v>
      </c>
    </row>
    <row r="7" spans="1:5" ht="29.1" customHeight="1" x14ac:dyDescent="0.2">
      <c r="A7" s="92" t="s">
        <v>129</v>
      </c>
      <c r="B7" s="89">
        <v>12</v>
      </c>
      <c r="C7" s="89">
        <v>1</v>
      </c>
      <c r="D7" s="89"/>
      <c r="E7" s="96" t="s">
        <v>185</v>
      </c>
    </row>
    <row r="8" spans="1:5" ht="29.1" customHeight="1" x14ac:dyDescent="0.2">
      <c r="A8" s="91" t="s">
        <v>169</v>
      </c>
      <c r="B8" s="88">
        <v>13</v>
      </c>
      <c r="C8" s="88">
        <v>2</v>
      </c>
      <c r="D8" s="88"/>
      <c r="E8" s="95" t="s">
        <v>111</v>
      </c>
    </row>
    <row r="9" spans="1:5" ht="29.1" customHeight="1" x14ac:dyDescent="0.2">
      <c r="A9" s="92" t="s">
        <v>329</v>
      </c>
      <c r="B9" s="89">
        <v>14</v>
      </c>
      <c r="C9" s="89"/>
      <c r="D9" s="89">
        <v>1</v>
      </c>
      <c r="E9" s="96" t="s">
        <v>420</v>
      </c>
    </row>
    <row r="10" spans="1:5" ht="29.1" customHeight="1" x14ac:dyDescent="0.2">
      <c r="A10" s="91" t="s">
        <v>328</v>
      </c>
      <c r="B10" s="88">
        <v>15</v>
      </c>
      <c r="C10" s="88"/>
      <c r="D10" s="88">
        <v>2</v>
      </c>
      <c r="E10" s="95" t="s">
        <v>419</v>
      </c>
    </row>
    <row r="11" spans="1:5" ht="29.1" customHeight="1" x14ac:dyDescent="0.2">
      <c r="A11" s="92" t="s">
        <v>176</v>
      </c>
      <c r="B11" s="89">
        <v>16</v>
      </c>
      <c r="C11" s="89">
        <v>3</v>
      </c>
      <c r="D11" s="89"/>
      <c r="E11" s="96" t="s">
        <v>152</v>
      </c>
    </row>
    <row r="12" spans="1:5" ht="29.1" customHeight="1" x14ac:dyDescent="0.2">
      <c r="A12" s="91" t="s">
        <v>177</v>
      </c>
      <c r="B12" s="88">
        <v>17</v>
      </c>
      <c r="C12" s="88">
        <v>4</v>
      </c>
      <c r="D12" s="88"/>
      <c r="E12" s="95" t="s">
        <v>178</v>
      </c>
    </row>
    <row r="13" spans="1:5" ht="29.1" customHeight="1" x14ac:dyDescent="0.2">
      <c r="A13" s="92" t="s">
        <v>179</v>
      </c>
      <c r="B13" s="89">
        <v>18</v>
      </c>
      <c r="C13" s="89">
        <v>5</v>
      </c>
      <c r="D13" s="89"/>
      <c r="E13" s="96" t="s">
        <v>180</v>
      </c>
    </row>
    <row r="14" spans="1:5" ht="29.1" customHeight="1" x14ac:dyDescent="0.2">
      <c r="A14" s="91" t="s">
        <v>264</v>
      </c>
      <c r="B14" s="88">
        <v>19</v>
      </c>
      <c r="C14" s="88">
        <v>6</v>
      </c>
      <c r="D14" s="88"/>
      <c r="E14" s="95" t="s">
        <v>265</v>
      </c>
    </row>
    <row r="15" spans="1:5" ht="29.1" customHeight="1" x14ac:dyDescent="0.2">
      <c r="A15" s="92" t="s">
        <v>266</v>
      </c>
      <c r="B15" s="89">
        <v>20</v>
      </c>
      <c r="C15" s="89">
        <v>7</v>
      </c>
      <c r="D15" s="89"/>
      <c r="E15" s="96" t="s">
        <v>418</v>
      </c>
    </row>
    <row r="16" spans="1:5" ht="29.1" customHeight="1" x14ac:dyDescent="0.2">
      <c r="A16" s="91" t="s">
        <v>262</v>
      </c>
      <c r="B16" s="88">
        <v>21</v>
      </c>
      <c r="C16" s="88">
        <v>8</v>
      </c>
      <c r="D16" s="88"/>
      <c r="E16" s="95" t="s">
        <v>263</v>
      </c>
    </row>
    <row r="17" spans="1:5" ht="29.1" customHeight="1" x14ac:dyDescent="0.2">
      <c r="A17" s="92" t="s">
        <v>297</v>
      </c>
      <c r="B17" s="89">
        <v>22</v>
      </c>
      <c r="C17" s="89">
        <v>9</v>
      </c>
      <c r="D17" s="89"/>
      <c r="E17" s="96" t="s">
        <v>406</v>
      </c>
    </row>
    <row r="18" spans="1:5" ht="29.1" customHeight="1" x14ac:dyDescent="0.2">
      <c r="A18" s="310" t="s">
        <v>330</v>
      </c>
      <c r="B18" s="311">
        <v>23</v>
      </c>
      <c r="C18" s="311"/>
      <c r="D18" s="311">
        <v>3</v>
      </c>
      <c r="E18" s="312" t="s">
        <v>407</v>
      </c>
    </row>
    <row r="19" spans="1:5" ht="29.1" customHeight="1" x14ac:dyDescent="0.2">
      <c r="A19" s="92" t="s">
        <v>331</v>
      </c>
      <c r="B19" s="89">
        <v>24</v>
      </c>
      <c r="C19" s="89"/>
      <c r="D19" s="89">
        <v>4</v>
      </c>
      <c r="E19" s="96" t="s">
        <v>408</v>
      </c>
    </row>
    <row r="20" spans="1:5" ht="29.1" customHeight="1" x14ac:dyDescent="0.2">
      <c r="A20" s="91" t="s">
        <v>277</v>
      </c>
      <c r="B20" s="88">
        <v>25</v>
      </c>
      <c r="C20" s="88">
        <v>10</v>
      </c>
      <c r="D20" s="88"/>
      <c r="E20" s="95" t="s">
        <v>298</v>
      </c>
    </row>
    <row r="21" spans="1:5" ht="29.1" customHeight="1" x14ac:dyDescent="0.2">
      <c r="A21" s="92" t="s">
        <v>332</v>
      </c>
      <c r="B21" s="89">
        <v>26</v>
      </c>
      <c r="C21" s="89"/>
      <c r="D21" s="89">
        <v>5</v>
      </c>
      <c r="E21" s="96" t="s">
        <v>409</v>
      </c>
    </row>
    <row r="22" spans="1:5" ht="29.1" customHeight="1" x14ac:dyDescent="0.2">
      <c r="A22" s="91" t="s">
        <v>121</v>
      </c>
      <c r="B22" s="88">
        <v>27</v>
      </c>
      <c r="C22" s="88">
        <v>11</v>
      </c>
      <c r="D22" s="88"/>
      <c r="E22" s="95" t="s">
        <v>417</v>
      </c>
    </row>
    <row r="23" spans="1:5" ht="29.1" customHeight="1" x14ac:dyDescent="0.2">
      <c r="A23" s="92" t="s">
        <v>121</v>
      </c>
      <c r="B23" s="89">
        <v>28</v>
      </c>
      <c r="C23" s="89"/>
      <c r="D23" s="89">
        <v>6</v>
      </c>
      <c r="E23" s="96" t="s">
        <v>417</v>
      </c>
    </row>
    <row r="24" spans="1:5" ht="29.1" customHeight="1" x14ac:dyDescent="0.2">
      <c r="A24" s="91" t="s">
        <v>181</v>
      </c>
      <c r="B24" s="88">
        <v>29</v>
      </c>
      <c r="C24" s="88">
        <v>12</v>
      </c>
      <c r="D24" s="88"/>
      <c r="E24" s="95" t="s">
        <v>182</v>
      </c>
    </row>
    <row r="25" spans="1:5" ht="29.1" customHeight="1" x14ac:dyDescent="0.2">
      <c r="A25" s="92" t="s">
        <v>181</v>
      </c>
      <c r="B25" s="89">
        <v>30</v>
      </c>
      <c r="C25" s="89"/>
      <c r="D25" s="89">
        <v>7</v>
      </c>
      <c r="E25" s="96" t="s">
        <v>182</v>
      </c>
    </row>
    <row r="26" spans="1:5" ht="29.1" customHeight="1" x14ac:dyDescent="0.2">
      <c r="A26" s="91" t="s">
        <v>124</v>
      </c>
      <c r="B26" s="88">
        <v>31</v>
      </c>
      <c r="C26" s="88">
        <v>13</v>
      </c>
      <c r="D26" s="88"/>
      <c r="E26" s="95" t="s">
        <v>410</v>
      </c>
    </row>
    <row r="27" spans="1:5" ht="29.1" customHeight="1" x14ac:dyDescent="0.2">
      <c r="A27" s="92" t="s">
        <v>124</v>
      </c>
      <c r="B27" s="89">
        <v>32</v>
      </c>
      <c r="C27" s="89"/>
      <c r="D27" s="89">
        <v>8</v>
      </c>
      <c r="E27" s="96" t="s">
        <v>410</v>
      </c>
    </row>
    <row r="28" spans="1:5" ht="29.1" customHeight="1" x14ac:dyDescent="0.2">
      <c r="A28" s="91" t="s">
        <v>278</v>
      </c>
      <c r="B28" s="88">
        <v>33</v>
      </c>
      <c r="C28" s="88">
        <v>14</v>
      </c>
      <c r="D28" s="88"/>
      <c r="E28" s="95" t="s">
        <v>415</v>
      </c>
    </row>
    <row r="29" spans="1:5" ht="29.1" customHeight="1" x14ac:dyDescent="0.2">
      <c r="A29" s="92" t="s">
        <v>333</v>
      </c>
      <c r="B29" s="89">
        <v>34</v>
      </c>
      <c r="C29" s="89"/>
      <c r="D29" s="89">
        <v>9</v>
      </c>
      <c r="E29" s="96" t="s">
        <v>416</v>
      </c>
    </row>
    <row r="30" spans="1:5" ht="29.1" customHeight="1" x14ac:dyDescent="0.2">
      <c r="A30" s="91" t="s">
        <v>334</v>
      </c>
      <c r="B30" s="88">
        <v>35</v>
      </c>
      <c r="C30" s="88"/>
      <c r="D30" s="88">
        <v>10</v>
      </c>
      <c r="E30" s="95" t="s">
        <v>411</v>
      </c>
    </row>
    <row r="31" spans="1:5" ht="29.1" customHeight="1" x14ac:dyDescent="0.2">
      <c r="A31" s="92" t="s">
        <v>183</v>
      </c>
      <c r="B31" s="89">
        <v>36</v>
      </c>
      <c r="C31" s="89">
        <v>15</v>
      </c>
      <c r="D31" s="89"/>
      <c r="E31" s="96" t="s">
        <v>414</v>
      </c>
    </row>
    <row r="32" spans="1:5" ht="29.1" customHeight="1" x14ac:dyDescent="0.2">
      <c r="A32" s="91" t="s">
        <v>335</v>
      </c>
      <c r="B32" s="88">
        <v>37</v>
      </c>
      <c r="C32" s="88"/>
      <c r="D32" s="88">
        <v>11</v>
      </c>
      <c r="E32" s="95" t="s">
        <v>413</v>
      </c>
    </row>
    <row r="33" spans="1:5" ht="29.1" customHeight="1" x14ac:dyDescent="0.2">
      <c r="A33" s="307" t="s">
        <v>336</v>
      </c>
      <c r="B33" s="308">
        <v>38</v>
      </c>
      <c r="C33" s="308"/>
      <c r="D33" s="308">
        <v>12</v>
      </c>
      <c r="E33" s="309" t="s">
        <v>412</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6"/>
  <sheetViews>
    <sheetView rightToLeft="1" view="pageBreakPreview" topLeftCell="A4" zoomScaleSheetLayoutView="100" zoomScalePageLayoutView="85" workbookViewId="0">
      <selection activeCell="P33" sqref="P33"/>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32" t="s">
        <v>291</v>
      </c>
      <c r="B2" s="432"/>
      <c r="C2" s="432"/>
      <c r="D2" s="432"/>
      <c r="E2" s="432"/>
      <c r="F2" s="432"/>
      <c r="G2" s="432"/>
      <c r="H2" s="432"/>
      <c r="I2" s="432"/>
      <c r="J2" s="432"/>
      <c r="K2" s="432"/>
      <c r="L2" s="432"/>
      <c r="M2" s="432"/>
      <c r="N2" s="432"/>
      <c r="O2" s="432"/>
    </row>
    <row r="3" spans="1:21" s="1" customFormat="1" ht="21" customHeight="1" x14ac:dyDescent="0.2">
      <c r="A3" s="433" t="s">
        <v>357</v>
      </c>
      <c r="B3" s="433"/>
      <c r="C3" s="433"/>
      <c r="D3" s="433"/>
      <c r="E3" s="433"/>
      <c r="F3" s="433"/>
      <c r="G3" s="433"/>
      <c r="H3" s="433"/>
      <c r="I3" s="433"/>
      <c r="J3" s="433"/>
      <c r="K3" s="433"/>
      <c r="L3" s="433"/>
      <c r="M3" s="433"/>
      <c r="N3" s="433"/>
      <c r="O3" s="433"/>
    </row>
    <row r="4" spans="1:21" s="1" customFormat="1" ht="20.25" customHeight="1" x14ac:dyDescent="0.25">
      <c r="A4" s="434" t="s">
        <v>429</v>
      </c>
      <c r="B4" s="434"/>
      <c r="C4" s="434"/>
      <c r="D4" s="434"/>
      <c r="E4" s="434"/>
      <c r="F4" s="434"/>
      <c r="G4" s="434"/>
      <c r="H4" s="434"/>
      <c r="I4" s="434"/>
      <c r="J4" s="434"/>
      <c r="K4" s="434"/>
      <c r="L4" s="434"/>
      <c r="M4" s="434"/>
      <c r="N4" s="434"/>
      <c r="O4" s="434"/>
    </row>
    <row r="5" spans="1:21" s="1" customFormat="1" ht="20.25" customHeight="1" x14ac:dyDescent="0.2">
      <c r="A5" s="435" t="s">
        <v>430</v>
      </c>
      <c r="B5" s="435"/>
      <c r="C5" s="435"/>
      <c r="D5" s="435"/>
      <c r="E5" s="435"/>
      <c r="F5" s="435"/>
      <c r="G5" s="435"/>
      <c r="H5" s="435"/>
      <c r="I5" s="435"/>
      <c r="J5" s="435"/>
      <c r="K5" s="435"/>
      <c r="L5" s="435"/>
      <c r="M5" s="435"/>
      <c r="N5" s="435"/>
      <c r="O5" s="435"/>
    </row>
    <row r="6" spans="1:21" s="1" customFormat="1" ht="20.25" customHeight="1" x14ac:dyDescent="0.2">
      <c r="A6" s="151"/>
      <c r="B6" s="151" t="s">
        <v>57</v>
      </c>
      <c r="C6" s="151"/>
      <c r="D6" s="151"/>
      <c r="E6" s="151"/>
      <c r="M6" s="1" t="s">
        <v>57</v>
      </c>
    </row>
    <row r="11" spans="1:21" ht="13.5" thickBot="1" x14ac:dyDescent="0.25"/>
    <row r="12" spans="1:21" ht="30" customHeight="1" x14ac:dyDescent="0.2">
      <c r="S12" s="44" t="s">
        <v>62</v>
      </c>
      <c r="T12" s="75" t="s">
        <v>143</v>
      </c>
      <c r="U12" s="76" t="s">
        <v>144</v>
      </c>
    </row>
    <row r="13" spans="1:21" ht="30" customHeight="1" x14ac:dyDescent="0.2">
      <c r="S13" s="77" t="s">
        <v>137</v>
      </c>
      <c r="T13" s="199">
        <f>'9'!H12</f>
        <v>558</v>
      </c>
      <c r="U13" s="45">
        <f>'9'!E12</f>
        <v>0</v>
      </c>
    </row>
    <row r="14" spans="1:21" ht="30" customHeight="1" x14ac:dyDescent="0.2">
      <c r="S14" s="77" t="s">
        <v>151</v>
      </c>
      <c r="T14" s="199">
        <f>'9'!H13</f>
        <v>369</v>
      </c>
      <c r="U14" s="45">
        <f>'9'!E13</f>
        <v>0</v>
      </c>
    </row>
    <row r="15" spans="1:21" ht="30" customHeight="1" x14ac:dyDescent="0.2">
      <c r="S15" s="77" t="s">
        <v>138</v>
      </c>
      <c r="T15" s="35">
        <f>'9'!H14</f>
        <v>369</v>
      </c>
      <c r="U15" s="45">
        <f>'9'!E14</f>
        <v>189</v>
      </c>
    </row>
    <row r="16" spans="1:21" ht="30" customHeight="1" x14ac:dyDescent="0.2">
      <c r="S16" s="77" t="s">
        <v>139</v>
      </c>
      <c r="T16" s="35">
        <f>'9'!H15</f>
        <v>306</v>
      </c>
      <c r="U16" s="45">
        <f>'9'!E15</f>
        <v>126</v>
      </c>
    </row>
    <row r="17" spans="15:21" ht="30" customHeight="1" x14ac:dyDescent="0.2">
      <c r="S17" s="77" t="s">
        <v>140</v>
      </c>
      <c r="T17" s="35">
        <f>'9'!H16</f>
        <v>306</v>
      </c>
      <c r="U17" s="45">
        <f>'9'!E16</f>
        <v>126</v>
      </c>
    </row>
    <row r="18" spans="15:21" ht="30" customHeight="1" x14ac:dyDescent="0.2">
      <c r="S18" s="77" t="s">
        <v>142</v>
      </c>
      <c r="T18" s="35">
        <f>'9'!H17</f>
        <v>243</v>
      </c>
      <c r="U18" s="45">
        <f>'9'!E17</f>
        <v>126</v>
      </c>
    </row>
    <row r="19" spans="15:21" ht="30" customHeight="1" x14ac:dyDescent="0.2">
      <c r="S19" s="77" t="s">
        <v>385</v>
      </c>
      <c r="T19" s="199">
        <f>'9'!H18</f>
        <v>252</v>
      </c>
      <c r="U19" s="200">
        <f>'9'!E18</f>
        <v>0</v>
      </c>
    </row>
    <row r="20" spans="15:21" ht="30" customHeight="1" thickBot="1" x14ac:dyDescent="0.25">
      <c r="S20" s="351" t="s">
        <v>141</v>
      </c>
      <c r="T20" s="352">
        <f>'9'!H19</f>
        <v>0</v>
      </c>
      <c r="U20" s="353">
        <f>'9'!E19</f>
        <v>63</v>
      </c>
    </row>
    <row r="21" spans="15:21" ht="30" customHeight="1" x14ac:dyDescent="0.2"/>
    <row r="22" spans="15:21" ht="30" customHeight="1" x14ac:dyDescent="0.2"/>
    <row r="23" spans="15:21" ht="30" customHeight="1" x14ac:dyDescent="0.2"/>
    <row r="24" spans="15:21" ht="30" customHeight="1" x14ac:dyDescent="0.2"/>
    <row r="25" spans="15:21" ht="9" customHeight="1" x14ac:dyDescent="0.2"/>
    <row r="26" spans="15:21" ht="18.75" customHeight="1" x14ac:dyDescent="0.2">
      <c r="O26"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9"/>
  <sheetViews>
    <sheetView rightToLeft="1" view="pageBreakPreview" topLeftCell="A7" zoomScaleSheetLayoutView="100" zoomScalePageLayoutView="85" workbookViewId="0">
      <selection activeCell="P33" sqref="P33"/>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32" t="s">
        <v>292</v>
      </c>
      <c r="B2" s="432"/>
      <c r="C2" s="432"/>
      <c r="D2" s="432"/>
      <c r="E2" s="432"/>
      <c r="F2" s="432"/>
      <c r="G2" s="432"/>
      <c r="H2" s="432"/>
      <c r="I2" s="432"/>
      <c r="J2" s="432"/>
      <c r="K2" s="432"/>
      <c r="L2" s="432"/>
      <c r="M2" s="432"/>
      <c r="N2" s="432"/>
      <c r="O2" s="432"/>
    </row>
    <row r="3" spans="1:21" s="1" customFormat="1" ht="21" customHeight="1" x14ac:dyDescent="0.2">
      <c r="A3" s="433" t="s">
        <v>358</v>
      </c>
      <c r="B3" s="433"/>
      <c r="C3" s="433"/>
      <c r="D3" s="433"/>
      <c r="E3" s="433"/>
      <c r="F3" s="433"/>
      <c r="G3" s="433"/>
      <c r="H3" s="433"/>
      <c r="I3" s="433"/>
      <c r="J3" s="433"/>
      <c r="K3" s="433"/>
      <c r="L3" s="433"/>
      <c r="M3" s="433"/>
      <c r="N3" s="433"/>
      <c r="O3" s="433"/>
    </row>
    <row r="4" spans="1:21" s="1" customFormat="1" ht="20.25" customHeight="1" x14ac:dyDescent="0.25">
      <c r="A4" s="434" t="s">
        <v>429</v>
      </c>
      <c r="B4" s="434"/>
      <c r="C4" s="434"/>
      <c r="D4" s="434"/>
      <c r="E4" s="434"/>
      <c r="F4" s="434"/>
      <c r="G4" s="434"/>
      <c r="H4" s="434"/>
      <c r="I4" s="434"/>
      <c r="J4" s="434"/>
      <c r="K4" s="434"/>
      <c r="L4" s="434"/>
      <c r="M4" s="434"/>
      <c r="N4" s="434"/>
      <c r="O4" s="434"/>
    </row>
    <row r="5" spans="1:21" s="1" customFormat="1" ht="20.25" customHeight="1" x14ac:dyDescent="0.2">
      <c r="A5" s="435" t="s">
        <v>430</v>
      </c>
      <c r="B5" s="435"/>
      <c r="C5" s="435"/>
      <c r="D5" s="435"/>
      <c r="E5" s="435"/>
      <c r="F5" s="435"/>
      <c r="G5" s="435"/>
      <c r="H5" s="435"/>
      <c r="I5" s="435"/>
      <c r="J5" s="435"/>
      <c r="K5" s="435"/>
      <c r="L5" s="435"/>
      <c r="M5" s="435"/>
      <c r="N5" s="435"/>
      <c r="O5" s="435"/>
    </row>
    <row r="6" spans="1:21" s="1" customFormat="1" ht="20.25" customHeight="1" x14ac:dyDescent="0.2">
      <c r="A6" s="151"/>
      <c r="B6" s="151" t="s">
        <v>57</v>
      </c>
      <c r="C6" s="151"/>
      <c r="D6" s="151"/>
      <c r="E6" s="151"/>
      <c r="M6" s="1" t="s">
        <v>57</v>
      </c>
    </row>
    <row r="7" spans="1:21" ht="13.5" thickBot="1" x14ac:dyDescent="0.25"/>
    <row r="8" spans="1:21" ht="25.5" x14ac:dyDescent="0.2">
      <c r="S8" s="44" t="s">
        <v>62</v>
      </c>
      <c r="T8" s="100" t="s">
        <v>78</v>
      </c>
      <c r="U8" s="101" t="s">
        <v>77</v>
      </c>
    </row>
    <row r="9" spans="1:21" ht="25.5" x14ac:dyDescent="0.2">
      <c r="S9" s="77" t="s">
        <v>137</v>
      </c>
      <c r="T9" s="199">
        <f>'9'!C12</f>
        <v>0</v>
      </c>
      <c r="U9" s="200">
        <f>'9'!D12</f>
        <v>0</v>
      </c>
    </row>
    <row r="10" spans="1:21" ht="25.5" x14ac:dyDescent="0.2">
      <c r="S10" s="77" t="s">
        <v>151</v>
      </c>
      <c r="T10" s="199">
        <f>'9'!C13</f>
        <v>0</v>
      </c>
      <c r="U10" s="200">
        <f>'9'!D13</f>
        <v>0</v>
      </c>
    </row>
    <row r="11" spans="1:21" ht="25.5" x14ac:dyDescent="0.2">
      <c r="S11" s="77" t="s">
        <v>138</v>
      </c>
      <c r="T11" s="199">
        <f>'9'!C14</f>
        <v>63</v>
      </c>
      <c r="U11" s="200">
        <f>'9'!D14</f>
        <v>126</v>
      </c>
    </row>
    <row r="12" spans="1:21" ht="30" customHeight="1" x14ac:dyDescent="0.2">
      <c r="S12" s="77" t="s">
        <v>139</v>
      </c>
      <c r="T12" s="199">
        <f>'9'!C15</f>
        <v>63</v>
      </c>
      <c r="U12" s="200">
        <f>'9'!D15</f>
        <v>63</v>
      </c>
    </row>
    <row r="13" spans="1:21" ht="30" customHeight="1" x14ac:dyDescent="0.2">
      <c r="S13" s="77" t="s">
        <v>140</v>
      </c>
      <c r="T13" s="199">
        <f>'9'!C16</f>
        <v>63</v>
      </c>
      <c r="U13" s="200">
        <f>'9'!D16</f>
        <v>63</v>
      </c>
    </row>
    <row r="14" spans="1:21" ht="30" customHeight="1" x14ac:dyDescent="0.2">
      <c r="S14" s="77" t="s">
        <v>142</v>
      </c>
      <c r="T14" s="199">
        <f>'9'!C17</f>
        <v>63</v>
      </c>
      <c r="U14" s="200">
        <f>'9'!D17</f>
        <v>63</v>
      </c>
    </row>
    <row r="15" spans="1:21" ht="30" customHeight="1" x14ac:dyDescent="0.2">
      <c r="S15" s="354" t="s">
        <v>385</v>
      </c>
      <c r="T15" s="199">
        <v>0</v>
      </c>
      <c r="U15" s="200">
        <v>0</v>
      </c>
    </row>
    <row r="16" spans="1:21" ht="30" customHeight="1" thickBot="1" x14ac:dyDescent="0.25">
      <c r="S16" s="78" t="s">
        <v>141</v>
      </c>
      <c r="T16" s="199">
        <f>'9'!C19</f>
        <v>0</v>
      </c>
      <c r="U16" s="200">
        <f>'9'!D19</f>
        <v>63</v>
      </c>
    </row>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30" customHeight="1" x14ac:dyDescent="0.2"/>
    <row r="23" spans="15:15" ht="29.25" customHeight="1" x14ac:dyDescent="0.2">
      <c r="O23" s="82"/>
    </row>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view="pageBreakPreview" zoomScaleSheetLayoutView="100" zoomScalePageLayoutView="85" workbookViewId="0">
      <selection activeCell="P33" sqref="P33"/>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408" t="s">
        <v>277</v>
      </c>
      <c r="B2" s="408"/>
      <c r="C2" s="408"/>
      <c r="D2" s="408"/>
      <c r="E2" s="408"/>
      <c r="F2" s="408"/>
      <c r="G2" s="408"/>
      <c r="H2" s="408"/>
      <c r="I2" s="408"/>
      <c r="J2" s="408"/>
      <c r="K2" s="408"/>
      <c r="L2" s="408"/>
      <c r="M2" s="408"/>
    </row>
    <row r="3" spans="1:13" s="1" customFormat="1" ht="21" customHeight="1" x14ac:dyDescent="0.2">
      <c r="A3" s="409" t="s">
        <v>359</v>
      </c>
      <c r="B3" s="409"/>
      <c r="C3" s="409"/>
      <c r="D3" s="409"/>
      <c r="E3" s="409"/>
      <c r="F3" s="409"/>
      <c r="G3" s="409"/>
      <c r="H3" s="409"/>
      <c r="I3" s="409"/>
      <c r="J3" s="409"/>
      <c r="K3" s="409"/>
      <c r="L3" s="409"/>
      <c r="M3" s="409"/>
    </row>
    <row r="4" spans="1:13" s="1" customFormat="1" ht="20.25" customHeight="1" x14ac:dyDescent="0.25">
      <c r="A4" s="410" t="s">
        <v>429</v>
      </c>
      <c r="B4" s="410"/>
      <c r="C4" s="410"/>
      <c r="D4" s="410"/>
      <c r="E4" s="410"/>
      <c r="F4" s="410"/>
      <c r="G4" s="410"/>
      <c r="H4" s="410"/>
      <c r="I4" s="410"/>
      <c r="J4" s="410"/>
      <c r="K4" s="410"/>
      <c r="L4" s="410"/>
      <c r="M4" s="410"/>
    </row>
    <row r="5" spans="1:13" s="1" customFormat="1" ht="20.25" customHeight="1" x14ac:dyDescent="0.2">
      <c r="A5" s="411" t="s">
        <v>430</v>
      </c>
      <c r="B5" s="411"/>
      <c r="C5" s="411"/>
      <c r="D5" s="411"/>
      <c r="E5" s="411"/>
      <c r="F5" s="411"/>
      <c r="G5" s="411"/>
      <c r="H5" s="411"/>
      <c r="I5" s="411"/>
      <c r="J5" s="411"/>
      <c r="K5" s="411"/>
      <c r="L5" s="411"/>
      <c r="M5" s="411"/>
    </row>
    <row r="6" spans="1:13" s="1" customFormat="1" ht="20.25" customHeight="1" x14ac:dyDescent="0.2">
      <c r="A6" s="151"/>
      <c r="B6" s="151"/>
      <c r="C6" s="151"/>
      <c r="D6" s="151"/>
      <c r="E6" s="151"/>
    </row>
    <row r="7" spans="1:13" s="9" customFormat="1" ht="21" customHeight="1" x14ac:dyDescent="0.2">
      <c r="A7" s="36" t="s">
        <v>44</v>
      </c>
      <c r="B7" s="10"/>
      <c r="C7" s="8"/>
      <c r="D7" s="8"/>
      <c r="E7" s="13"/>
      <c r="K7" s="13"/>
      <c r="L7" s="495" t="s">
        <v>43</v>
      </c>
      <c r="M7" s="495"/>
    </row>
    <row r="8" spans="1:13" ht="33.950000000000003" customHeight="1" x14ac:dyDescent="0.2">
      <c r="A8" s="496" t="s">
        <v>61</v>
      </c>
      <c r="B8" s="416"/>
      <c r="C8" s="416" t="s">
        <v>144</v>
      </c>
      <c r="D8" s="481"/>
      <c r="E8" s="481"/>
      <c r="F8" s="416" t="s">
        <v>143</v>
      </c>
      <c r="G8" s="481"/>
      <c r="H8" s="481"/>
      <c r="I8" s="420" t="s">
        <v>76</v>
      </c>
      <c r="J8" s="482"/>
      <c r="K8" s="482"/>
      <c r="L8" s="499" t="s">
        <v>86</v>
      </c>
      <c r="M8" s="500"/>
    </row>
    <row r="9" spans="1:13" ht="42.95" customHeight="1" x14ac:dyDescent="0.2">
      <c r="A9" s="497"/>
      <c r="B9" s="418"/>
      <c r="C9" s="158" t="s">
        <v>78</v>
      </c>
      <c r="D9" s="158" t="s">
        <v>77</v>
      </c>
      <c r="E9" s="31" t="s">
        <v>76</v>
      </c>
      <c r="F9" s="158" t="s">
        <v>78</v>
      </c>
      <c r="G9" s="158" t="s">
        <v>77</v>
      </c>
      <c r="H9" s="31" t="s">
        <v>76</v>
      </c>
      <c r="I9" s="30" t="s">
        <v>78</v>
      </c>
      <c r="J9" s="30" t="s">
        <v>77</v>
      </c>
      <c r="K9" s="30" t="s">
        <v>76</v>
      </c>
      <c r="L9" s="501"/>
      <c r="M9" s="502"/>
    </row>
    <row r="10" spans="1:13" ht="27" customHeight="1" x14ac:dyDescent="0.2">
      <c r="A10" s="507" t="s">
        <v>132</v>
      </c>
      <c r="B10" s="508"/>
      <c r="C10" s="265">
        <v>63</v>
      </c>
      <c r="D10" s="266">
        <v>252</v>
      </c>
      <c r="E10" s="267">
        <f>C10+D10</f>
        <v>315</v>
      </c>
      <c r="F10" s="266">
        <v>432</v>
      </c>
      <c r="G10" s="266">
        <v>486</v>
      </c>
      <c r="H10" s="315">
        <f t="shared" ref="H10:H13" si="0">F10+G10</f>
        <v>918</v>
      </c>
      <c r="I10" s="268">
        <f>C10+F10</f>
        <v>495</v>
      </c>
      <c r="J10" s="256">
        <f>D10+G10</f>
        <v>738</v>
      </c>
      <c r="K10" s="256">
        <f t="shared" ref="K10:K13" si="1">E10+H10</f>
        <v>1233</v>
      </c>
      <c r="L10" s="513" t="s">
        <v>131</v>
      </c>
      <c r="M10" s="514"/>
    </row>
    <row r="11" spans="1:13" ht="27" customHeight="1" x14ac:dyDescent="0.2">
      <c r="A11" s="517" t="s">
        <v>87</v>
      </c>
      <c r="B11" s="518"/>
      <c r="C11" s="269">
        <v>63</v>
      </c>
      <c r="D11" s="270">
        <v>126</v>
      </c>
      <c r="E11" s="271">
        <f t="shared" ref="E11:E12" si="2">C11+D11</f>
        <v>189</v>
      </c>
      <c r="F11" s="270">
        <v>360</v>
      </c>
      <c r="G11" s="270">
        <v>549</v>
      </c>
      <c r="H11" s="316">
        <f t="shared" si="0"/>
        <v>909</v>
      </c>
      <c r="I11" s="272">
        <f>C11+F11</f>
        <v>423</v>
      </c>
      <c r="J11" s="259">
        <f t="shared" ref="J11:J13" si="3">D11+G11</f>
        <v>675</v>
      </c>
      <c r="K11" s="259">
        <f t="shared" si="1"/>
        <v>1098</v>
      </c>
      <c r="L11" s="503" t="s">
        <v>88</v>
      </c>
      <c r="M11" s="504"/>
    </row>
    <row r="12" spans="1:13" ht="27" customHeight="1" x14ac:dyDescent="0.2">
      <c r="A12" s="515" t="s">
        <v>60</v>
      </c>
      <c r="B12" s="516"/>
      <c r="C12" s="273">
        <v>0</v>
      </c>
      <c r="D12" s="274">
        <v>0</v>
      </c>
      <c r="E12" s="275">
        <f t="shared" si="2"/>
        <v>0</v>
      </c>
      <c r="F12" s="274">
        <v>252</v>
      </c>
      <c r="G12" s="274">
        <v>252</v>
      </c>
      <c r="H12" s="275">
        <f t="shared" si="0"/>
        <v>504</v>
      </c>
      <c r="I12" s="276">
        <f t="shared" ref="I12:I13" si="4">C12+F12</f>
        <v>252</v>
      </c>
      <c r="J12" s="259">
        <f t="shared" si="3"/>
        <v>252</v>
      </c>
      <c r="K12" s="259">
        <f t="shared" si="1"/>
        <v>504</v>
      </c>
      <c r="L12" s="505" t="s">
        <v>89</v>
      </c>
      <c r="M12" s="506"/>
    </row>
    <row r="13" spans="1:13" ht="27" customHeight="1" x14ac:dyDescent="0.2">
      <c r="A13" s="511" t="s">
        <v>7</v>
      </c>
      <c r="B13" s="512"/>
      <c r="C13" s="277">
        <f>SUM(C10:C12)</f>
        <v>126</v>
      </c>
      <c r="D13" s="277">
        <f t="shared" ref="D13:E13" si="5">SUM(D10:D12)</f>
        <v>378</v>
      </c>
      <c r="E13" s="277">
        <f t="shared" si="5"/>
        <v>504</v>
      </c>
      <c r="F13" s="277">
        <f>SUM(F10:F12)</f>
        <v>1044</v>
      </c>
      <c r="G13" s="277">
        <f>SUM(G10:G12)</f>
        <v>1287</v>
      </c>
      <c r="H13" s="277">
        <f t="shared" si="0"/>
        <v>2331</v>
      </c>
      <c r="I13" s="278">
        <f t="shared" si="4"/>
        <v>1170</v>
      </c>
      <c r="J13" s="278">
        <f t="shared" si="3"/>
        <v>1665</v>
      </c>
      <c r="K13" s="278">
        <f t="shared" si="1"/>
        <v>2835</v>
      </c>
      <c r="L13" s="509" t="s">
        <v>83</v>
      </c>
      <c r="M13" s="510"/>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98"/>
      <c r="L37" s="498"/>
    </row>
  </sheetData>
  <mergeCells count="19">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 ref="L7:M7"/>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view="pageBreakPreview" topLeftCell="A4" zoomScaleSheetLayoutView="100" zoomScalePageLayoutView="85" workbookViewId="0">
      <selection activeCell="P33" sqref="P33"/>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363" customFormat="1" ht="18.75" customHeight="1" x14ac:dyDescent="0.2"/>
    <row r="2" spans="1:20" s="1" customFormat="1" ht="20.25" customHeight="1" x14ac:dyDescent="0.25">
      <c r="A2" s="432" t="s">
        <v>313</v>
      </c>
      <c r="B2" s="432"/>
      <c r="C2" s="432"/>
      <c r="D2" s="432"/>
      <c r="E2" s="432"/>
      <c r="F2" s="432"/>
      <c r="G2" s="432"/>
      <c r="H2" s="432"/>
      <c r="I2" s="432"/>
      <c r="J2" s="432"/>
      <c r="K2" s="432"/>
      <c r="L2" s="432"/>
      <c r="M2" s="432"/>
      <c r="N2" s="359"/>
      <c r="O2" s="168"/>
      <c r="P2" s="168"/>
      <c r="Q2" s="168"/>
    </row>
    <row r="3" spans="1:20" s="1" customFormat="1" ht="21" customHeight="1" x14ac:dyDescent="0.2">
      <c r="A3" s="433" t="s">
        <v>360</v>
      </c>
      <c r="B3" s="433"/>
      <c r="C3" s="433"/>
      <c r="D3" s="433"/>
      <c r="E3" s="433"/>
      <c r="F3" s="433"/>
      <c r="G3" s="433"/>
      <c r="H3" s="433"/>
      <c r="I3" s="433"/>
      <c r="J3" s="433"/>
      <c r="K3" s="433"/>
      <c r="L3" s="433"/>
      <c r="M3" s="433"/>
      <c r="N3" s="360"/>
      <c r="O3" s="169"/>
      <c r="P3" s="169"/>
      <c r="Q3" s="169"/>
    </row>
    <row r="4" spans="1:20" s="1" customFormat="1" ht="20.25" customHeight="1" x14ac:dyDescent="0.25">
      <c r="A4" s="434" t="s">
        <v>429</v>
      </c>
      <c r="B4" s="434"/>
      <c r="C4" s="434"/>
      <c r="D4" s="434"/>
      <c r="E4" s="434"/>
      <c r="F4" s="434"/>
      <c r="G4" s="434"/>
      <c r="H4" s="434"/>
      <c r="I4" s="434"/>
      <c r="J4" s="434"/>
      <c r="K4" s="434"/>
      <c r="L4" s="434"/>
      <c r="M4" s="434"/>
      <c r="N4" s="361"/>
      <c r="O4" s="141"/>
      <c r="P4" s="141"/>
      <c r="Q4" s="141"/>
    </row>
    <row r="5" spans="1:20" s="1" customFormat="1" ht="20.25" customHeight="1" x14ac:dyDescent="0.2">
      <c r="A5" s="435" t="s">
        <v>430</v>
      </c>
      <c r="B5" s="435"/>
      <c r="C5" s="435"/>
      <c r="D5" s="435"/>
      <c r="E5" s="435"/>
      <c r="F5" s="435"/>
      <c r="G5" s="435"/>
      <c r="H5" s="435"/>
      <c r="I5" s="435"/>
      <c r="J5" s="435"/>
      <c r="K5" s="435"/>
      <c r="L5" s="435"/>
      <c r="M5" s="435"/>
      <c r="N5" s="362"/>
      <c r="O5" s="142"/>
      <c r="P5" s="142"/>
      <c r="Q5" s="142"/>
      <c r="T5" s="332"/>
    </row>
    <row r="6" spans="1:20" s="1" customFormat="1" ht="20.25" customHeight="1" x14ac:dyDescent="0.2">
      <c r="A6" s="362"/>
      <c r="B6" s="362"/>
      <c r="C6" s="362"/>
      <c r="D6" s="362"/>
      <c r="E6" s="362"/>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257</v>
      </c>
      <c r="S10" s="57" t="s">
        <v>373</v>
      </c>
      <c r="T10" s="58" t="s">
        <v>256</v>
      </c>
    </row>
    <row r="11" spans="1:20" ht="18.95" customHeight="1" x14ac:dyDescent="0.2">
      <c r="P11" s="519" t="s">
        <v>85</v>
      </c>
      <c r="Q11" s="325" t="s">
        <v>90</v>
      </c>
      <c r="R11" s="325">
        <f>'10'!C12</f>
        <v>0</v>
      </c>
      <c r="S11" s="325">
        <f>'10'!C11</f>
        <v>63</v>
      </c>
      <c r="T11" s="326">
        <f>'10'!C10</f>
        <v>63</v>
      </c>
    </row>
    <row r="12" spans="1:20" ht="18.95" customHeight="1" x14ac:dyDescent="0.2">
      <c r="P12" s="519"/>
      <c r="Q12" s="327" t="s">
        <v>314</v>
      </c>
      <c r="R12" s="325">
        <f>'10'!D12</f>
        <v>0</v>
      </c>
      <c r="S12" s="325">
        <f>'10'!D11</f>
        <v>126</v>
      </c>
      <c r="T12" s="326">
        <f>'10'!D10</f>
        <v>252</v>
      </c>
    </row>
    <row r="13" spans="1:20" ht="18.95" customHeight="1" x14ac:dyDescent="0.2">
      <c r="P13" s="519" t="s">
        <v>84</v>
      </c>
      <c r="Q13" s="325" t="s">
        <v>90</v>
      </c>
      <c r="R13" s="325">
        <f>'10'!F12</f>
        <v>252</v>
      </c>
      <c r="S13" s="325">
        <f>'10'!F11</f>
        <v>360</v>
      </c>
      <c r="T13" s="328">
        <f>'10'!F10</f>
        <v>432</v>
      </c>
    </row>
    <row r="14" spans="1:20" ht="18.95" customHeight="1" thickBot="1" x14ac:dyDescent="0.25">
      <c r="P14" s="520"/>
      <c r="Q14" s="329" t="s">
        <v>314</v>
      </c>
      <c r="R14" s="330">
        <f>'10'!G12</f>
        <v>252</v>
      </c>
      <c r="S14" s="330">
        <f>'10'!G11</f>
        <v>549</v>
      </c>
      <c r="T14" s="331">
        <f>'10'!G10</f>
        <v>486</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A2:M2"/>
    <mergeCell ref="A3:M3"/>
    <mergeCell ref="A4:M4"/>
    <mergeCell ref="A5:M5"/>
    <mergeCell ref="P11:P1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view="pageBreakPreview" zoomScaleSheetLayoutView="100" zoomScalePageLayoutView="85" workbookViewId="0">
      <selection activeCell="P33" sqref="P33"/>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408" t="s">
        <v>259</v>
      </c>
      <c r="B2" s="408"/>
      <c r="C2" s="408"/>
      <c r="D2" s="408"/>
      <c r="E2" s="408"/>
      <c r="F2" s="168"/>
      <c r="G2" s="168"/>
      <c r="H2" s="168"/>
      <c r="I2" s="168"/>
      <c r="J2" s="168"/>
      <c r="K2" s="168"/>
      <c r="L2" s="168"/>
      <c r="M2" s="168"/>
      <c r="N2" s="168"/>
    </row>
    <row r="3" spans="1:14" s="1" customFormat="1" ht="35.1" customHeight="1" x14ac:dyDescent="0.2">
      <c r="A3" s="409" t="s">
        <v>361</v>
      </c>
      <c r="B3" s="409"/>
      <c r="C3" s="409"/>
      <c r="D3" s="409"/>
      <c r="E3" s="409"/>
      <c r="F3" s="169"/>
      <c r="G3" s="169"/>
      <c r="H3" s="169"/>
      <c r="I3" s="169"/>
      <c r="J3" s="169"/>
      <c r="K3" s="169"/>
      <c r="L3" s="169"/>
      <c r="M3" s="169"/>
      <c r="N3" s="169"/>
    </row>
    <row r="4" spans="1:14" s="1" customFormat="1" ht="20.25" customHeight="1" x14ac:dyDescent="0.25">
      <c r="A4" s="410" t="s">
        <v>429</v>
      </c>
      <c r="B4" s="410"/>
      <c r="C4" s="410"/>
      <c r="D4" s="410"/>
      <c r="E4" s="410"/>
      <c r="F4" s="141"/>
      <c r="G4" s="141"/>
      <c r="H4" s="141"/>
      <c r="I4" s="141"/>
      <c r="J4" s="141"/>
      <c r="K4" s="141"/>
      <c r="L4" s="141"/>
      <c r="M4" s="141"/>
      <c r="N4" s="141"/>
    </row>
    <row r="5" spans="1:14" s="1" customFormat="1" ht="20.25" customHeight="1" x14ac:dyDescent="0.2">
      <c r="A5" s="411" t="s">
        <v>430</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46</v>
      </c>
      <c r="B7" s="10"/>
      <c r="C7" s="8"/>
      <c r="D7" s="8"/>
      <c r="E7" s="13" t="s">
        <v>45</v>
      </c>
      <c r="K7" s="13"/>
      <c r="N7" s="13"/>
    </row>
    <row r="8" spans="1:14" ht="39.950000000000003" customHeight="1" x14ac:dyDescent="0.2">
      <c r="A8" s="28" t="s">
        <v>79</v>
      </c>
      <c r="B8" s="154" t="s">
        <v>78</v>
      </c>
      <c r="C8" s="154" t="s">
        <v>312</v>
      </c>
      <c r="D8" s="156" t="s">
        <v>76</v>
      </c>
      <c r="E8" s="29" t="s">
        <v>155</v>
      </c>
    </row>
    <row r="9" spans="1:14" ht="27" customHeight="1" x14ac:dyDescent="0.2">
      <c r="A9" s="207" t="s">
        <v>59</v>
      </c>
      <c r="B9" s="279">
        <v>63</v>
      </c>
      <c r="C9" s="280">
        <v>126</v>
      </c>
      <c r="D9" s="281">
        <f>B9+C9</f>
        <v>189</v>
      </c>
      <c r="E9" s="208" t="s">
        <v>81</v>
      </c>
    </row>
    <row r="10" spans="1:14" ht="27" customHeight="1" x14ac:dyDescent="0.2">
      <c r="A10" s="367" t="s">
        <v>125</v>
      </c>
      <c r="B10" s="282">
        <v>63</v>
      </c>
      <c r="C10" s="283">
        <v>63</v>
      </c>
      <c r="D10" s="284">
        <f>B10+C10</f>
        <v>126</v>
      </c>
      <c r="E10" s="209" t="s">
        <v>82</v>
      </c>
    </row>
    <row r="11" spans="1:14" ht="27" customHeight="1" x14ac:dyDescent="0.2">
      <c r="A11" s="357" t="s">
        <v>58</v>
      </c>
      <c r="B11" s="282">
        <v>0</v>
      </c>
      <c r="C11" s="283">
        <v>63</v>
      </c>
      <c r="D11" s="284">
        <f>B11+C11</f>
        <v>63</v>
      </c>
      <c r="E11" s="209" t="s">
        <v>99</v>
      </c>
    </row>
    <row r="12" spans="1:14" ht="30" customHeight="1" x14ac:dyDescent="0.2">
      <c r="A12" s="155" t="s">
        <v>281</v>
      </c>
      <c r="B12" s="285">
        <f>B9+B10+B11</f>
        <v>126</v>
      </c>
      <c r="C12" s="285">
        <f t="shared" ref="C12:D12" si="0">C9+C10+C11</f>
        <v>252</v>
      </c>
      <c r="D12" s="285">
        <f t="shared" si="0"/>
        <v>378</v>
      </c>
      <c r="E12" s="210" t="s">
        <v>282</v>
      </c>
    </row>
    <row r="13" spans="1:14" ht="27" customHeight="1" x14ac:dyDescent="0.2">
      <c r="A13" s="211" t="s">
        <v>93</v>
      </c>
      <c r="B13" s="286">
        <v>63</v>
      </c>
      <c r="C13" s="286">
        <v>126</v>
      </c>
      <c r="D13" s="286">
        <v>189</v>
      </c>
      <c r="E13" s="212" t="s">
        <v>80</v>
      </c>
    </row>
    <row r="15" spans="1:14" ht="12.75" customHeight="1" x14ac:dyDescent="0.2"/>
    <row r="29" spans="1:1" x14ac:dyDescent="0.2">
      <c r="A29"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view="pageBreakPreview" zoomScaleSheetLayoutView="100" zoomScalePageLayoutView="85" workbookViewId="0">
      <selection activeCell="P33" sqref="P33"/>
    </sheetView>
  </sheetViews>
  <sheetFormatPr defaultColWidth="9.7109375" defaultRowHeight="12.75" x14ac:dyDescent="0.2"/>
  <cols>
    <col min="1" max="1" width="38.7109375" style="162" customWidth="1"/>
    <col min="2" max="4" width="18.7109375" style="162" customWidth="1"/>
    <col min="5" max="5" width="38.7109375" style="162" customWidth="1"/>
    <col min="6" max="250" width="9.140625" style="162" customWidth="1"/>
    <col min="251" max="251" width="25.7109375" style="162" customWidth="1"/>
    <col min="252" max="254" width="9.7109375" style="162" customWidth="1"/>
    <col min="255" max="255" width="10.7109375" style="162" customWidth="1"/>
    <col min="256" max="16384" width="9.7109375" style="162"/>
  </cols>
  <sheetData>
    <row r="1" spans="1:14" s="2" customFormat="1" ht="18.75" customHeight="1" x14ac:dyDescent="0.2"/>
    <row r="2" spans="1:14" s="1" customFormat="1" ht="20.25" customHeight="1" x14ac:dyDescent="0.25">
      <c r="A2" s="408" t="s">
        <v>181</v>
      </c>
      <c r="B2" s="408"/>
      <c r="C2" s="408"/>
      <c r="D2" s="408"/>
      <c r="E2" s="408"/>
      <c r="F2" s="168"/>
      <c r="G2" s="168"/>
      <c r="H2" s="168"/>
      <c r="I2" s="168"/>
      <c r="J2" s="168"/>
      <c r="K2" s="168"/>
      <c r="L2" s="168"/>
      <c r="M2" s="168"/>
      <c r="N2" s="168"/>
    </row>
    <row r="3" spans="1:14" s="1" customFormat="1" ht="21" customHeight="1" x14ac:dyDescent="0.2">
      <c r="A3" s="409" t="s">
        <v>363</v>
      </c>
      <c r="B3" s="409"/>
      <c r="C3" s="409"/>
      <c r="D3" s="409"/>
      <c r="E3" s="409"/>
      <c r="F3" s="169"/>
      <c r="G3" s="169"/>
      <c r="H3" s="169"/>
      <c r="I3" s="169"/>
      <c r="J3" s="169"/>
      <c r="K3" s="169"/>
      <c r="L3" s="169"/>
      <c r="M3" s="169"/>
      <c r="N3" s="169"/>
    </row>
    <row r="4" spans="1:14" s="1" customFormat="1" ht="20.25" customHeight="1" x14ac:dyDescent="0.25">
      <c r="A4" s="410" t="s">
        <v>429</v>
      </c>
      <c r="B4" s="410"/>
      <c r="C4" s="410"/>
      <c r="D4" s="410"/>
      <c r="E4" s="410"/>
      <c r="F4" s="141"/>
      <c r="G4" s="141"/>
      <c r="H4" s="141"/>
      <c r="I4" s="141"/>
      <c r="J4" s="141"/>
      <c r="K4" s="141"/>
      <c r="L4" s="141"/>
      <c r="M4" s="141"/>
      <c r="N4" s="141"/>
    </row>
    <row r="5" spans="1:14" s="1" customFormat="1" ht="20.25" customHeight="1" x14ac:dyDescent="0.2">
      <c r="A5" s="411" t="s">
        <v>430</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268</v>
      </c>
      <c r="B7" s="10"/>
      <c r="C7" s="8"/>
      <c r="D7" s="8"/>
      <c r="E7" s="13" t="s">
        <v>269</v>
      </c>
      <c r="K7" s="13"/>
      <c r="M7" s="13"/>
      <c r="N7" s="13"/>
    </row>
    <row r="8" spans="1:14" s="160" customFormat="1" ht="27" customHeight="1" x14ac:dyDescent="0.2">
      <c r="A8" s="438" t="s">
        <v>379</v>
      </c>
      <c r="B8" s="19" t="s">
        <v>15</v>
      </c>
      <c r="C8" s="19" t="s">
        <v>17</v>
      </c>
      <c r="D8" s="40" t="s">
        <v>7</v>
      </c>
      <c r="E8" s="443" t="s">
        <v>380</v>
      </c>
      <c r="F8" s="159"/>
      <c r="G8" s="159"/>
      <c r="H8" s="159"/>
      <c r="I8" s="159"/>
    </row>
    <row r="9" spans="1:14" ht="27" customHeight="1" x14ac:dyDescent="0.2">
      <c r="A9" s="440"/>
      <c r="B9" s="170" t="s">
        <v>16</v>
      </c>
      <c r="C9" s="170" t="s">
        <v>18</v>
      </c>
      <c r="D9" s="171" t="s">
        <v>8</v>
      </c>
      <c r="E9" s="445"/>
      <c r="F9" s="161"/>
      <c r="G9" s="161"/>
      <c r="H9" s="161"/>
      <c r="I9" s="161"/>
    </row>
    <row r="10" spans="1:14" ht="27" customHeight="1" x14ac:dyDescent="0.2">
      <c r="A10" s="219" t="s">
        <v>157</v>
      </c>
      <c r="B10" s="287">
        <v>0</v>
      </c>
      <c r="C10" s="248">
        <v>63</v>
      </c>
      <c r="D10" s="288">
        <f>B10+C10</f>
        <v>63</v>
      </c>
      <c r="E10" s="221" t="s">
        <v>35</v>
      </c>
      <c r="F10" s="161"/>
      <c r="G10" s="161"/>
      <c r="H10" s="161"/>
      <c r="I10" s="161"/>
    </row>
    <row r="11" spans="1:14" ht="27" customHeight="1" x14ac:dyDescent="0.2">
      <c r="A11" s="220" t="s">
        <v>158</v>
      </c>
      <c r="B11" s="289">
        <v>126</v>
      </c>
      <c r="C11" s="252">
        <v>315</v>
      </c>
      <c r="D11" s="290">
        <f t="shared" ref="D11:D12" si="0">B11+C11</f>
        <v>441</v>
      </c>
      <c r="E11" s="222" t="s">
        <v>36</v>
      </c>
      <c r="F11" s="161"/>
      <c r="G11" s="161"/>
      <c r="H11" s="161"/>
      <c r="I11" s="161"/>
    </row>
    <row r="12" spans="1:14" ht="27" customHeight="1" x14ac:dyDescent="0.2">
      <c r="A12" s="163" t="s">
        <v>7</v>
      </c>
      <c r="B12" s="254">
        <f>B10+B11</f>
        <v>126</v>
      </c>
      <c r="C12" s="254">
        <f t="shared" ref="C12" si="1">C10+C11</f>
        <v>378</v>
      </c>
      <c r="D12" s="254">
        <f t="shared" si="0"/>
        <v>504</v>
      </c>
      <c r="E12" s="39" t="s">
        <v>8</v>
      </c>
      <c r="F12" s="161"/>
      <c r="G12" s="161"/>
      <c r="H12" s="161"/>
      <c r="I12" s="161"/>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3"/>
  <sheetViews>
    <sheetView rightToLeft="1" view="pageBreakPreview" topLeftCell="A4" zoomScaleSheetLayoutView="100" zoomScalePageLayoutView="85" workbookViewId="0">
      <selection activeCell="P33" sqref="P33"/>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32" t="s">
        <v>317</v>
      </c>
      <c r="B2" s="432"/>
      <c r="C2" s="432"/>
      <c r="D2" s="432"/>
      <c r="E2" s="432"/>
      <c r="F2" s="432"/>
      <c r="G2" s="432"/>
      <c r="H2" s="432"/>
      <c r="I2" s="168"/>
      <c r="J2" s="168"/>
      <c r="K2" s="168"/>
      <c r="L2" s="168"/>
      <c r="M2" s="168"/>
      <c r="N2" s="152"/>
      <c r="O2" s="168"/>
      <c r="P2" s="168"/>
      <c r="Q2" s="168"/>
    </row>
    <row r="3" spans="1:17" s="1" customFormat="1" ht="35.1" customHeight="1" x14ac:dyDescent="0.2">
      <c r="A3" s="433" t="s">
        <v>362</v>
      </c>
      <c r="B3" s="433"/>
      <c r="C3" s="433"/>
      <c r="D3" s="433"/>
      <c r="E3" s="433"/>
      <c r="F3" s="433"/>
      <c r="G3" s="433"/>
      <c r="H3" s="433"/>
      <c r="I3" s="169"/>
      <c r="J3" s="169"/>
      <c r="K3" s="169"/>
      <c r="L3" s="169"/>
      <c r="M3" s="169"/>
      <c r="N3" s="149"/>
      <c r="O3" s="169"/>
      <c r="P3" s="169"/>
      <c r="Q3" s="169"/>
    </row>
    <row r="4" spans="1:17" s="1" customFormat="1" ht="20.25" customHeight="1" x14ac:dyDescent="0.25">
      <c r="A4" s="434" t="s">
        <v>429</v>
      </c>
      <c r="B4" s="434"/>
      <c r="C4" s="434"/>
      <c r="D4" s="434"/>
      <c r="E4" s="434"/>
      <c r="F4" s="434"/>
      <c r="G4" s="434"/>
      <c r="H4" s="434"/>
      <c r="I4" s="141"/>
      <c r="J4" s="141"/>
      <c r="K4" s="141"/>
      <c r="L4" s="141"/>
      <c r="M4" s="141"/>
      <c r="N4" s="150"/>
      <c r="O4" s="141"/>
      <c r="P4" s="141"/>
      <c r="Q4" s="141"/>
    </row>
    <row r="5" spans="1:17" s="1" customFormat="1" ht="20.25" customHeight="1" x14ac:dyDescent="0.2">
      <c r="A5" s="435" t="s">
        <v>430</v>
      </c>
      <c r="B5" s="435"/>
      <c r="C5" s="435"/>
      <c r="D5" s="435"/>
      <c r="E5" s="435"/>
      <c r="F5" s="435"/>
      <c r="G5" s="435"/>
      <c r="H5" s="435"/>
      <c r="I5" s="142"/>
      <c r="J5" s="142"/>
      <c r="K5" s="142"/>
      <c r="L5" s="142"/>
      <c r="M5" s="142"/>
      <c r="N5" s="151"/>
      <c r="O5" s="142"/>
      <c r="P5" s="142"/>
      <c r="Q5" s="142"/>
    </row>
    <row r="6" spans="1:17" s="1" customFormat="1" ht="20.25" customHeight="1" x14ac:dyDescent="0.2">
      <c r="A6" s="151"/>
      <c r="B6" s="151"/>
      <c r="C6" s="151"/>
      <c r="D6" s="151"/>
      <c r="E6" s="151"/>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315</v>
      </c>
      <c r="L8" s="76" t="s">
        <v>316</v>
      </c>
    </row>
    <row r="9" spans="1:17" ht="25.5" customHeight="1" x14ac:dyDescent="0.2">
      <c r="J9" s="62" t="s">
        <v>126</v>
      </c>
      <c r="K9" s="146">
        <f>'11'!B9</f>
        <v>63</v>
      </c>
      <c r="L9" s="147">
        <f>'11'!C9</f>
        <v>126</v>
      </c>
    </row>
    <row r="10" spans="1:17" ht="25.5" customHeight="1" x14ac:dyDescent="0.2">
      <c r="J10" s="62" t="s">
        <v>146</v>
      </c>
      <c r="K10" s="147">
        <f>'11'!B10</f>
        <v>63</v>
      </c>
      <c r="L10" s="147">
        <f>'11'!C11</f>
        <v>63</v>
      </c>
    </row>
    <row r="11" spans="1:17" ht="25.5" customHeight="1" x14ac:dyDescent="0.2">
      <c r="J11" s="62" t="s">
        <v>141</v>
      </c>
      <c r="K11" s="147">
        <v>0</v>
      </c>
      <c r="L11" s="147">
        <v>63</v>
      </c>
    </row>
    <row r="12" spans="1:17" ht="25.5" customHeight="1" x14ac:dyDescent="0.2"/>
    <row r="13" spans="1:17" ht="25.5" customHeight="1" x14ac:dyDescent="0.2"/>
    <row r="15" spans="1:17" ht="12.75" customHeight="1" x14ac:dyDescent="0.2"/>
    <row r="23" spans="1:1" x14ac:dyDescent="0.2">
      <c r="A23"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view="pageBreakPreview" topLeftCell="A4" zoomScaleSheetLayoutView="100" zoomScalePageLayoutView="85" workbookViewId="0">
      <selection activeCell="P33" sqref="P33"/>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32" t="s">
        <v>293</v>
      </c>
      <c r="B2" s="432"/>
      <c r="C2" s="432"/>
      <c r="D2" s="432"/>
      <c r="E2" s="432"/>
      <c r="F2" s="432"/>
      <c r="G2" s="432"/>
      <c r="H2" s="432"/>
      <c r="I2" s="432"/>
      <c r="J2" s="432"/>
      <c r="K2" s="432"/>
      <c r="L2" s="432"/>
      <c r="M2" s="432"/>
      <c r="N2" s="432"/>
    </row>
    <row r="3" spans="1:18" s="1" customFormat="1" ht="21" customHeight="1" x14ac:dyDescent="0.2">
      <c r="A3" s="433" t="s">
        <v>364</v>
      </c>
      <c r="B3" s="433"/>
      <c r="C3" s="433"/>
      <c r="D3" s="433"/>
      <c r="E3" s="433"/>
      <c r="F3" s="433"/>
      <c r="G3" s="433"/>
      <c r="H3" s="433"/>
      <c r="I3" s="433"/>
      <c r="J3" s="433"/>
      <c r="K3" s="433"/>
      <c r="L3" s="433"/>
      <c r="M3" s="433"/>
      <c r="N3" s="433"/>
    </row>
    <row r="4" spans="1:18" s="1" customFormat="1" ht="20.25" customHeight="1" x14ac:dyDescent="0.25">
      <c r="A4" s="434" t="s">
        <v>429</v>
      </c>
      <c r="B4" s="434"/>
      <c r="C4" s="434"/>
      <c r="D4" s="434"/>
      <c r="E4" s="434"/>
      <c r="F4" s="434"/>
      <c r="G4" s="434"/>
      <c r="H4" s="434"/>
      <c r="I4" s="434"/>
      <c r="J4" s="434"/>
      <c r="K4" s="434"/>
      <c r="L4" s="434"/>
      <c r="M4" s="434"/>
      <c r="N4" s="434"/>
    </row>
    <row r="5" spans="1:18" s="1" customFormat="1" ht="20.25" customHeight="1" x14ac:dyDescent="0.2">
      <c r="A5" s="435" t="s">
        <v>430</v>
      </c>
      <c r="B5" s="435"/>
      <c r="C5" s="435"/>
      <c r="D5" s="435"/>
      <c r="E5" s="435"/>
      <c r="F5" s="435"/>
      <c r="G5" s="435"/>
      <c r="H5" s="435"/>
      <c r="I5" s="435"/>
      <c r="J5" s="435"/>
      <c r="K5" s="435"/>
      <c r="L5" s="435"/>
      <c r="M5" s="435"/>
      <c r="N5" s="435"/>
    </row>
    <row r="6" spans="1:18" s="1" customFormat="1" ht="20.25" customHeight="1" x14ac:dyDescent="0.2">
      <c r="A6" s="151"/>
      <c r="B6" s="151" t="s">
        <v>57</v>
      </c>
      <c r="C6" s="151"/>
      <c r="D6" s="151"/>
      <c r="E6" s="151"/>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312</v>
      </c>
      <c r="R14" s="48" t="s">
        <v>78</v>
      </c>
    </row>
    <row r="15" spans="1:18" ht="20.100000000000001" customHeight="1" x14ac:dyDescent="0.2">
      <c r="P15" s="49" t="s">
        <v>100</v>
      </c>
      <c r="Q15" s="166">
        <f>'12'!C10</f>
        <v>63</v>
      </c>
      <c r="R15" s="164">
        <f>'12'!B10</f>
        <v>0</v>
      </c>
    </row>
    <row r="16" spans="1:18" ht="20.100000000000001" customHeight="1" thickBot="1" x14ac:dyDescent="0.25">
      <c r="P16" s="50" t="s">
        <v>101</v>
      </c>
      <c r="Q16" s="167">
        <f>'12'!C11</f>
        <v>315</v>
      </c>
      <c r="R16" s="165">
        <f>'12'!B11</f>
        <v>126</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rightToLeft="1" view="pageBreakPreview" zoomScaleSheetLayoutView="100" zoomScalePageLayoutView="85" workbookViewId="0">
      <selection activeCell="A17" sqref="A17"/>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408" t="s">
        <v>124</v>
      </c>
      <c r="B2" s="408"/>
      <c r="C2" s="408"/>
      <c r="D2" s="408"/>
      <c r="E2" s="408"/>
      <c r="F2" s="168"/>
      <c r="G2" s="168"/>
      <c r="H2" s="168"/>
      <c r="I2" s="168"/>
      <c r="J2" s="168"/>
      <c r="K2" s="168"/>
      <c r="L2" s="168"/>
      <c r="M2" s="168"/>
      <c r="N2" s="168"/>
    </row>
    <row r="3" spans="1:14" s="1" customFormat="1" ht="21" customHeight="1" x14ac:dyDescent="0.2">
      <c r="A3" s="409" t="s">
        <v>365</v>
      </c>
      <c r="B3" s="409"/>
      <c r="C3" s="409"/>
      <c r="D3" s="409"/>
      <c r="E3" s="409"/>
      <c r="F3" s="169"/>
      <c r="G3" s="169"/>
      <c r="H3" s="169"/>
      <c r="I3" s="169"/>
      <c r="J3" s="169"/>
      <c r="K3" s="169"/>
      <c r="L3" s="169"/>
      <c r="M3" s="169"/>
      <c r="N3" s="169"/>
    </row>
    <row r="4" spans="1:14" s="1" customFormat="1" ht="20.25" customHeight="1" x14ac:dyDescent="0.25">
      <c r="A4" s="410" t="s">
        <v>429</v>
      </c>
      <c r="B4" s="410"/>
      <c r="C4" s="410"/>
      <c r="D4" s="410"/>
      <c r="E4" s="410"/>
      <c r="F4" s="141"/>
      <c r="G4" s="141"/>
      <c r="H4" s="141"/>
      <c r="I4" s="141"/>
      <c r="J4" s="141"/>
      <c r="K4" s="141"/>
      <c r="L4" s="141"/>
      <c r="M4" s="141"/>
      <c r="N4" s="141"/>
    </row>
    <row r="5" spans="1:14" s="1" customFormat="1" ht="20.25" customHeight="1" x14ac:dyDescent="0.2">
      <c r="A5" s="411" t="s">
        <v>430</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174"/>
      <c r="B7" s="174" t="s">
        <v>270</v>
      </c>
      <c r="C7" s="8"/>
      <c r="D7" s="13" t="s">
        <v>271</v>
      </c>
      <c r="E7" s="8"/>
      <c r="K7" s="13"/>
      <c r="M7" s="13"/>
      <c r="N7" s="13"/>
    </row>
    <row r="8" spans="1:14" ht="24.75" customHeight="1" x14ac:dyDescent="0.2">
      <c r="A8" s="21"/>
      <c r="B8" s="521" t="s">
        <v>272</v>
      </c>
      <c r="C8" s="347" t="s">
        <v>381</v>
      </c>
      <c r="D8" s="524" t="s">
        <v>255</v>
      </c>
      <c r="E8" s="21"/>
    </row>
    <row r="9" spans="1:14" ht="13.5" customHeight="1" x14ac:dyDescent="0.2">
      <c r="A9" s="21"/>
      <c r="B9" s="522"/>
      <c r="C9" s="346" t="s">
        <v>382</v>
      </c>
      <c r="D9" s="525"/>
      <c r="E9" s="21"/>
    </row>
    <row r="10" spans="1:14" ht="17.25" customHeight="1" x14ac:dyDescent="0.2">
      <c r="A10" s="21"/>
      <c r="B10" s="523"/>
      <c r="C10" s="339" t="s">
        <v>8</v>
      </c>
      <c r="D10" s="526"/>
      <c r="E10" s="21"/>
    </row>
    <row r="11" spans="1:14" ht="27" customHeight="1" x14ac:dyDescent="0.2">
      <c r="A11" s="21"/>
      <c r="B11" s="348" t="s">
        <v>127</v>
      </c>
      <c r="C11" s="349">
        <v>189</v>
      </c>
      <c r="D11" s="350" t="s">
        <v>102</v>
      </c>
      <c r="E11" s="21"/>
    </row>
    <row r="12" spans="1:14" ht="27" customHeight="1" x14ac:dyDescent="0.2">
      <c r="A12" s="21"/>
      <c r="B12" s="203" t="s">
        <v>391</v>
      </c>
      <c r="C12" s="291">
        <v>126</v>
      </c>
      <c r="D12" s="204" t="s">
        <v>392</v>
      </c>
      <c r="E12" s="21"/>
    </row>
    <row r="13" spans="1:14" ht="27" customHeight="1" x14ac:dyDescent="0.2">
      <c r="A13" s="21"/>
      <c r="B13" s="203" t="s">
        <v>460</v>
      </c>
      <c r="C13" s="291">
        <v>63</v>
      </c>
      <c r="D13" s="204" t="s">
        <v>459</v>
      </c>
      <c r="E13" s="21"/>
    </row>
    <row r="14" spans="1:14" ht="30" customHeight="1" x14ac:dyDescent="0.2">
      <c r="A14" s="21"/>
      <c r="B14" s="157" t="s">
        <v>279</v>
      </c>
      <c r="C14" s="292">
        <f>SUM(C11:C13)</f>
        <v>378</v>
      </c>
      <c r="D14" s="156" t="s">
        <v>280</v>
      </c>
      <c r="E14" s="21"/>
    </row>
    <row r="15" spans="1:14" ht="27" customHeight="1" x14ac:dyDescent="0.2">
      <c r="A15" s="21"/>
      <c r="B15" s="205" t="s">
        <v>93</v>
      </c>
      <c r="C15" s="293">
        <v>189</v>
      </c>
      <c r="D15" s="206" t="s">
        <v>80</v>
      </c>
      <c r="E15" s="21"/>
    </row>
    <row r="16" spans="1:14" ht="20.100000000000001" customHeight="1" x14ac:dyDescent="0.2">
      <c r="A16" s="21"/>
      <c r="E16" s="21"/>
    </row>
    <row r="17" spans="1:5" ht="20.100000000000001" customHeight="1" x14ac:dyDescent="0.2">
      <c r="A17" s="21"/>
      <c r="E17" s="21"/>
    </row>
    <row r="32" spans="1:5" x14ac:dyDescent="0.2">
      <c r="B32" s="20" t="s">
        <v>57</v>
      </c>
      <c r="D32" s="20" t="s">
        <v>57</v>
      </c>
    </row>
    <row r="47" spans="5:5" x14ac:dyDescent="0.2">
      <c r="E47"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9"/>
  <sheetViews>
    <sheetView rightToLeft="1" view="pageBreakPreview" zoomScaleSheetLayoutView="100" zoomScalePageLayoutView="85" workbookViewId="0">
      <selection activeCell="K23" sqref="K23"/>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32" t="s">
        <v>294</v>
      </c>
      <c r="B2" s="432"/>
      <c r="C2" s="432"/>
      <c r="D2" s="432"/>
      <c r="E2" s="432"/>
      <c r="F2" s="432"/>
      <c r="G2" s="432"/>
      <c r="H2" s="432"/>
      <c r="I2" s="432"/>
      <c r="J2" s="432"/>
      <c r="K2" s="168"/>
      <c r="L2" s="168"/>
      <c r="M2" s="168"/>
      <c r="N2" s="168"/>
    </row>
    <row r="3" spans="1:14" s="1" customFormat="1" ht="30" customHeight="1" x14ac:dyDescent="0.2">
      <c r="A3" s="433" t="s">
        <v>366</v>
      </c>
      <c r="B3" s="433"/>
      <c r="C3" s="433"/>
      <c r="D3" s="433"/>
      <c r="E3" s="433"/>
      <c r="F3" s="433"/>
      <c r="G3" s="433"/>
      <c r="H3" s="433"/>
      <c r="I3" s="433"/>
      <c r="J3" s="433"/>
      <c r="K3" s="169"/>
      <c r="L3" s="169"/>
      <c r="M3" s="169"/>
      <c r="N3" s="169"/>
    </row>
    <row r="4" spans="1:14" s="1" customFormat="1" ht="20.25" customHeight="1" x14ac:dyDescent="0.25">
      <c r="A4" s="434" t="s">
        <v>429</v>
      </c>
      <c r="B4" s="434"/>
      <c r="C4" s="434"/>
      <c r="D4" s="434"/>
      <c r="E4" s="434"/>
      <c r="F4" s="434"/>
      <c r="G4" s="434"/>
      <c r="H4" s="434"/>
      <c r="I4" s="434"/>
      <c r="J4" s="434"/>
      <c r="K4" s="141"/>
      <c r="L4" s="141"/>
      <c r="M4" s="141"/>
      <c r="N4" s="141"/>
    </row>
    <row r="5" spans="1:14" s="1" customFormat="1" ht="20.25" customHeight="1" x14ac:dyDescent="0.2">
      <c r="A5" s="435" t="s">
        <v>430</v>
      </c>
      <c r="B5" s="435"/>
      <c r="C5" s="435"/>
      <c r="D5" s="435"/>
      <c r="E5" s="435"/>
      <c r="F5" s="435"/>
      <c r="G5" s="435"/>
      <c r="H5" s="435"/>
      <c r="I5" s="435"/>
      <c r="J5" s="435"/>
      <c r="K5" s="142"/>
      <c r="L5" s="142"/>
      <c r="M5" s="142"/>
      <c r="N5" s="142"/>
    </row>
    <row r="6" spans="1:14" s="1" customFormat="1" ht="20.25" customHeight="1" x14ac:dyDescent="0.2">
      <c r="A6" s="151"/>
      <c r="B6" s="151"/>
      <c r="C6" s="151"/>
      <c r="D6" s="151"/>
      <c r="E6" s="151"/>
    </row>
    <row r="7" spans="1:14" ht="15.95" customHeight="1" x14ac:dyDescent="0.25">
      <c r="C7" s="24"/>
      <c r="D7" s="24"/>
      <c r="E7" s="24"/>
      <c r="F7" s="24"/>
      <c r="G7" s="24"/>
      <c r="H7" s="24"/>
      <c r="I7" s="67"/>
      <c r="J7" s="24"/>
      <c r="K7" s="24"/>
      <c r="L7" s="24"/>
      <c r="M7" s="24"/>
      <c r="N7" s="24"/>
    </row>
    <row r="8" spans="1:14" ht="15.95" customHeight="1" x14ac:dyDescent="0.2">
      <c r="C8" s="527"/>
      <c r="D8" s="527"/>
      <c r="E8" s="527"/>
      <c r="F8" s="527"/>
      <c r="G8" s="527"/>
      <c r="H8" s="527"/>
      <c r="I8" s="153"/>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76</v>
      </c>
    </row>
    <row r="14" spans="1:14" ht="20.100000000000001" customHeight="1" x14ac:dyDescent="0.2">
      <c r="L14" s="63" t="s">
        <v>128</v>
      </c>
      <c r="M14" s="64">
        <f>'13'!C11</f>
        <v>189</v>
      </c>
    </row>
    <row r="15" spans="1:14" ht="20.100000000000001" customHeight="1" x14ac:dyDescent="0.2">
      <c r="L15" s="63" t="s">
        <v>393</v>
      </c>
      <c r="M15" s="64">
        <f>'13'!C12</f>
        <v>126</v>
      </c>
    </row>
    <row r="16" spans="1:14" ht="26.25" customHeight="1" x14ac:dyDescent="0.2">
      <c r="L16" s="63" t="s">
        <v>461</v>
      </c>
      <c r="M16" s="364">
        <f>'13'!C13</f>
        <v>63</v>
      </c>
    </row>
    <row r="17" spans="4:7" ht="20.100000000000001" customHeight="1" x14ac:dyDescent="0.2"/>
    <row r="18" spans="4:7" ht="20.100000000000001" customHeight="1" x14ac:dyDescent="0.2"/>
    <row r="19" spans="4:7" ht="20.100000000000001" customHeight="1" x14ac:dyDescent="0.2"/>
    <row r="20" spans="4:7" ht="20.100000000000001" customHeight="1" x14ac:dyDescent="0.2"/>
    <row r="24" spans="4:7" x14ac:dyDescent="0.2">
      <c r="D24" s="20" t="s">
        <v>57</v>
      </c>
      <c r="G24" s="20" t="s">
        <v>57</v>
      </c>
    </row>
    <row r="39" spans="8:8" x14ac:dyDescent="0.2">
      <c r="H39"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view="pageBreakPreview" topLeftCell="A7" zoomScaleSheetLayoutView="100" workbookViewId="0">
      <selection activeCell="P33" sqref="P33"/>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82"/>
      <c r="T4" s="382"/>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82"/>
      <c r="T5" s="382"/>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82"/>
      <c r="T6" s="382"/>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82"/>
      <c r="T7" s="382"/>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78" t="s">
        <v>186</v>
      </c>
      <c r="B8" s="378"/>
      <c r="C8" s="378"/>
      <c r="D8" s="378"/>
      <c r="E8" s="378"/>
      <c r="F8" s="378"/>
      <c r="G8" s="378"/>
      <c r="H8" s="378"/>
      <c r="I8" s="378"/>
      <c r="J8" s="378"/>
      <c r="K8" s="378"/>
      <c r="L8" s="378"/>
      <c r="M8" s="378"/>
      <c r="N8" s="378"/>
      <c r="O8" s="378"/>
      <c r="P8" s="378"/>
      <c r="Q8" s="378"/>
      <c r="R8" s="378"/>
      <c r="S8" s="382"/>
      <c r="T8" s="382"/>
      <c r="U8" s="379" t="s">
        <v>187</v>
      </c>
      <c r="V8" s="379"/>
      <c r="W8" s="379"/>
      <c r="X8" s="379"/>
      <c r="Y8" s="379"/>
      <c r="Z8" s="379"/>
      <c r="AA8" s="379"/>
      <c r="AB8" s="379"/>
      <c r="AC8" s="379"/>
      <c r="AD8" s="379"/>
      <c r="AE8" s="379"/>
      <c r="AF8" s="379"/>
      <c r="AG8" s="379"/>
      <c r="AH8" s="379"/>
      <c r="AI8" s="379"/>
      <c r="AJ8" s="379"/>
      <c r="AK8" s="379"/>
      <c r="AL8" s="379"/>
      <c r="AM8" s="32"/>
      <c r="AN8" s="32"/>
      <c r="AO8" s="32"/>
    </row>
    <row r="9" spans="1:41" ht="12" customHeight="1" x14ac:dyDescent="0.2">
      <c r="A9" s="378"/>
      <c r="B9" s="378"/>
      <c r="C9" s="378"/>
      <c r="D9" s="378"/>
      <c r="E9" s="378"/>
      <c r="F9" s="378"/>
      <c r="G9" s="378"/>
      <c r="H9" s="378"/>
      <c r="I9" s="378"/>
      <c r="J9" s="378"/>
      <c r="K9" s="378"/>
      <c r="L9" s="378"/>
      <c r="M9" s="378"/>
      <c r="N9" s="378"/>
      <c r="O9" s="378"/>
      <c r="P9" s="378"/>
      <c r="Q9" s="378"/>
      <c r="R9" s="378"/>
      <c r="S9" s="382"/>
      <c r="T9" s="382"/>
      <c r="U9" s="379"/>
      <c r="V9" s="379"/>
      <c r="W9" s="379"/>
      <c r="X9" s="379"/>
      <c r="Y9" s="379"/>
      <c r="Z9" s="379"/>
      <c r="AA9" s="379"/>
      <c r="AB9" s="379"/>
      <c r="AC9" s="379"/>
      <c r="AD9" s="379"/>
      <c r="AE9" s="379"/>
      <c r="AF9" s="379"/>
      <c r="AG9" s="379"/>
      <c r="AH9" s="379"/>
      <c r="AI9" s="379"/>
      <c r="AJ9" s="379"/>
      <c r="AK9" s="379"/>
      <c r="AL9" s="379"/>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82"/>
      <c r="T10" s="382"/>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82"/>
      <c r="T11" s="382"/>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80" t="s">
        <v>427</v>
      </c>
      <c r="B12" s="380"/>
      <c r="C12" s="380"/>
      <c r="D12" s="380"/>
      <c r="E12" s="380"/>
      <c r="F12" s="380"/>
      <c r="G12" s="380"/>
      <c r="H12" s="380"/>
      <c r="I12" s="380"/>
      <c r="J12" s="380"/>
      <c r="K12" s="380"/>
      <c r="L12" s="380"/>
      <c r="M12" s="380"/>
      <c r="N12" s="380"/>
      <c r="O12" s="380"/>
      <c r="P12" s="380"/>
      <c r="Q12" s="380"/>
      <c r="R12" s="380"/>
      <c r="S12" s="382"/>
      <c r="T12" s="382"/>
      <c r="U12" s="381" t="s">
        <v>428</v>
      </c>
      <c r="V12" s="381"/>
      <c r="W12" s="381"/>
      <c r="X12" s="381"/>
      <c r="Y12" s="381"/>
      <c r="Z12" s="381"/>
      <c r="AA12" s="381"/>
      <c r="AB12" s="381"/>
      <c r="AC12" s="381"/>
      <c r="AD12" s="381"/>
      <c r="AE12" s="381"/>
      <c r="AF12" s="381"/>
      <c r="AG12" s="381"/>
      <c r="AH12" s="381"/>
      <c r="AI12" s="381"/>
      <c r="AJ12" s="381"/>
      <c r="AK12" s="381"/>
      <c r="AL12" s="381"/>
      <c r="AM12" s="32"/>
      <c r="AN12" s="32"/>
      <c r="AO12" s="32"/>
    </row>
    <row r="13" spans="1:41" ht="12.75" customHeight="1" x14ac:dyDescent="0.2">
      <c r="A13" s="380"/>
      <c r="B13" s="380"/>
      <c r="C13" s="380"/>
      <c r="D13" s="380"/>
      <c r="E13" s="380"/>
      <c r="F13" s="380"/>
      <c r="G13" s="380"/>
      <c r="H13" s="380"/>
      <c r="I13" s="380"/>
      <c r="J13" s="380"/>
      <c r="K13" s="380"/>
      <c r="L13" s="380"/>
      <c r="M13" s="380"/>
      <c r="N13" s="380"/>
      <c r="O13" s="380"/>
      <c r="P13" s="380"/>
      <c r="Q13" s="380"/>
      <c r="R13" s="380"/>
      <c r="S13" s="382"/>
      <c r="T13" s="382"/>
      <c r="U13" s="381"/>
      <c r="V13" s="381"/>
      <c r="W13" s="381"/>
      <c r="X13" s="381"/>
      <c r="Y13" s="381"/>
      <c r="Z13" s="381"/>
      <c r="AA13" s="381"/>
      <c r="AB13" s="381"/>
      <c r="AC13" s="381"/>
      <c r="AD13" s="381"/>
      <c r="AE13" s="381"/>
      <c r="AF13" s="381"/>
      <c r="AG13" s="381"/>
      <c r="AH13" s="381"/>
      <c r="AI13" s="381"/>
      <c r="AJ13" s="381"/>
      <c r="AK13" s="381"/>
      <c r="AL13" s="381"/>
      <c r="AM13" s="32"/>
      <c r="AN13" s="32"/>
      <c r="AO13" s="32"/>
    </row>
    <row r="14" spans="1:41" ht="12.75" customHeight="1" x14ac:dyDescent="0.2">
      <c r="A14" s="380"/>
      <c r="B14" s="380"/>
      <c r="C14" s="380"/>
      <c r="D14" s="380"/>
      <c r="E14" s="380"/>
      <c r="F14" s="380"/>
      <c r="G14" s="380"/>
      <c r="H14" s="380"/>
      <c r="I14" s="380"/>
      <c r="J14" s="380"/>
      <c r="K14" s="380"/>
      <c r="L14" s="380"/>
      <c r="M14" s="380"/>
      <c r="N14" s="380"/>
      <c r="O14" s="380"/>
      <c r="P14" s="380"/>
      <c r="Q14" s="380"/>
      <c r="R14" s="380"/>
      <c r="S14" s="382"/>
      <c r="T14" s="382"/>
      <c r="U14" s="381"/>
      <c r="V14" s="381"/>
      <c r="W14" s="381"/>
      <c r="X14" s="381"/>
      <c r="Y14" s="381"/>
      <c r="Z14" s="381"/>
      <c r="AA14" s="381"/>
      <c r="AB14" s="381"/>
      <c r="AC14" s="381"/>
      <c r="AD14" s="381"/>
      <c r="AE14" s="381"/>
      <c r="AF14" s="381"/>
      <c r="AG14" s="381"/>
      <c r="AH14" s="381"/>
      <c r="AI14" s="381"/>
      <c r="AJ14" s="381"/>
      <c r="AK14" s="381"/>
      <c r="AL14" s="381"/>
      <c r="AM14" s="32"/>
      <c r="AN14" s="32"/>
      <c r="AO14" s="32"/>
    </row>
    <row r="15" spans="1:41" ht="12.75" customHeight="1" x14ac:dyDescent="0.2">
      <c r="A15" s="380"/>
      <c r="B15" s="380"/>
      <c r="C15" s="380"/>
      <c r="D15" s="380"/>
      <c r="E15" s="380"/>
      <c r="F15" s="380"/>
      <c r="G15" s="380"/>
      <c r="H15" s="380"/>
      <c r="I15" s="380"/>
      <c r="J15" s="380"/>
      <c r="K15" s="380"/>
      <c r="L15" s="380"/>
      <c r="M15" s="380"/>
      <c r="N15" s="380"/>
      <c r="O15" s="380"/>
      <c r="P15" s="380"/>
      <c r="Q15" s="380"/>
      <c r="R15" s="380"/>
      <c r="S15" s="382"/>
      <c r="T15" s="382"/>
      <c r="U15" s="381"/>
      <c r="V15" s="381"/>
      <c r="W15" s="381"/>
      <c r="X15" s="381"/>
      <c r="Y15" s="381"/>
      <c r="Z15" s="381"/>
      <c r="AA15" s="381"/>
      <c r="AB15" s="381"/>
      <c r="AC15" s="381"/>
      <c r="AD15" s="381"/>
      <c r="AE15" s="381"/>
      <c r="AF15" s="381"/>
      <c r="AG15" s="381"/>
      <c r="AH15" s="381"/>
      <c r="AI15" s="381"/>
      <c r="AJ15" s="381"/>
      <c r="AK15" s="381"/>
      <c r="AL15" s="381"/>
      <c r="AM15" s="32"/>
      <c r="AN15" s="32"/>
      <c r="AO15" s="32"/>
    </row>
    <row r="16" spans="1:41" ht="12.75" customHeight="1" x14ac:dyDescent="0.2">
      <c r="A16" s="380"/>
      <c r="B16" s="380"/>
      <c r="C16" s="380"/>
      <c r="D16" s="380"/>
      <c r="E16" s="380"/>
      <c r="F16" s="380"/>
      <c r="G16" s="380"/>
      <c r="H16" s="380"/>
      <c r="I16" s="380"/>
      <c r="J16" s="380"/>
      <c r="K16" s="380"/>
      <c r="L16" s="380"/>
      <c r="M16" s="380"/>
      <c r="N16" s="380"/>
      <c r="O16" s="380"/>
      <c r="P16" s="380"/>
      <c r="Q16" s="380"/>
      <c r="R16" s="380"/>
      <c r="S16" s="382"/>
      <c r="T16" s="382"/>
      <c r="U16" s="381"/>
      <c r="V16" s="381"/>
      <c r="W16" s="381"/>
      <c r="X16" s="381"/>
      <c r="Y16" s="381"/>
      <c r="Z16" s="381"/>
      <c r="AA16" s="381"/>
      <c r="AB16" s="381"/>
      <c r="AC16" s="381"/>
      <c r="AD16" s="381"/>
      <c r="AE16" s="381"/>
      <c r="AF16" s="381"/>
      <c r="AG16" s="381"/>
      <c r="AH16" s="381"/>
      <c r="AI16" s="381"/>
      <c r="AJ16" s="381"/>
      <c r="AK16" s="381"/>
      <c r="AL16" s="381"/>
      <c r="AM16" s="32"/>
      <c r="AN16" s="32"/>
      <c r="AO16" s="32"/>
    </row>
    <row r="17" spans="1:55" ht="15" customHeight="1" x14ac:dyDescent="0.2">
      <c r="A17" s="380"/>
      <c r="B17" s="380"/>
      <c r="C17" s="380"/>
      <c r="D17" s="380"/>
      <c r="E17" s="380"/>
      <c r="F17" s="380"/>
      <c r="G17" s="380"/>
      <c r="H17" s="380"/>
      <c r="I17" s="380"/>
      <c r="J17" s="380"/>
      <c r="K17" s="380"/>
      <c r="L17" s="380"/>
      <c r="M17" s="380"/>
      <c r="N17" s="380"/>
      <c r="O17" s="380"/>
      <c r="P17" s="380"/>
      <c r="Q17" s="380"/>
      <c r="R17" s="380"/>
      <c r="S17" s="382"/>
      <c r="T17" s="382"/>
      <c r="U17" s="381"/>
      <c r="V17" s="381"/>
      <c r="W17" s="381"/>
      <c r="X17" s="381"/>
      <c r="Y17" s="381"/>
      <c r="Z17" s="381"/>
      <c r="AA17" s="381"/>
      <c r="AB17" s="381"/>
      <c r="AC17" s="381"/>
      <c r="AD17" s="381"/>
      <c r="AE17" s="381"/>
      <c r="AF17" s="381"/>
      <c r="AG17" s="381"/>
      <c r="AH17" s="381"/>
      <c r="AI17" s="381"/>
      <c r="AJ17" s="381"/>
      <c r="AK17" s="381"/>
      <c r="AL17" s="381"/>
      <c r="AM17" s="32"/>
      <c r="AN17" s="32"/>
      <c r="AO17" s="32"/>
    </row>
    <row r="18" spans="1:55" ht="12.75" customHeight="1" x14ac:dyDescent="0.2">
      <c r="A18" s="380"/>
      <c r="B18" s="380"/>
      <c r="C18" s="380"/>
      <c r="D18" s="380"/>
      <c r="E18" s="380"/>
      <c r="F18" s="380"/>
      <c r="G18" s="380"/>
      <c r="H18" s="380"/>
      <c r="I18" s="380"/>
      <c r="J18" s="380"/>
      <c r="K18" s="380"/>
      <c r="L18" s="380"/>
      <c r="M18" s="380"/>
      <c r="N18" s="380"/>
      <c r="O18" s="380"/>
      <c r="P18" s="380"/>
      <c r="Q18" s="380"/>
      <c r="R18" s="380"/>
      <c r="S18" s="382"/>
      <c r="T18" s="382"/>
      <c r="U18" s="381"/>
      <c r="V18" s="381"/>
      <c r="W18" s="381"/>
      <c r="X18" s="381"/>
      <c r="Y18" s="381"/>
      <c r="Z18" s="381"/>
      <c r="AA18" s="381"/>
      <c r="AB18" s="381"/>
      <c r="AC18" s="381"/>
      <c r="AD18" s="381"/>
      <c r="AE18" s="381"/>
      <c r="AF18" s="381"/>
      <c r="AG18" s="381"/>
      <c r="AH18" s="381"/>
      <c r="AI18" s="381"/>
      <c r="AJ18" s="381"/>
      <c r="AK18" s="381"/>
      <c r="AL18" s="381"/>
      <c r="AM18" s="32"/>
      <c r="AN18" s="32"/>
      <c r="AO18" s="32"/>
    </row>
    <row r="19" spans="1:55" ht="12.75" customHeight="1" x14ac:dyDescent="0.2">
      <c r="A19" s="380"/>
      <c r="B19" s="380"/>
      <c r="C19" s="380"/>
      <c r="D19" s="380"/>
      <c r="E19" s="380"/>
      <c r="F19" s="380"/>
      <c r="G19" s="380"/>
      <c r="H19" s="380"/>
      <c r="I19" s="380"/>
      <c r="J19" s="380"/>
      <c r="K19" s="380"/>
      <c r="L19" s="380"/>
      <c r="M19" s="380"/>
      <c r="N19" s="380"/>
      <c r="O19" s="380"/>
      <c r="P19" s="380"/>
      <c r="Q19" s="380"/>
      <c r="R19" s="380"/>
      <c r="S19" s="382"/>
      <c r="T19" s="382"/>
      <c r="U19" s="381"/>
      <c r="V19" s="381"/>
      <c r="W19" s="381"/>
      <c r="X19" s="381"/>
      <c r="Y19" s="381"/>
      <c r="Z19" s="381"/>
      <c r="AA19" s="381"/>
      <c r="AB19" s="381"/>
      <c r="AC19" s="381"/>
      <c r="AD19" s="381"/>
      <c r="AE19" s="381"/>
      <c r="AF19" s="381"/>
      <c r="AG19" s="381"/>
      <c r="AH19" s="381"/>
      <c r="AI19" s="381"/>
      <c r="AJ19" s="381"/>
      <c r="AK19" s="381"/>
      <c r="AL19" s="381"/>
      <c r="AM19" s="32"/>
      <c r="AN19" s="32"/>
      <c r="AO19" s="32"/>
    </row>
    <row r="20" spans="1:55" ht="24.75" customHeight="1" x14ac:dyDescent="0.2">
      <c r="A20" s="380"/>
      <c r="B20" s="380"/>
      <c r="C20" s="380"/>
      <c r="D20" s="380"/>
      <c r="E20" s="380"/>
      <c r="F20" s="380"/>
      <c r="G20" s="380"/>
      <c r="H20" s="380"/>
      <c r="I20" s="380"/>
      <c r="J20" s="380"/>
      <c r="K20" s="380"/>
      <c r="L20" s="380"/>
      <c r="M20" s="380"/>
      <c r="N20" s="380"/>
      <c r="O20" s="380"/>
      <c r="P20" s="380"/>
      <c r="Q20" s="380"/>
      <c r="R20" s="380"/>
      <c r="S20" s="382"/>
      <c r="T20" s="382"/>
      <c r="U20" s="381"/>
      <c r="V20" s="381"/>
      <c r="W20" s="381"/>
      <c r="X20" s="381"/>
      <c r="Y20" s="381"/>
      <c r="Z20" s="381"/>
      <c r="AA20" s="381"/>
      <c r="AB20" s="381"/>
      <c r="AC20" s="381"/>
      <c r="AD20" s="381"/>
      <c r="AE20" s="381"/>
      <c r="AF20" s="381"/>
      <c r="AG20" s="381"/>
      <c r="AH20" s="381"/>
      <c r="AI20" s="381"/>
      <c r="AJ20" s="381"/>
      <c r="AK20" s="381"/>
      <c r="AL20" s="381"/>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82"/>
      <c r="T21" s="382"/>
      <c r="U21" s="324"/>
      <c r="V21" s="324"/>
      <c r="W21" s="324"/>
      <c r="X21" s="324"/>
      <c r="Y21" s="324"/>
      <c r="Z21" s="324"/>
      <c r="AA21" s="324"/>
      <c r="AB21" s="324"/>
      <c r="AC21" s="324"/>
      <c r="AD21" s="324"/>
      <c r="AE21" s="324"/>
      <c r="AF21" s="324"/>
      <c r="AG21" s="324"/>
      <c r="AH21" s="324"/>
      <c r="AI21" s="324"/>
      <c r="AJ21" s="324"/>
      <c r="AK21" s="324"/>
      <c r="AL21" s="324"/>
      <c r="AM21" s="32"/>
      <c r="AN21" s="32"/>
      <c r="AO21" s="32"/>
    </row>
    <row r="22" spans="1:55" ht="29.25" customHeight="1" x14ac:dyDescent="0.2">
      <c r="A22" s="380" t="s">
        <v>320</v>
      </c>
      <c r="B22" s="380"/>
      <c r="C22" s="380"/>
      <c r="D22" s="380"/>
      <c r="E22" s="380"/>
      <c r="F22" s="380"/>
      <c r="G22" s="380"/>
      <c r="H22" s="380"/>
      <c r="I22" s="380"/>
      <c r="J22" s="380"/>
      <c r="K22" s="380"/>
      <c r="L22" s="380"/>
      <c r="M22" s="380"/>
      <c r="N22" s="380"/>
      <c r="O22" s="380"/>
      <c r="P22" s="380"/>
      <c r="Q22" s="380"/>
      <c r="R22" s="380"/>
      <c r="S22" s="382"/>
      <c r="T22" s="382"/>
      <c r="U22" s="381" t="s">
        <v>321</v>
      </c>
      <c r="V22" s="381"/>
      <c r="W22" s="381"/>
      <c r="X22" s="381"/>
      <c r="Y22" s="381"/>
      <c r="Z22" s="381"/>
      <c r="AA22" s="381"/>
      <c r="AB22" s="381"/>
      <c r="AC22" s="381"/>
      <c r="AD22" s="381"/>
      <c r="AE22" s="381"/>
      <c r="AF22" s="381"/>
      <c r="AG22" s="381"/>
      <c r="AH22" s="381"/>
      <c r="AI22" s="381"/>
      <c r="AJ22" s="381"/>
      <c r="AK22" s="381"/>
      <c r="AL22" s="381"/>
      <c r="AM22" s="32"/>
      <c r="AN22" s="32"/>
      <c r="AO22" s="32"/>
    </row>
    <row r="23" spans="1:55" ht="15" customHeight="1" x14ac:dyDescent="0.2">
      <c r="A23" s="380"/>
      <c r="B23" s="380"/>
      <c r="C23" s="380"/>
      <c r="D23" s="380"/>
      <c r="E23" s="380"/>
      <c r="F23" s="380"/>
      <c r="G23" s="380"/>
      <c r="H23" s="380"/>
      <c r="I23" s="380"/>
      <c r="J23" s="380"/>
      <c r="K23" s="380"/>
      <c r="L23" s="380"/>
      <c r="M23" s="380"/>
      <c r="N23" s="380"/>
      <c r="O23" s="380"/>
      <c r="P23" s="380"/>
      <c r="Q23" s="380"/>
      <c r="R23" s="380"/>
      <c r="S23" s="382"/>
      <c r="T23" s="382"/>
      <c r="U23" s="381"/>
      <c r="V23" s="381"/>
      <c r="W23" s="381"/>
      <c r="X23" s="381"/>
      <c r="Y23" s="381"/>
      <c r="Z23" s="381"/>
      <c r="AA23" s="381"/>
      <c r="AB23" s="381"/>
      <c r="AC23" s="381"/>
      <c r="AD23" s="381"/>
      <c r="AE23" s="381"/>
      <c r="AF23" s="381"/>
      <c r="AG23" s="381"/>
      <c r="AH23" s="381"/>
      <c r="AI23" s="381"/>
      <c r="AJ23" s="381"/>
      <c r="AK23" s="381"/>
      <c r="AL23" s="381"/>
      <c r="AM23" s="32"/>
      <c r="AN23" s="32"/>
      <c r="AO23" s="32"/>
    </row>
    <row r="24" spans="1:55" ht="22.5" customHeight="1" x14ac:dyDescent="0.2">
      <c r="A24" s="380"/>
      <c r="B24" s="380"/>
      <c r="C24" s="380"/>
      <c r="D24" s="380"/>
      <c r="E24" s="380"/>
      <c r="F24" s="380"/>
      <c r="G24" s="380"/>
      <c r="H24" s="380"/>
      <c r="I24" s="380"/>
      <c r="J24" s="380"/>
      <c r="K24" s="380"/>
      <c r="L24" s="380"/>
      <c r="M24" s="380"/>
      <c r="N24" s="380"/>
      <c r="O24" s="380"/>
      <c r="P24" s="380"/>
      <c r="Q24" s="380"/>
      <c r="R24" s="380"/>
      <c r="S24" s="382"/>
      <c r="T24" s="382"/>
      <c r="U24" s="381"/>
      <c r="V24" s="381"/>
      <c r="W24" s="381"/>
      <c r="X24" s="381"/>
      <c r="Y24" s="381"/>
      <c r="Z24" s="381"/>
      <c r="AA24" s="381"/>
      <c r="AB24" s="381"/>
      <c r="AC24" s="381"/>
      <c r="AD24" s="381"/>
      <c r="AE24" s="381"/>
      <c r="AF24" s="381"/>
      <c r="AG24" s="381"/>
      <c r="AH24" s="381"/>
      <c r="AI24" s="381"/>
      <c r="AJ24" s="381"/>
      <c r="AK24" s="381"/>
      <c r="AL24" s="381"/>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82"/>
      <c r="T25" s="382"/>
      <c r="U25" s="324"/>
      <c r="V25" s="324"/>
      <c r="W25" s="324"/>
      <c r="X25" s="324"/>
      <c r="Y25" s="324"/>
      <c r="Z25" s="324"/>
      <c r="AA25" s="324"/>
      <c r="AB25" s="324"/>
      <c r="AC25" s="324"/>
      <c r="AD25" s="324"/>
      <c r="AE25" s="324"/>
      <c r="AF25" s="324"/>
      <c r="AG25" s="324"/>
      <c r="AH25" s="324"/>
      <c r="AI25" s="324"/>
      <c r="AJ25" s="324"/>
      <c r="AK25" s="324"/>
      <c r="AL25" s="324"/>
      <c r="AM25" s="32"/>
      <c r="AN25" s="32"/>
      <c r="AO25" s="32"/>
    </row>
    <row r="26" spans="1:55" ht="15" customHeight="1" x14ac:dyDescent="0.2">
      <c r="A26" s="380" t="s">
        <v>421</v>
      </c>
      <c r="B26" s="380"/>
      <c r="C26" s="380"/>
      <c r="D26" s="380"/>
      <c r="E26" s="380"/>
      <c r="F26" s="380"/>
      <c r="G26" s="380"/>
      <c r="H26" s="380"/>
      <c r="I26" s="380"/>
      <c r="J26" s="380"/>
      <c r="K26" s="380"/>
      <c r="L26" s="380"/>
      <c r="M26" s="380"/>
      <c r="N26" s="380"/>
      <c r="O26" s="380"/>
      <c r="P26" s="380"/>
      <c r="Q26" s="380"/>
      <c r="R26" s="380"/>
      <c r="S26" s="382"/>
      <c r="T26" s="382"/>
      <c r="U26" s="381" t="s">
        <v>401</v>
      </c>
      <c r="V26" s="381"/>
      <c r="W26" s="381"/>
      <c r="X26" s="381"/>
      <c r="Y26" s="381"/>
      <c r="Z26" s="381"/>
      <c r="AA26" s="381"/>
      <c r="AB26" s="381"/>
      <c r="AC26" s="381"/>
      <c r="AD26" s="381"/>
      <c r="AE26" s="381"/>
      <c r="AF26" s="381"/>
      <c r="AG26" s="381"/>
      <c r="AH26" s="381"/>
      <c r="AI26" s="381"/>
      <c r="AJ26" s="381"/>
      <c r="AK26" s="381"/>
      <c r="AL26" s="381"/>
      <c r="AM26" s="32"/>
      <c r="AN26" s="32"/>
      <c r="AO26" s="32"/>
    </row>
    <row r="27" spans="1:55" ht="12.75" customHeight="1" x14ac:dyDescent="0.2">
      <c r="A27" s="380"/>
      <c r="B27" s="380"/>
      <c r="C27" s="380"/>
      <c r="D27" s="380"/>
      <c r="E27" s="380"/>
      <c r="F27" s="380"/>
      <c r="G27" s="380"/>
      <c r="H27" s="380"/>
      <c r="I27" s="380"/>
      <c r="J27" s="380"/>
      <c r="K27" s="380"/>
      <c r="L27" s="380"/>
      <c r="M27" s="380"/>
      <c r="N27" s="380"/>
      <c r="O27" s="380"/>
      <c r="P27" s="380"/>
      <c r="Q27" s="380"/>
      <c r="R27" s="380"/>
      <c r="S27" s="382"/>
      <c r="T27" s="382"/>
      <c r="U27" s="381"/>
      <c r="V27" s="381"/>
      <c r="W27" s="381"/>
      <c r="X27" s="381"/>
      <c r="Y27" s="381"/>
      <c r="Z27" s="381"/>
      <c r="AA27" s="381"/>
      <c r="AB27" s="381"/>
      <c r="AC27" s="381"/>
      <c r="AD27" s="381"/>
      <c r="AE27" s="381"/>
      <c r="AF27" s="381"/>
      <c r="AG27" s="381"/>
      <c r="AH27" s="381"/>
      <c r="AI27" s="381"/>
      <c r="AJ27" s="381"/>
      <c r="AK27" s="381"/>
      <c r="AL27" s="381"/>
      <c r="AM27" s="32"/>
      <c r="AN27" s="32"/>
      <c r="AO27" s="32"/>
    </row>
    <row r="28" spans="1:55" ht="12.75" customHeight="1" x14ac:dyDescent="0.2">
      <c r="A28" s="380"/>
      <c r="B28" s="380"/>
      <c r="C28" s="380"/>
      <c r="D28" s="380"/>
      <c r="E28" s="380"/>
      <c r="F28" s="380"/>
      <c r="G28" s="380"/>
      <c r="H28" s="380"/>
      <c r="I28" s="380"/>
      <c r="J28" s="380"/>
      <c r="K28" s="380"/>
      <c r="L28" s="380"/>
      <c r="M28" s="380"/>
      <c r="N28" s="380"/>
      <c r="O28" s="380"/>
      <c r="P28" s="380"/>
      <c r="Q28" s="380"/>
      <c r="R28" s="380"/>
      <c r="S28" s="382"/>
      <c r="T28" s="382"/>
      <c r="U28" s="381"/>
      <c r="V28" s="381"/>
      <c r="W28" s="381"/>
      <c r="X28" s="381"/>
      <c r="Y28" s="381"/>
      <c r="Z28" s="381"/>
      <c r="AA28" s="381"/>
      <c r="AB28" s="381"/>
      <c r="AC28" s="381"/>
      <c r="AD28" s="381"/>
      <c r="AE28" s="381"/>
      <c r="AF28" s="381"/>
      <c r="AG28" s="381"/>
      <c r="AH28" s="381"/>
      <c r="AI28" s="381"/>
      <c r="AJ28" s="381"/>
      <c r="AK28" s="381"/>
      <c r="AL28" s="381"/>
      <c r="AM28" s="32"/>
      <c r="AN28" s="32"/>
      <c r="AO28" s="32"/>
    </row>
    <row r="29" spans="1:55" ht="34.5" customHeight="1" x14ac:dyDescent="0.2">
      <c r="A29" s="380"/>
      <c r="B29" s="380"/>
      <c r="C29" s="380"/>
      <c r="D29" s="380"/>
      <c r="E29" s="380"/>
      <c r="F29" s="380"/>
      <c r="G29" s="380"/>
      <c r="H29" s="380"/>
      <c r="I29" s="380"/>
      <c r="J29" s="380"/>
      <c r="K29" s="380"/>
      <c r="L29" s="380"/>
      <c r="M29" s="380"/>
      <c r="N29" s="380"/>
      <c r="O29" s="380"/>
      <c r="P29" s="380"/>
      <c r="Q29" s="380"/>
      <c r="R29" s="380"/>
      <c r="S29" s="382"/>
      <c r="T29" s="382"/>
      <c r="U29" s="381"/>
      <c r="V29" s="381"/>
      <c r="W29" s="381"/>
      <c r="X29" s="381"/>
      <c r="Y29" s="381"/>
      <c r="Z29" s="381"/>
      <c r="AA29" s="381"/>
      <c r="AB29" s="381"/>
      <c r="AC29" s="381"/>
      <c r="AD29" s="381"/>
      <c r="AE29" s="381"/>
      <c r="AF29" s="381"/>
      <c r="AG29" s="381"/>
      <c r="AH29" s="381"/>
      <c r="AI29" s="381"/>
      <c r="AJ29" s="381"/>
      <c r="AK29" s="381"/>
      <c r="AL29" s="381"/>
      <c r="AM29" s="32"/>
      <c r="AN29" s="32"/>
      <c r="AO29" s="32"/>
    </row>
    <row r="30" spans="1:55" ht="15" customHeight="1" x14ac:dyDescent="0.2">
      <c r="A30" s="383"/>
      <c r="B30" s="383"/>
      <c r="C30" s="383"/>
      <c r="D30" s="383"/>
      <c r="E30" s="383"/>
      <c r="F30" s="383"/>
      <c r="G30" s="383"/>
      <c r="H30" s="383"/>
      <c r="I30" s="383"/>
      <c r="J30" s="383"/>
      <c r="K30" s="383"/>
      <c r="L30" s="383"/>
      <c r="M30" s="383"/>
      <c r="N30" s="383"/>
      <c r="O30" s="383"/>
      <c r="P30" s="383"/>
      <c r="Q30" s="383"/>
      <c r="R30" s="383"/>
      <c r="S30" s="382"/>
      <c r="T30" s="382"/>
      <c r="U30" s="384"/>
      <c r="V30" s="384"/>
      <c r="W30" s="384"/>
      <c r="X30" s="384"/>
      <c r="Y30" s="384"/>
      <c r="Z30" s="384"/>
      <c r="AA30" s="384"/>
      <c r="AB30" s="384"/>
      <c r="AC30" s="384"/>
      <c r="AD30" s="384"/>
      <c r="AE30" s="384"/>
      <c r="AF30" s="384"/>
      <c r="AG30" s="384"/>
      <c r="AH30" s="384"/>
      <c r="AI30" s="384"/>
      <c r="AJ30" s="384"/>
      <c r="AK30" s="384"/>
      <c r="AL30" s="384"/>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82"/>
      <c r="T31" s="382"/>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82"/>
      <c r="T32" s="382"/>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85" t="s">
        <v>188</v>
      </c>
      <c r="H33" s="385"/>
      <c r="I33" s="385"/>
      <c r="J33" s="385"/>
      <c r="K33" s="385"/>
      <c r="L33" s="385"/>
      <c r="M33" s="385"/>
      <c r="N33" s="385"/>
      <c r="O33" s="385"/>
      <c r="P33" s="385"/>
      <c r="Q33" s="385"/>
      <c r="R33" s="107"/>
      <c r="S33" s="382"/>
      <c r="T33" s="382"/>
      <c r="U33" s="104"/>
      <c r="V33" s="386" t="s">
        <v>246</v>
      </c>
      <c r="W33" s="386"/>
      <c r="X33" s="386"/>
      <c r="Y33" s="386"/>
      <c r="Z33" s="386"/>
      <c r="AA33" s="386"/>
      <c r="AB33" s="386"/>
      <c r="AC33" s="386"/>
      <c r="AD33" s="386"/>
      <c r="AE33" s="386"/>
      <c r="AF33" s="386"/>
      <c r="AG33" s="386"/>
      <c r="AH33" s="109"/>
      <c r="AI33" s="109"/>
      <c r="AJ33" s="109"/>
      <c r="AK33" s="104"/>
      <c r="AL33" s="104"/>
      <c r="AM33" s="32"/>
      <c r="AN33" s="32"/>
      <c r="AO33" s="32"/>
    </row>
    <row r="34" spans="1:41" ht="15.75" customHeight="1" x14ac:dyDescent="0.2">
      <c r="A34" s="107"/>
      <c r="B34" s="107"/>
      <c r="C34" s="108"/>
      <c r="D34" s="108"/>
      <c r="E34" s="108"/>
      <c r="F34" s="108"/>
      <c r="G34" s="385" t="s">
        <v>394</v>
      </c>
      <c r="H34" s="385"/>
      <c r="I34" s="385"/>
      <c r="J34" s="385"/>
      <c r="K34" s="385"/>
      <c r="L34" s="385"/>
      <c r="M34" s="385"/>
      <c r="N34" s="385"/>
      <c r="O34" s="385"/>
      <c r="P34" s="385"/>
      <c r="Q34" s="385"/>
      <c r="R34" s="107"/>
      <c r="S34" s="382"/>
      <c r="T34" s="382"/>
      <c r="U34" s="104"/>
      <c r="V34" s="386" t="s">
        <v>395</v>
      </c>
      <c r="W34" s="386"/>
      <c r="X34" s="386"/>
      <c r="Y34" s="386"/>
      <c r="Z34" s="386"/>
      <c r="AA34" s="386"/>
      <c r="AB34" s="386"/>
      <c r="AC34" s="386"/>
      <c r="AD34" s="386"/>
      <c r="AE34" s="386"/>
      <c r="AF34" s="386"/>
      <c r="AG34" s="386"/>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82"/>
      <c r="T35" s="382"/>
      <c r="U35" s="104"/>
      <c r="V35" s="386"/>
      <c r="W35" s="386"/>
      <c r="X35" s="386"/>
      <c r="Y35" s="386"/>
      <c r="Z35" s="386"/>
      <c r="AA35" s="386"/>
      <c r="AB35" s="386"/>
      <c r="AC35" s="386"/>
      <c r="AD35" s="386"/>
      <c r="AE35" s="386"/>
      <c r="AF35" s="386"/>
      <c r="AG35" s="386"/>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SheetLayoutView="100" zoomScalePageLayoutView="85" workbookViewId="0">
      <selection activeCell="P33" sqref="P33"/>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337</v>
      </c>
      <c r="B2" s="408"/>
      <c r="C2" s="408"/>
      <c r="D2" s="408"/>
      <c r="E2" s="408"/>
      <c r="F2" s="408"/>
      <c r="G2" s="408"/>
      <c r="H2" s="408"/>
      <c r="I2" s="408"/>
      <c r="J2" s="408"/>
      <c r="K2" s="408"/>
    </row>
    <row r="3" spans="1:15" s="1" customFormat="1" ht="21" customHeight="1" x14ac:dyDescent="0.2">
      <c r="A3" s="409" t="s">
        <v>367</v>
      </c>
      <c r="B3" s="409"/>
      <c r="C3" s="409"/>
      <c r="D3" s="409"/>
      <c r="E3" s="409"/>
      <c r="F3" s="409"/>
      <c r="G3" s="409"/>
      <c r="H3" s="409"/>
      <c r="I3" s="409"/>
      <c r="J3" s="409"/>
      <c r="K3" s="409"/>
    </row>
    <row r="4" spans="1:15" s="1" customFormat="1" ht="20.25" customHeight="1" x14ac:dyDescent="0.25">
      <c r="A4" s="410" t="s">
        <v>429</v>
      </c>
      <c r="B4" s="410"/>
      <c r="C4" s="410"/>
      <c r="D4" s="410"/>
      <c r="E4" s="410"/>
      <c r="F4" s="410"/>
      <c r="G4" s="410"/>
      <c r="H4" s="410"/>
      <c r="I4" s="410"/>
      <c r="J4" s="410"/>
      <c r="K4" s="410"/>
    </row>
    <row r="5" spans="1:15" s="1" customFormat="1" ht="20.25" customHeight="1" x14ac:dyDescent="0.2">
      <c r="A5" s="411" t="s">
        <v>430</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273</v>
      </c>
      <c r="B7" s="10"/>
      <c r="C7" s="8"/>
      <c r="D7" s="8"/>
      <c r="E7" s="13"/>
      <c r="K7" s="13" t="s">
        <v>274</v>
      </c>
    </row>
    <row r="8" spans="1:15" s="17" customFormat="1" ht="33" customHeight="1" x14ac:dyDescent="0.2">
      <c r="A8" s="438" t="s">
        <v>123</v>
      </c>
      <c r="B8" s="528" t="s">
        <v>114</v>
      </c>
      <c r="C8" s="529"/>
      <c r="D8" s="530"/>
      <c r="E8" s="528" t="s">
        <v>115</v>
      </c>
      <c r="F8" s="529"/>
      <c r="G8" s="530"/>
      <c r="H8" s="531" t="s">
        <v>76</v>
      </c>
      <c r="I8" s="532"/>
      <c r="J8" s="533"/>
      <c r="K8" s="534" t="s">
        <v>122</v>
      </c>
      <c r="L8" s="16"/>
      <c r="M8" s="16"/>
      <c r="N8" s="16"/>
      <c r="O8" s="16"/>
    </row>
    <row r="9" spans="1:15" ht="24.95" customHeight="1" x14ac:dyDescent="0.2">
      <c r="A9" s="439"/>
      <c r="B9" s="19" t="s">
        <v>15</v>
      </c>
      <c r="C9" s="19" t="s">
        <v>17</v>
      </c>
      <c r="D9" s="40" t="s">
        <v>7</v>
      </c>
      <c r="E9" s="19" t="s">
        <v>15</v>
      </c>
      <c r="F9" s="19" t="s">
        <v>17</v>
      </c>
      <c r="G9" s="40" t="s">
        <v>7</v>
      </c>
      <c r="H9" s="173" t="s">
        <v>15</v>
      </c>
      <c r="I9" s="173" t="s">
        <v>17</v>
      </c>
      <c r="J9" s="173" t="s">
        <v>7</v>
      </c>
      <c r="K9" s="535"/>
      <c r="L9" s="8"/>
      <c r="M9" s="8"/>
      <c r="N9" s="8"/>
      <c r="O9" s="8"/>
    </row>
    <row r="10" spans="1:15" ht="24.95" customHeight="1" x14ac:dyDescent="0.2">
      <c r="A10" s="440"/>
      <c r="B10" s="170" t="s">
        <v>16</v>
      </c>
      <c r="C10" s="170" t="s">
        <v>18</v>
      </c>
      <c r="D10" s="171" t="s">
        <v>8</v>
      </c>
      <c r="E10" s="170" t="s">
        <v>16</v>
      </c>
      <c r="F10" s="170" t="s">
        <v>18</v>
      </c>
      <c r="G10" s="171" t="s">
        <v>8</v>
      </c>
      <c r="H10" s="172" t="s">
        <v>16</v>
      </c>
      <c r="I10" s="172" t="s">
        <v>18</v>
      </c>
      <c r="J10" s="172" t="s">
        <v>8</v>
      </c>
      <c r="K10" s="536"/>
      <c r="L10" s="8"/>
      <c r="M10" s="8"/>
      <c r="N10" s="8"/>
      <c r="O10" s="8"/>
    </row>
    <row r="11" spans="1:15" ht="27" customHeight="1" x14ac:dyDescent="0.2">
      <c r="A11" s="182" t="s">
        <v>23</v>
      </c>
      <c r="B11" s="294">
        <v>19845</v>
      </c>
      <c r="C11" s="294">
        <v>27594</v>
      </c>
      <c r="D11" s="295">
        <f>B11+C11</f>
        <v>47439</v>
      </c>
      <c r="E11" s="294">
        <v>38045</v>
      </c>
      <c r="F11" s="294">
        <v>34209</v>
      </c>
      <c r="G11" s="295">
        <f>E11+F11</f>
        <v>72254</v>
      </c>
      <c r="H11" s="296">
        <f>B11+E11</f>
        <v>57890</v>
      </c>
      <c r="I11" s="297">
        <f>C11+F11</f>
        <v>61803</v>
      </c>
      <c r="J11" s="297">
        <f>D11+G11</f>
        <v>119693</v>
      </c>
      <c r="K11" s="185" t="s">
        <v>23</v>
      </c>
      <c r="L11" s="8"/>
      <c r="M11" s="8"/>
      <c r="N11" s="8"/>
      <c r="O11" s="8"/>
    </row>
    <row r="12" spans="1:15" ht="27" customHeight="1" x14ac:dyDescent="0.2">
      <c r="A12" s="183" t="s">
        <v>24</v>
      </c>
      <c r="B12" s="298">
        <v>1512</v>
      </c>
      <c r="C12" s="298">
        <v>10206</v>
      </c>
      <c r="D12" s="300">
        <f t="shared" ref="D12:D15" si="0">B12+C12</f>
        <v>11718</v>
      </c>
      <c r="E12" s="298">
        <v>2520</v>
      </c>
      <c r="F12" s="298">
        <v>35649</v>
      </c>
      <c r="G12" s="300">
        <f t="shared" ref="G12:G16" si="1">E12+F12</f>
        <v>38169</v>
      </c>
      <c r="H12" s="301">
        <f t="shared" ref="H12:H15" si="2">B12+E12</f>
        <v>4032</v>
      </c>
      <c r="I12" s="302">
        <f t="shared" ref="I12:I15" si="3">C12+F12</f>
        <v>45855</v>
      </c>
      <c r="J12" s="302">
        <f t="shared" ref="J12:J15" si="4">D12+G12</f>
        <v>49887</v>
      </c>
      <c r="K12" s="186" t="s">
        <v>24</v>
      </c>
      <c r="L12" s="8"/>
      <c r="M12" s="8"/>
      <c r="N12" s="8"/>
      <c r="O12" s="8"/>
    </row>
    <row r="13" spans="1:15" ht="27" customHeight="1" x14ac:dyDescent="0.2">
      <c r="A13" s="183" t="s">
        <v>25</v>
      </c>
      <c r="B13" s="298">
        <v>693</v>
      </c>
      <c r="C13" s="298">
        <v>5661</v>
      </c>
      <c r="D13" s="300">
        <f t="shared" si="0"/>
        <v>6354</v>
      </c>
      <c r="E13" s="298">
        <v>243</v>
      </c>
      <c r="F13" s="298">
        <v>38763</v>
      </c>
      <c r="G13" s="300">
        <f t="shared" si="1"/>
        <v>39006</v>
      </c>
      <c r="H13" s="301">
        <f t="shared" si="2"/>
        <v>936</v>
      </c>
      <c r="I13" s="302">
        <f t="shared" si="3"/>
        <v>44424</v>
      </c>
      <c r="J13" s="302">
        <f t="shared" si="4"/>
        <v>45360</v>
      </c>
      <c r="K13" s="186" t="s">
        <v>25</v>
      </c>
      <c r="L13" s="8"/>
      <c r="M13" s="8"/>
      <c r="N13" s="8"/>
      <c r="O13" s="8"/>
    </row>
    <row r="14" spans="1:15" ht="27" customHeight="1" x14ac:dyDescent="0.2">
      <c r="A14" s="183" t="s">
        <v>26</v>
      </c>
      <c r="B14" s="298">
        <v>441</v>
      </c>
      <c r="C14" s="298">
        <v>9198</v>
      </c>
      <c r="D14" s="300">
        <f t="shared" si="0"/>
        <v>9639</v>
      </c>
      <c r="E14" s="298">
        <v>306</v>
      </c>
      <c r="F14" s="298">
        <v>20754</v>
      </c>
      <c r="G14" s="300">
        <f t="shared" si="1"/>
        <v>21060</v>
      </c>
      <c r="H14" s="301">
        <f t="shared" si="2"/>
        <v>747</v>
      </c>
      <c r="I14" s="302">
        <f t="shared" si="3"/>
        <v>29952</v>
      </c>
      <c r="J14" s="302">
        <f t="shared" si="4"/>
        <v>30699</v>
      </c>
      <c r="K14" s="186" t="s">
        <v>26</v>
      </c>
      <c r="L14" s="8"/>
      <c r="M14" s="8"/>
      <c r="N14" s="8"/>
      <c r="O14" s="8"/>
    </row>
    <row r="15" spans="1:15" ht="27" customHeight="1" x14ac:dyDescent="0.2">
      <c r="A15" s="184" t="s">
        <v>148</v>
      </c>
      <c r="B15" s="303">
        <f>5607+6993</f>
        <v>12600</v>
      </c>
      <c r="C15" s="303">
        <f>10458+5355</f>
        <v>15813</v>
      </c>
      <c r="D15" s="304">
        <f t="shared" si="0"/>
        <v>28413</v>
      </c>
      <c r="E15" s="303">
        <f>1458+2772</f>
        <v>4230</v>
      </c>
      <c r="F15" s="303">
        <f>8199+2970</f>
        <v>11169</v>
      </c>
      <c r="G15" s="304">
        <f t="shared" si="1"/>
        <v>15399</v>
      </c>
      <c r="H15" s="305">
        <f t="shared" si="2"/>
        <v>16830</v>
      </c>
      <c r="I15" s="306">
        <f t="shared" si="3"/>
        <v>26982</v>
      </c>
      <c r="J15" s="306">
        <f t="shared" si="4"/>
        <v>43812</v>
      </c>
      <c r="K15" s="187" t="s">
        <v>148</v>
      </c>
      <c r="L15" s="8"/>
      <c r="M15" s="8"/>
      <c r="N15" s="8"/>
      <c r="O15" s="8"/>
    </row>
    <row r="16" spans="1:15" ht="27" customHeight="1" x14ac:dyDescent="0.2">
      <c r="A16" s="38" t="s">
        <v>7</v>
      </c>
      <c r="B16" s="254">
        <f>SUM(B11:B15)</f>
        <v>35091</v>
      </c>
      <c r="C16" s="254">
        <f>SUM(C11:C15)</f>
        <v>68472</v>
      </c>
      <c r="D16" s="254">
        <f>B16+C16</f>
        <v>103563</v>
      </c>
      <c r="E16" s="254">
        <f>SUM(E11:E15)</f>
        <v>45344</v>
      </c>
      <c r="F16" s="254">
        <f>SUM(F11:F15)</f>
        <v>140544</v>
      </c>
      <c r="G16" s="254">
        <f t="shared" si="1"/>
        <v>185888</v>
      </c>
      <c r="H16" s="254">
        <f t="shared" ref="H16" si="5">B16+E16</f>
        <v>80435</v>
      </c>
      <c r="I16" s="254">
        <f t="shared" ref="I16" si="6">C16+F16</f>
        <v>209016</v>
      </c>
      <c r="J16" s="254">
        <f t="shared" ref="J16" si="7">D16+G16</f>
        <v>289451</v>
      </c>
      <c r="K16" s="156"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topLeftCell="A4" zoomScaleSheetLayoutView="100" zoomScalePageLayoutView="85" workbookViewId="0">
      <selection activeCell="P33" sqref="P33"/>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32" t="s">
        <v>338</v>
      </c>
      <c r="B2" s="432"/>
      <c r="C2" s="432"/>
      <c r="D2" s="432"/>
      <c r="E2" s="432"/>
      <c r="F2" s="432"/>
      <c r="G2" s="432"/>
      <c r="H2" s="432"/>
      <c r="I2" s="432"/>
      <c r="J2" s="432"/>
      <c r="K2" s="432"/>
      <c r="L2" s="432"/>
      <c r="M2" s="432"/>
      <c r="N2" s="432"/>
      <c r="O2" s="432"/>
    </row>
    <row r="3" spans="1:20" s="1" customFormat="1" ht="21" customHeight="1" x14ac:dyDescent="0.2">
      <c r="A3" s="433" t="s">
        <v>368</v>
      </c>
      <c r="B3" s="433"/>
      <c r="C3" s="433"/>
      <c r="D3" s="433"/>
      <c r="E3" s="433"/>
      <c r="F3" s="433"/>
      <c r="G3" s="433"/>
      <c r="H3" s="433"/>
      <c r="I3" s="433"/>
      <c r="J3" s="433"/>
      <c r="K3" s="433"/>
      <c r="L3" s="433"/>
      <c r="M3" s="433"/>
      <c r="N3" s="433"/>
      <c r="O3" s="433"/>
    </row>
    <row r="4" spans="1:20" s="1" customFormat="1" ht="20.25" customHeight="1" x14ac:dyDescent="0.25">
      <c r="A4" s="434" t="s">
        <v>429</v>
      </c>
      <c r="B4" s="434"/>
      <c r="C4" s="434"/>
      <c r="D4" s="434"/>
      <c r="E4" s="434"/>
      <c r="F4" s="434"/>
      <c r="G4" s="434"/>
      <c r="H4" s="434"/>
      <c r="I4" s="434"/>
      <c r="J4" s="434"/>
      <c r="K4" s="434"/>
      <c r="L4" s="434"/>
      <c r="M4" s="434"/>
      <c r="N4" s="434"/>
      <c r="O4" s="434"/>
    </row>
    <row r="5" spans="1:20" s="1" customFormat="1" ht="20.25" customHeight="1" x14ac:dyDescent="0.2">
      <c r="A5" s="435" t="s">
        <v>430</v>
      </c>
      <c r="B5" s="435"/>
      <c r="C5" s="435"/>
      <c r="D5" s="435"/>
      <c r="E5" s="435"/>
      <c r="F5" s="435"/>
      <c r="G5" s="435"/>
      <c r="H5" s="435"/>
      <c r="I5" s="435"/>
      <c r="J5" s="435"/>
      <c r="K5" s="435"/>
      <c r="L5" s="435"/>
      <c r="M5" s="435"/>
      <c r="N5" s="435"/>
      <c r="O5" s="435"/>
    </row>
    <row r="6" spans="1:20" s="1" customFormat="1" ht="20.25" customHeight="1" x14ac:dyDescent="0.2">
      <c r="A6" s="151"/>
      <c r="B6" s="151" t="s">
        <v>57</v>
      </c>
      <c r="C6" s="151"/>
      <c r="D6" s="151"/>
      <c r="E6" s="151"/>
      <c r="M6" s="1" t="s">
        <v>57</v>
      </c>
    </row>
    <row r="14" spans="1:20" ht="15" customHeight="1" thickBot="1" x14ac:dyDescent="0.25"/>
    <row r="15" spans="1:20" x14ac:dyDescent="0.2">
      <c r="R15" s="59"/>
      <c r="S15" s="100" t="s">
        <v>85</v>
      </c>
      <c r="T15" s="101" t="s">
        <v>84</v>
      </c>
    </row>
    <row r="16" spans="1:20" x14ac:dyDescent="0.2">
      <c r="R16" s="51" t="s">
        <v>23</v>
      </c>
      <c r="S16" s="199">
        <f>'14'!D11</f>
        <v>47439</v>
      </c>
      <c r="T16" s="200">
        <f>'14'!G11</f>
        <v>72254</v>
      </c>
    </row>
    <row r="17" spans="16:20" x14ac:dyDescent="0.2">
      <c r="R17" s="51" t="s">
        <v>24</v>
      </c>
      <c r="S17" s="199">
        <f>'14'!D12</f>
        <v>11718</v>
      </c>
      <c r="T17" s="200">
        <f>'14'!G12</f>
        <v>38169</v>
      </c>
    </row>
    <row r="18" spans="16:20" ht="15" x14ac:dyDescent="0.25">
      <c r="P18" s="67"/>
      <c r="R18" s="51" t="s">
        <v>25</v>
      </c>
      <c r="S18" s="199">
        <f>'14'!D13</f>
        <v>6354</v>
      </c>
      <c r="T18" s="200">
        <f>'14'!G13</f>
        <v>39006</v>
      </c>
    </row>
    <row r="19" spans="16:20" ht="15" x14ac:dyDescent="0.2">
      <c r="P19" s="99"/>
      <c r="R19" s="51" t="s">
        <v>26</v>
      </c>
      <c r="S19" s="199">
        <f>'14'!D14</f>
        <v>9639</v>
      </c>
      <c r="T19" s="200">
        <f>'14'!G14</f>
        <v>21060</v>
      </c>
    </row>
    <row r="20" spans="16:20" ht="13.5" thickBot="1" x14ac:dyDescent="0.25">
      <c r="P20" s="68"/>
      <c r="R20" s="52" t="s">
        <v>147</v>
      </c>
      <c r="S20" s="223">
        <f>'14'!D15</f>
        <v>28413</v>
      </c>
      <c r="T20" s="224">
        <f>'14'!G15</f>
        <v>15399</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topLeftCell="A4" zoomScaleSheetLayoutView="100" zoomScalePageLayoutView="85" workbookViewId="0">
      <selection activeCell="P33" sqref="P33"/>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32" t="s">
        <v>398</v>
      </c>
      <c r="B2" s="432"/>
      <c r="C2" s="432"/>
      <c r="D2" s="432"/>
      <c r="E2" s="432"/>
      <c r="F2" s="432"/>
      <c r="G2" s="432"/>
      <c r="H2" s="432"/>
      <c r="I2" s="432"/>
      <c r="J2" s="432"/>
      <c r="K2" s="432"/>
      <c r="L2" s="432"/>
      <c r="M2" s="432"/>
      <c r="N2" s="432"/>
      <c r="O2" s="432"/>
    </row>
    <row r="3" spans="1:20" s="1" customFormat="1" ht="21" customHeight="1" x14ac:dyDescent="0.2">
      <c r="A3" s="433" t="s">
        <v>369</v>
      </c>
      <c r="B3" s="433"/>
      <c r="C3" s="433"/>
      <c r="D3" s="433"/>
      <c r="E3" s="433"/>
      <c r="F3" s="433"/>
      <c r="G3" s="433"/>
      <c r="H3" s="433"/>
      <c r="I3" s="433"/>
      <c r="J3" s="433"/>
      <c r="K3" s="433"/>
      <c r="L3" s="433"/>
      <c r="M3" s="433"/>
      <c r="N3" s="433"/>
      <c r="O3" s="433"/>
    </row>
    <row r="4" spans="1:20" s="1" customFormat="1" ht="20.25" customHeight="1" x14ac:dyDescent="0.25">
      <c r="A4" s="434" t="s">
        <v>429</v>
      </c>
      <c r="B4" s="434"/>
      <c r="C4" s="434"/>
      <c r="D4" s="434"/>
      <c r="E4" s="434"/>
      <c r="F4" s="434"/>
      <c r="G4" s="434"/>
      <c r="H4" s="434"/>
      <c r="I4" s="434"/>
      <c r="J4" s="434"/>
      <c r="K4" s="434"/>
      <c r="L4" s="434"/>
      <c r="M4" s="434"/>
      <c r="N4" s="434"/>
      <c r="O4" s="434"/>
    </row>
    <row r="5" spans="1:20" s="1" customFormat="1" ht="20.25" customHeight="1" x14ac:dyDescent="0.2">
      <c r="A5" s="435" t="s">
        <v>430</v>
      </c>
      <c r="B5" s="435"/>
      <c r="C5" s="435"/>
      <c r="D5" s="435"/>
      <c r="E5" s="435"/>
      <c r="F5" s="435"/>
      <c r="G5" s="435"/>
      <c r="H5" s="435"/>
      <c r="I5" s="435"/>
      <c r="J5" s="435"/>
      <c r="K5" s="435"/>
      <c r="L5" s="435"/>
      <c r="M5" s="435"/>
      <c r="N5" s="435"/>
      <c r="O5" s="435"/>
    </row>
    <row r="6" spans="1:20" s="1" customFormat="1" ht="20.25" customHeight="1" x14ac:dyDescent="0.2">
      <c r="A6" s="151"/>
      <c r="B6" s="151" t="s">
        <v>57</v>
      </c>
      <c r="C6" s="151"/>
      <c r="D6" s="151"/>
      <c r="E6" s="151"/>
      <c r="M6" s="1" t="s">
        <v>57</v>
      </c>
    </row>
    <row r="13" spans="1:20" ht="13.5" thickBot="1" x14ac:dyDescent="0.25"/>
    <row r="14" spans="1:20" ht="15" customHeight="1" x14ac:dyDescent="0.2">
      <c r="R14" s="59"/>
      <c r="S14" s="100" t="s">
        <v>90</v>
      </c>
      <c r="T14" s="101" t="s">
        <v>314</v>
      </c>
    </row>
    <row r="15" spans="1:20" x14ac:dyDescent="0.2">
      <c r="R15" s="51" t="s">
        <v>23</v>
      </c>
      <c r="S15" s="201">
        <f>'14'!B11</f>
        <v>19845</v>
      </c>
      <c r="T15" s="202">
        <f>'14'!C11</f>
        <v>27594</v>
      </c>
    </row>
    <row r="16" spans="1:20" x14ac:dyDescent="0.2">
      <c r="R16" s="51" t="s">
        <v>24</v>
      </c>
      <c r="S16" s="201">
        <f>'14'!B12</f>
        <v>1512</v>
      </c>
      <c r="T16" s="202">
        <f>'14'!C12</f>
        <v>10206</v>
      </c>
    </row>
    <row r="17" spans="16:20" x14ac:dyDescent="0.2">
      <c r="R17" s="51" t="s">
        <v>25</v>
      </c>
      <c r="S17" s="201">
        <f>'14'!B13</f>
        <v>693</v>
      </c>
      <c r="T17" s="202">
        <f>'14'!C13</f>
        <v>5661</v>
      </c>
    </row>
    <row r="18" spans="16:20" ht="15" x14ac:dyDescent="0.25">
      <c r="P18" s="67"/>
      <c r="R18" s="51" t="s">
        <v>26</v>
      </c>
      <c r="S18" s="201">
        <f>'14'!B14</f>
        <v>441</v>
      </c>
      <c r="T18" s="202">
        <f>'14'!C14</f>
        <v>9198</v>
      </c>
    </row>
    <row r="19" spans="16:20" ht="15.75" thickBot="1" x14ac:dyDescent="0.25">
      <c r="P19" s="148"/>
      <c r="R19" s="52" t="s">
        <v>147</v>
      </c>
      <c r="S19" s="225">
        <f>'14'!B15</f>
        <v>12600</v>
      </c>
      <c r="T19" s="226">
        <f>'14'!C15</f>
        <v>15813</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view="pageBreakPreview" zoomScaleSheetLayoutView="100" zoomScalePageLayoutView="85" workbookViewId="0">
      <selection activeCell="P33" sqref="P33"/>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408" t="s">
        <v>339</v>
      </c>
      <c r="B2" s="408"/>
      <c r="C2" s="408"/>
      <c r="D2" s="408"/>
      <c r="E2" s="408"/>
      <c r="F2" s="408"/>
      <c r="G2" s="408"/>
      <c r="H2" s="408"/>
      <c r="I2" s="408"/>
      <c r="J2" s="408"/>
      <c r="K2" s="408"/>
      <c r="L2" s="408"/>
      <c r="M2" s="408"/>
      <c r="N2" s="168"/>
    </row>
    <row r="3" spans="1:14" s="1" customFormat="1" ht="21" customHeight="1" x14ac:dyDescent="0.2">
      <c r="A3" s="409" t="s">
        <v>370</v>
      </c>
      <c r="B3" s="409"/>
      <c r="C3" s="409"/>
      <c r="D3" s="409"/>
      <c r="E3" s="409"/>
      <c r="F3" s="409"/>
      <c r="G3" s="409"/>
      <c r="H3" s="409"/>
      <c r="I3" s="409"/>
      <c r="J3" s="409"/>
      <c r="K3" s="409"/>
      <c r="L3" s="409"/>
      <c r="M3" s="409"/>
      <c r="N3" s="169"/>
    </row>
    <row r="4" spans="1:14" s="1" customFormat="1" ht="20.25" customHeight="1" x14ac:dyDescent="0.25">
      <c r="A4" s="410" t="s">
        <v>429</v>
      </c>
      <c r="B4" s="410"/>
      <c r="C4" s="410"/>
      <c r="D4" s="410"/>
      <c r="E4" s="410"/>
      <c r="F4" s="410"/>
      <c r="G4" s="410"/>
      <c r="H4" s="410"/>
      <c r="I4" s="410"/>
      <c r="J4" s="410"/>
      <c r="K4" s="410"/>
      <c r="L4" s="410"/>
      <c r="M4" s="410"/>
      <c r="N4" s="141"/>
    </row>
    <row r="5" spans="1:14" s="1" customFormat="1" ht="20.25" customHeight="1" x14ac:dyDescent="0.2">
      <c r="A5" s="411" t="s">
        <v>430</v>
      </c>
      <c r="B5" s="411"/>
      <c r="C5" s="411"/>
      <c r="D5" s="411"/>
      <c r="E5" s="411"/>
      <c r="F5" s="411"/>
      <c r="G5" s="411"/>
      <c r="H5" s="411"/>
      <c r="I5" s="411"/>
      <c r="J5" s="411"/>
      <c r="K5" s="411"/>
      <c r="L5" s="411"/>
      <c r="M5" s="411"/>
      <c r="N5" s="142"/>
    </row>
    <row r="6" spans="1:14" s="1" customFormat="1" ht="20.25" customHeight="1" x14ac:dyDescent="0.2">
      <c r="A6" s="151"/>
      <c r="B6" s="151"/>
      <c r="C6" s="151"/>
      <c r="D6" s="151"/>
      <c r="E6" s="151"/>
    </row>
    <row r="7" spans="1:14" s="9" customFormat="1" ht="21" customHeight="1" x14ac:dyDescent="0.2">
      <c r="A7" s="36" t="s">
        <v>275</v>
      </c>
      <c r="B7" s="10"/>
      <c r="C7" s="8"/>
      <c r="D7" s="8"/>
      <c r="E7" s="13"/>
      <c r="K7" s="13"/>
      <c r="M7" s="13" t="s">
        <v>276</v>
      </c>
      <c r="N7" s="13"/>
    </row>
    <row r="8" spans="1:14" ht="33.950000000000003" customHeight="1" x14ac:dyDescent="0.2">
      <c r="A8" s="546" t="s">
        <v>69</v>
      </c>
      <c r="B8" s="521"/>
      <c r="C8" s="416" t="s">
        <v>144</v>
      </c>
      <c r="D8" s="481"/>
      <c r="E8" s="481"/>
      <c r="F8" s="416" t="s">
        <v>143</v>
      </c>
      <c r="G8" s="481"/>
      <c r="H8" s="481"/>
      <c r="I8" s="420" t="s">
        <v>76</v>
      </c>
      <c r="J8" s="482"/>
      <c r="K8" s="482"/>
      <c r="L8" s="416" t="s">
        <v>103</v>
      </c>
      <c r="M8" s="548" t="s">
        <v>103</v>
      </c>
      <c r="N8" s="68"/>
    </row>
    <row r="9" spans="1:14" ht="41.25" customHeight="1" x14ac:dyDescent="0.2">
      <c r="A9" s="547"/>
      <c r="B9" s="523"/>
      <c r="C9" s="158" t="s">
        <v>78</v>
      </c>
      <c r="D9" s="158" t="s">
        <v>312</v>
      </c>
      <c r="E9" s="31" t="s">
        <v>76</v>
      </c>
      <c r="F9" s="158" t="s">
        <v>78</v>
      </c>
      <c r="G9" s="158" t="s">
        <v>312</v>
      </c>
      <c r="H9" s="31" t="s">
        <v>76</v>
      </c>
      <c r="I9" s="30" t="s">
        <v>78</v>
      </c>
      <c r="J9" s="30" t="s">
        <v>312</v>
      </c>
      <c r="K9" s="30" t="s">
        <v>76</v>
      </c>
      <c r="L9" s="549"/>
      <c r="M9" s="550"/>
      <c r="N9" s="69"/>
    </row>
    <row r="10" spans="1:14" ht="27" customHeight="1" x14ac:dyDescent="0.2">
      <c r="A10" s="538" t="s">
        <v>64</v>
      </c>
      <c r="B10" s="539"/>
      <c r="C10" s="298">
        <v>378</v>
      </c>
      <c r="D10" s="298">
        <v>2016</v>
      </c>
      <c r="E10" s="299">
        <f>C10+D10</f>
        <v>2394</v>
      </c>
      <c r="F10" s="298">
        <v>180</v>
      </c>
      <c r="G10" s="298">
        <v>792</v>
      </c>
      <c r="H10" s="299">
        <f>F10+G10</f>
        <v>972</v>
      </c>
      <c r="I10" s="301">
        <f>C10+F10</f>
        <v>558</v>
      </c>
      <c r="J10" s="302">
        <f>D10+G10</f>
        <v>2808</v>
      </c>
      <c r="K10" s="302">
        <f t="shared" ref="K10:K17" si="0">E10+H10</f>
        <v>3366</v>
      </c>
      <c r="L10" s="540" t="s">
        <v>104</v>
      </c>
      <c r="M10" s="541" t="s">
        <v>104</v>
      </c>
      <c r="N10" s="5"/>
    </row>
    <row r="11" spans="1:14" ht="27" customHeight="1" x14ac:dyDescent="0.2">
      <c r="A11" s="538" t="s">
        <v>65</v>
      </c>
      <c r="B11" s="539"/>
      <c r="C11" s="298">
        <v>3654</v>
      </c>
      <c r="D11" s="298">
        <v>6174</v>
      </c>
      <c r="E11" s="299">
        <f t="shared" ref="E11:E16" si="1">C11+D11</f>
        <v>9828</v>
      </c>
      <c r="F11" s="298">
        <v>126</v>
      </c>
      <c r="G11" s="298">
        <v>8973</v>
      </c>
      <c r="H11" s="299">
        <f t="shared" ref="H11:H16" si="2">F11+G11</f>
        <v>9099</v>
      </c>
      <c r="I11" s="301">
        <f t="shared" ref="I11:I17" si="3">C11+F11</f>
        <v>3780</v>
      </c>
      <c r="J11" s="302">
        <f t="shared" ref="J11:J17" si="4">D11+G11</f>
        <v>15147</v>
      </c>
      <c r="K11" s="302">
        <f t="shared" si="0"/>
        <v>18927</v>
      </c>
      <c r="L11" s="540" t="s">
        <v>105</v>
      </c>
      <c r="M11" s="541" t="s">
        <v>105</v>
      </c>
    </row>
    <row r="12" spans="1:14" ht="27" customHeight="1" x14ac:dyDescent="0.2">
      <c r="A12" s="538" t="s">
        <v>66</v>
      </c>
      <c r="B12" s="539"/>
      <c r="C12" s="298">
        <v>3339</v>
      </c>
      <c r="D12" s="298">
        <v>6984</v>
      </c>
      <c r="E12" s="299">
        <f t="shared" si="1"/>
        <v>10323</v>
      </c>
      <c r="F12" s="298">
        <v>4941</v>
      </c>
      <c r="G12" s="298">
        <v>13734</v>
      </c>
      <c r="H12" s="299">
        <f t="shared" si="2"/>
        <v>18675</v>
      </c>
      <c r="I12" s="301">
        <f t="shared" si="3"/>
        <v>8280</v>
      </c>
      <c r="J12" s="302">
        <f t="shared" si="4"/>
        <v>20718</v>
      </c>
      <c r="K12" s="302">
        <f t="shared" si="0"/>
        <v>28998</v>
      </c>
      <c r="L12" s="540" t="s">
        <v>106</v>
      </c>
      <c r="M12" s="541" t="s">
        <v>106</v>
      </c>
    </row>
    <row r="13" spans="1:14" ht="27" customHeight="1" x14ac:dyDescent="0.2">
      <c r="A13" s="538" t="s">
        <v>318</v>
      </c>
      <c r="B13" s="539"/>
      <c r="C13" s="298">
        <v>9135</v>
      </c>
      <c r="D13" s="298">
        <v>16191</v>
      </c>
      <c r="E13" s="299">
        <f t="shared" si="1"/>
        <v>25326</v>
      </c>
      <c r="F13" s="298">
        <v>16227</v>
      </c>
      <c r="G13" s="298">
        <v>22563</v>
      </c>
      <c r="H13" s="299">
        <f t="shared" si="2"/>
        <v>38790</v>
      </c>
      <c r="I13" s="301">
        <f t="shared" si="3"/>
        <v>25362</v>
      </c>
      <c r="J13" s="302">
        <f t="shared" si="4"/>
        <v>38754</v>
      </c>
      <c r="K13" s="302">
        <f t="shared" si="0"/>
        <v>64116</v>
      </c>
      <c r="L13" s="540" t="s">
        <v>107</v>
      </c>
      <c r="M13" s="541" t="s">
        <v>107</v>
      </c>
    </row>
    <row r="14" spans="1:14" ht="27" customHeight="1" x14ac:dyDescent="0.2">
      <c r="A14" s="538" t="s">
        <v>67</v>
      </c>
      <c r="B14" s="539"/>
      <c r="C14" s="298">
        <v>12474</v>
      </c>
      <c r="D14" s="298">
        <v>18522</v>
      </c>
      <c r="E14" s="299">
        <f t="shared" si="1"/>
        <v>30996</v>
      </c>
      <c r="F14" s="298">
        <v>18749</v>
      </c>
      <c r="G14" s="298">
        <v>47844</v>
      </c>
      <c r="H14" s="299">
        <f t="shared" si="2"/>
        <v>66593</v>
      </c>
      <c r="I14" s="301">
        <f t="shared" si="3"/>
        <v>31223</v>
      </c>
      <c r="J14" s="302">
        <f t="shared" si="4"/>
        <v>66366</v>
      </c>
      <c r="K14" s="302">
        <f t="shared" si="0"/>
        <v>97589</v>
      </c>
      <c r="L14" s="540" t="s">
        <v>108</v>
      </c>
      <c r="M14" s="541" t="s">
        <v>108</v>
      </c>
    </row>
    <row r="15" spans="1:14" ht="27" customHeight="1" x14ac:dyDescent="0.2">
      <c r="A15" s="542" t="s">
        <v>68</v>
      </c>
      <c r="B15" s="543"/>
      <c r="C15" s="298">
        <v>1575</v>
      </c>
      <c r="D15" s="298">
        <v>3276</v>
      </c>
      <c r="E15" s="299">
        <f t="shared" si="1"/>
        <v>4851</v>
      </c>
      <c r="F15" s="298">
        <v>540</v>
      </c>
      <c r="G15" s="298">
        <v>6975</v>
      </c>
      <c r="H15" s="299">
        <f t="shared" si="2"/>
        <v>7515</v>
      </c>
      <c r="I15" s="301">
        <f t="shared" si="3"/>
        <v>2115</v>
      </c>
      <c r="J15" s="302">
        <f t="shared" si="4"/>
        <v>10251</v>
      </c>
      <c r="K15" s="302">
        <f t="shared" si="0"/>
        <v>12366</v>
      </c>
      <c r="L15" s="544" t="s">
        <v>109</v>
      </c>
      <c r="M15" s="545" t="s">
        <v>109</v>
      </c>
    </row>
    <row r="16" spans="1:14" ht="27" customHeight="1" x14ac:dyDescent="0.2">
      <c r="A16" s="542" t="s">
        <v>156</v>
      </c>
      <c r="B16" s="543"/>
      <c r="C16" s="298">
        <v>4536</v>
      </c>
      <c r="D16" s="298">
        <v>15309</v>
      </c>
      <c r="E16" s="299">
        <f t="shared" si="1"/>
        <v>19845</v>
      </c>
      <c r="F16" s="298">
        <v>4581</v>
      </c>
      <c r="G16" s="298">
        <v>39663</v>
      </c>
      <c r="H16" s="299">
        <f t="shared" si="2"/>
        <v>44244</v>
      </c>
      <c r="I16" s="301">
        <f t="shared" si="3"/>
        <v>9117</v>
      </c>
      <c r="J16" s="302">
        <f t="shared" si="4"/>
        <v>54972</v>
      </c>
      <c r="K16" s="302">
        <f t="shared" si="0"/>
        <v>64089</v>
      </c>
      <c r="L16" s="544" t="s">
        <v>110</v>
      </c>
      <c r="M16" s="545" t="s">
        <v>110</v>
      </c>
    </row>
    <row r="17" spans="1:13" ht="27" customHeight="1" x14ac:dyDescent="0.2">
      <c r="A17" s="537" t="s">
        <v>7</v>
      </c>
      <c r="B17" s="474"/>
      <c r="C17" s="254">
        <f>SUM(C10:C16)</f>
        <v>35091</v>
      </c>
      <c r="D17" s="254">
        <f>SUM(D10:D16)</f>
        <v>68472</v>
      </c>
      <c r="E17" s="254">
        <f t="shared" ref="E17:H17" si="5">SUM(E10:E16)</f>
        <v>103563</v>
      </c>
      <c r="F17" s="254">
        <f>SUM(F10:F16)</f>
        <v>45344</v>
      </c>
      <c r="G17" s="254">
        <f>SUM(G10:G16)</f>
        <v>140544</v>
      </c>
      <c r="H17" s="254">
        <f t="shared" si="5"/>
        <v>185888</v>
      </c>
      <c r="I17" s="254">
        <f t="shared" si="3"/>
        <v>80435</v>
      </c>
      <c r="J17" s="254">
        <f t="shared" si="4"/>
        <v>209016</v>
      </c>
      <c r="K17" s="317">
        <f t="shared" si="0"/>
        <v>289451</v>
      </c>
      <c r="L17" s="474" t="s">
        <v>8</v>
      </c>
      <c r="M17" s="476"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 ref="A17:B17"/>
    <mergeCell ref="L17:M17"/>
    <mergeCell ref="A10:B10"/>
    <mergeCell ref="L10:M10"/>
    <mergeCell ref="A11:B11"/>
    <mergeCell ref="A15:B15"/>
    <mergeCell ref="L15:M15"/>
    <mergeCell ref="A16:B16"/>
    <mergeCell ref="L16:M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zoomScaleSheetLayoutView="100" zoomScalePageLayoutView="85" workbookViewId="0">
      <selection activeCell="P33" sqref="P33"/>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32" t="s">
        <v>340</v>
      </c>
      <c r="B2" s="432"/>
      <c r="C2" s="432"/>
      <c r="D2" s="432"/>
      <c r="E2" s="432"/>
      <c r="F2" s="432"/>
      <c r="G2" s="432"/>
      <c r="H2" s="432"/>
      <c r="I2" s="432"/>
      <c r="J2" s="432"/>
      <c r="K2" s="432"/>
      <c r="L2" s="432"/>
      <c r="M2" s="432"/>
      <c r="N2" s="432"/>
      <c r="O2" s="432"/>
    </row>
    <row r="3" spans="1:21" s="1" customFormat="1" ht="21" customHeight="1" x14ac:dyDescent="0.2">
      <c r="A3" s="433" t="s">
        <v>371</v>
      </c>
      <c r="B3" s="433"/>
      <c r="C3" s="433"/>
      <c r="D3" s="433"/>
      <c r="E3" s="433"/>
      <c r="F3" s="433"/>
      <c r="G3" s="433"/>
      <c r="H3" s="433"/>
      <c r="I3" s="433"/>
      <c r="J3" s="433"/>
      <c r="K3" s="433"/>
      <c r="L3" s="433"/>
      <c r="M3" s="433"/>
      <c r="N3" s="433"/>
      <c r="O3" s="433"/>
    </row>
    <row r="4" spans="1:21" s="1" customFormat="1" ht="20.25" customHeight="1" x14ac:dyDescent="0.25">
      <c r="A4" s="434" t="s">
        <v>429</v>
      </c>
      <c r="B4" s="434"/>
      <c r="C4" s="434"/>
      <c r="D4" s="434"/>
      <c r="E4" s="434"/>
      <c r="F4" s="434"/>
      <c r="G4" s="434"/>
      <c r="H4" s="434"/>
      <c r="I4" s="434"/>
      <c r="J4" s="434"/>
      <c r="K4" s="434"/>
      <c r="L4" s="434"/>
      <c r="M4" s="434"/>
      <c r="N4" s="434"/>
      <c r="O4" s="434"/>
    </row>
    <row r="5" spans="1:21" s="1" customFormat="1" ht="20.25" customHeight="1" x14ac:dyDescent="0.2">
      <c r="A5" s="435" t="s">
        <v>430</v>
      </c>
      <c r="B5" s="435"/>
      <c r="C5" s="435"/>
      <c r="D5" s="435"/>
      <c r="E5" s="435"/>
      <c r="F5" s="435"/>
      <c r="G5" s="435"/>
      <c r="H5" s="435"/>
      <c r="I5" s="435"/>
      <c r="J5" s="435"/>
      <c r="K5" s="435"/>
      <c r="L5" s="435"/>
      <c r="M5" s="435"/>
      <c r="N5" s="435"/>
      <c r="O5" s="435"/>
    </row>
    <row r="6" spans="1:21" s="1" customFormat="1" ht="20.25" customHeight="1" thickBot="1" x14ac:dyDescent="0.25">
      <c r="A6" s="151"/>
      <c r="B6" s="151" t="s">
        <v>57</v>
      </c>
      <c r="C6" s="151"/>
      <c r="D6" s="151"/>
      <c r="E6" s="151"/>
      <c r="M6" s="1" t="s">
        <v>57</v>
      </c>
    </row>
    <row r="7" spans="1:21" ht="21.75" customHeight="1" x14ac:dyDescent="0.2">
      <c r="S7" s="59"/>
      <c r="T7" s="100" t="s">
        <v>85</v>
      </c>
      <c r="U7" s="101" t="s">
        <v>84</v>
      </c>
    </row>
    <row r="8" spans="1:21" ht="25.5" x14ac:dyDescent="0.2">
      <c r="S8" s="62" t="s">
        <v>160</v>
      </c>
      <c r="T8" s="201">
        <f>'15'!E10</f>
        <v>2394</v>
      </c>
      <c r="U8" s="202">
        <f>'15'!H10</f>
        <v>972</v>
      </c>
    </row>
    <row r="9" spans="1:21" ht="25.5" x14ac:dyDescent="0.2">
      <c r="S9" s="62" t="s">
        <v>161</v>
      </c>
      <c r="T9" s="201">
        <f>'15'!E11</f>
        <v>9828</v>
      </c>
      <c r="U9" s="202">
        <f>'15'!H11</f>
        <v>9099</v>
      </c>
    </row>
    <row r="10" spans="1:21" ht="25.5" x14ac:dyDescent="0.2">
      <c r="S10" s="62" t="s">
        <v>162</v>
      </c>
      <c r="T10" s="201">
        <f>'15'!E12</f>
        <v>10323</v>
      </c>
      <c r="U10" s="202">
        <f>'15'!H12</f>
        <v>18675</v>
      </c>
    </row>
    <row r="11" spans="1:21" ht="25.5" x14ac:dyDescent="0.2">
      <c r="S11" s="62" t="s">
        <v>163</v>
      </c>
      <c r="T11" s="201">
        <f>'15'!E13</f>
        <v>25326</v>
      </c>
      <c r="U11" s="202">
        <f>'15'!H13</f>
        <v>38790</v>
      </c>
    </row>
    <row r="12" spans="1:21" ht="25.5" x14ac:dyDescent="0.2">
      <c r="S12" s="62" t="s">
        <v>164</v>
      </c>
      <c r="T12" s="201">
        <f>'15'!E14</f>
        <v>30996</v>
      </c>
      <c r="U12" s="202">
        <f>'15'!H14</f>
        <v>66593</v>
      </c>
    </row>
    <row r="13" spans="1:21" ht="25.5" x14ac:dyDescent="0.2">
      <c r="S13" s="62" t="s">
        <v>165</v>
      </c>
      <c r="T13" s="201">
        <f>'15'!E15</f>
        <v>4851</v>
      </c>
      <c r="U13" s="202">
        <f>'15'!H15</f>
        <v>7515</v>
      </c>
    </row>
    <row r="14" spans="1:21" ht="26.25" thickBot="1" x14ac:dyDescent="0.25">
      <c r="S14" s="81" t="s">
        <v>166</v>
      </c>
      <c r="T14" s="225">
        <f>'15'!E16</f>
        <v>19845</v>
      </c>
      <c r="U14" s="226">
        <f>'15'!H16</f>
        <v>44244</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zoomScaleSheetLayoutView="100" zoomScalePageLayoutView="85" workbookViewId="0">
      <selection activeCell="R22" sqref="R22"/>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32" t="s">
        <v>341</v>
      </c>
      <c r="B2" s="432"/>
      <c r="C2" s="432"/>
      <c r="D2" s="432"/>
      <c r="E2" s="432"/>
      <c r="F2" s="432"/>
      <c r="G2" s="432"/>
      <c r="H2" s="432"/>
      <c r="I2" s="432"/>
      <c r="J2" s="432"/>
      <c r="K2" s="432"/>
      <c r="L2" s="432"/>
      <c r="M2" s="432"/>
      <c r="N2" s="432"/>
      <c r="O2" s="432"/>
    </row>
    <row r="3" spans="1:21" s="1" customFormat="1" ht="21" customHeight="1" x14ac:dyDescent="0.2">
      <c r="A3" s="433" t="s">
        <v>372</v>
      </c>
      <c r="B3" s="433"/>
      <c r="C3" s="433"/>
      <c r="D3" s="433"/>
      <c r="E3" s="433"/>
      <c r="F3" s="433"/>
      <c r="G3" s="433"/>
      <c r="H3" s="433"/>
      <c r="I3" s="433"/>
      <c r="J3" s="433"/>
      <c r="K3" s="433"/>
      <c r="L3" s="433"/>
      <c r="M3" s="433"/>
      <c r="N3" s="433"/>
      <c r="O3" s="433"/>
    </row>
    <row r="4" spans="1:21" s="1" customFormat="1" ht="20.25" customHeight="1" x14ac:dyDescent="0.25">
      <c r="A4" s="434" t="s">
        <v>429</v>
      </c>
      <c r="B4" s="434"/>
      <c r="C4" s="434"/>
      <c r="D4" s="434"/>
      <c r="E4" s="434"/>
      <c r="F4" s="434"/>
      <c r="G4" s="434"/>
      <c r="H4" s="434"/>
      <c r="I4" s="434"/>
      <c r="J4" s="434"/>
      <c r="K4" s="434"/>
      <c r="L4" s="434"/>
      <c r="M4" s="434"/>
      <c r="N4" s="434"/>
      <c r="O4" s="434"/>
    </row>
    <row r="5" spans="1:21" s="1" customFormat="1" ht="20.25" customHeight="1" x14ac:dyDescent="0.2">
      <c r="A5" s="435" t="s">
        <v>430</v>
      </c>
      <c r="B5" s="435"/>
      <c r="C5" s="435"/>
      <c r="D5" s="435"/>
      <c r="E5" s="435"/>
      <c r="F5" s="435"/>
      <c r="G5" s="435"/>
      <c r="H5" s="435"/>
      <c r="I5" s="435"/>
      <c r="J5" s="435"/>
      <c r="K5" s="435"/>
      <c r="L5" s="435"/>
      <c r="M5" s="435"/>
      <c r="N5" s="435"/>
      <c r="O5" s="435"/>
    </row>
    <row r="6" spans="1:21" s="1" customFormat="1" ht="20.25" customHeight="1" x14ac:dyDescent="0.2">
      <c r="A6" s="151"/>
      <c r="B6" s="151" t="s">
        <v>57</v>
      </c>
      <c r="C6" s="151"/>
      <c r="D6" s="151"/>
      <c r="E6" s="151"/>
      <c r="M6" s="1" t="s">
        <v>57</v>
      </c>
    </row>
    <row r="7" spans="1:21" ht="21.75" customHeight="1" x14ac:dyDescent="0.2"/>
    <row r="11" spans="1:21" ht="13.5" thickBot="1" x14ac:dyDescent="0.25"/>
    <row r="12" spans="1:21" x14ac:dyDescent="0.2">
      <c r="S12" s="59"/>
      <c r="T12" s="100" t="s">
        <v>90</v>
      </c>
      <c r="U12" s="101" t="s">
        <v>314</v>
      </c>
    </row>
    <row r="13" spans="1:21" ht="25.5" x14ac:dyDescent="0.2">
      <c r="S13" s="62" t="s">
        <v>160</v>
      </c>
      <c r="T13" s="201">
        <f>'15'!C10</f>
        <v>378</v>
      </c>
      <c r="U13" s="202">
        <f>'15'!D10</f>
        <v>2016</v>
      </c>
    </row>
    <row r="14" spans="1:21" ht="25.5" x14ac:dyDescent="0.2">
      <c r="S14" s="62" t="s">
        <v>161</v>
      </c>
      <c r="T14" s="201">
        <f>'15'!C11</f>
        <v>3654</v>
      </c>
      <c r="U14" s="202">
        <f>'15'!D11</f>
        <v>6174</v>
      </c>
    </row>
    <row r="15" spans="1:21" ht="25.5" x14ac:dyDescent="0.2">
      <c r="S15" s="62" t="s">
        <v>162</v>
      </c>
      <c r="T15" s="201">
        <f>'15'!C12</f>
        <v>3339</v>
      </c>
      <c r="U15" s="202">
        <f>'15'!D12</f>
        <v>6984</v>
      </c>
    </row>
    <row r="16" spans="1:21" ht="25.5" x14ac:dyDescent="0.2">
      <c r="S16" s="62" t="s">
        <v>163</v>
      </c>
      <c r="T16" s="201">
        <f>'15'!C13</f>
        <v>9135</v>
      </c>
      <c r="U16" s="202">
        <f>'15'!D13</f>
        <v>16191</v>
      </c>
    </row>
    <row r="17" spans="15:21" ht="25.5" x14ac:dyDescent="0.2">
      <c r="S17" s="62" t="s">
        <v>164</v>
      </c>
      <c r="T17" s="201">
        <f>'15'!C14</f>
        <v>12474</v>
      </c>
      <c r="U17" s="202">
        <f>'15'!D14</f>
        <v>18522</v>
      </c>
    </row>
    <row r="18" spans="15:21" ht="25.5" x14ac:dyDescent="0.2">
      <c r="S18" s="62" t="s">
        <v>165</v>
      </c>
      <c r="T18" s="201">
        <f>'15'!C15</f>
        <v>1575</v>
      </c>
      <c r="U18" s="202">
        <f>'15'!D15</f>
        <v>3276</v>
      </c>
    </row>
    <row r="19" spans="15:21" ht="26.25" thickBot="1" x14ac:dyDescent="0.25">
      <c r="S19" s="81" t="s">
        <v>166</v>
      </c>
      <c r="T19" s="201">
        <f>'15'!C16</f>
        <v>4536</v>
      </c>
      <c r="U19" s="202">
        <f>'15'!D16</f>
        <v>15309</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view="pageBreakPreview" topLeftCell="A76" zoomScaleSheetLayoutView="100" workbookViewId="0">
      <selection activeCell="C33" sqref="C33:R33"/>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78" t="s">
        <v>189</v>
      </c>
      <c r="C5" s="378"/>
      <c r="D5" s="378"/>
      <c r="E5" s="378"/>
      <c r="F5" s="378"/>
      <c r="G5" s="378"/>
      <c r="H5" s="378"/>
      <c r="I5" s="378"/>
      <c r="J5" s="378"/>
      <c r="K5" s="378"/>
      <c r="L5" s="378"/>
      <c r="M5" s="378"/>
      <c r="N5" s="378"/>
      <c r="O5" s="378"/>
      <c r="P5" s="378"/>
      <c r="Q5" s="378"/>
      <c r="R5" s="378"/>
      <c r="S5" s="111"/>
      <c r="T5" s="111"/>
      <c r="U5" s="379" t="s">
        <v>168</v>
      </c>
      <c r="V5" s="379"/>
      <c r="W5" s="379"/>
      <c r="X5" s="379"/>
      <c r="Y5" s="379"/>
      <c r="Z5" s="379"/>
      <c r="AA5" s="379"/>
      <c r="AB5" s="379"/>
      <c r="AC5" s="379"/>
      <c r="AD5" s="379"/>
      <c r="AE5" s="379"/>
      <c r="AF5" s="379"/>
      <c r="AG5" s="379"/>
      <c r="AH5" s="379"/>
      <c r="AI5" s="379"/>
      <c r="AJ5" s="379"/>
      <c r="AK5" s="379"/>
      <c r="AL5" s="113"/>
      <c r="AM5" s="32"/>
      <c r="AN5" s="32"/>
      <c r="AO5" s="32"/>
    </row>
    <row r="6" spans="1:41" ht="19.5" customHeight="1" x14ac:dyDescent="0.2">
      <c r="A6" s="112"/>
      <c r="B6" s="378"/>
      <c r="C6" s="378"/>
      <c r="D6" s="378"/>
      <c r="E6" s="378"/>
      <c r="F6" s="378"/>
      <c r="G6" s="378"/>
      <c r="H6" s="378"/>
      <c r="I6" s="378"/>
      <c r="J6" s="378"/>
      <c r="K6" s="378"/>
      <c r="L6" s="378"/>
      <c r="M6" s="378"/>
      <c r="N6" s="378"/>
      <c r="O6" s="378"/>
      <c r="P6" s="378"/>
      <c r="Q6" s="378"/>
      <c r="R6" s="378"/>
      <c r="S6" s="111"/>
      <c r="T6" s="111"/>
      <c r="U6" s="379"/>
      <c r="V6" s="379"/>
      <c r="W6" s="379"/>
      <c r="X6" s="379"/>
      <c r="Y6" s="379"/>
      <c r="Z6" s="379"/>
      <c r="AA6" s="379"/>
      <c r="AB6" s="379"/>
      <c r="AC6" s="379"/>
      <c r="AD6" s="379"/>
      <c r="AE6" s="379"/>
      <c r="AF6" s="379"/>
      <c r="AG6" s="379"/>
      <c r="AH6" s="379"/>
      <c r="AI6" s="379"/>
      <c r="AJ6" s="379"/>
      <c r="AK6" s="379"/>
      <c r="AL6" s="113"/>
      <c r="AM6" s="32"/>
      <c r="AN6" s="32"/>
      <c r="AO6" s="32"/>
    </row>
    <row r="7" spans="1:41" ht="15" customHeight="1" x14ac:dyDescent="0.2">
      <c r="A7" s="114"/>
      <c r="B7" s="390" t="s">
        <v>403</v>
      </c>
      <c r="C7" s="390"/>
      <c r="D7" s="390"/>
      <c r="E7" s="390"/>
      <c r="F7" s="390"/>
      <c r="G7" s="390"/>
      <c r="H7" s="390"/>
      <c r="I7" s="390"/>
      <c r="J7" s="390"/>
      <c r="K7" s="390"/>
      <c r="L7" s="390"/>
      <c r="M7" s="390"/>
      <c r="N7" s="390"/>
      <c r="O7" s="390"/>
      <c r="P7" s="390"/>
      <c r="Q7" s="390"/>
      <c r="R7" s="390"/>
      <c r="S7" s="111"/>
      <c r="T7" s="111"/>
      <c r="U7" s="391" t="s">
        <v>402</v>
      </c>
      <c r="V7" s="391"/>
      <c r="W7" s="391"/>
      <c r="X7" s="391"/>
      <c r="Y7" s="391"/>
      <c r="Z7" s="391"/>
      <c r="AA7" s="391"/>
      <c r="AB7" s="391"/>
      <c r="AC7" s="391"/>
      <c r="AD7" s="391"/>
      <c r="AE7" s="391"/>
      <c r="AF7" s="391"/>
      <c r="AG7" s="391"/>
      <c r="AH7" s="391"/>
      <c r="AI7" s="391"/>
      <c r="AJ7" s="391"/>
      <c r="AK7" s="391"/>
      <c r="AL7" s="115"/>
      <c r="AM7" s="32"/>
      <c r="AN7" s="32"/>
      <c r="AO7" s="32"/>
    </row>
    <row r="8" spans="1:41" ht="15" customHeight="1" x14ac:dyDescent="0.2">
      <c r="A8" s="114"/>
      <c r="B8" s="390"/>
      <c r="C8" s="390"/>
      <c r="D8" s="390"/>
      <c r="E8" s="390"/>
      <c r="F8" s="390"/>
      <c r="G8" s="390"/>
      <c r="H8" s="390"/>
      <c r="I8" s="390"/>
      <c r="J8" s="390"/>
      <c r="K8" s="390"/>
      <c r="L8" s="390"/>
      <c r="M8" s="390"/>
      <c r="N8" s="390"/>
      <c r="O8" s="390"/>
      <c r="P8" s="390"/>
      <c r="Q8" s="390"/>
      <c r="R8" s="390"/>
      <c r="S8" s="111"/>
      <c r="T8" s="111"/>
      <c r="U8" s="391"/>
      <c r="V8" s="391"/>
      <c r="W8" s="391"/>
      <c r="X8" s="391"/>
      <c r="Y8" s="391"/>
      <c r="Z8" s="391"/>
      <c r="AA8" s="391"/>
      <c r="AB8" s="391"/>
      <c r="AC8" s="391"/>
      <c r="AD8" s="391"/>
      <c r="AE8" s="391"/>
      <c r="AF8" s="391"/>
      <c r="AG8" s="391"/>
      <c r="AH8" s="391"/>
      <c r="AI8" s="391"/>
      <c r="AJ8" s="391"/>
      <c r="AK8" s="391"/>
      <c r="AL8" s="115"/>
      <c r="AM8" s="32"/>
      <c r="AN8" s="32"/>
      <c r="AO8" s="32"/>
    </row>
    <row r="9" spans="1:41" ht="15" customHeight="1" x14ac:dyDescent="0.2">
      <c r="A9" s="114"/>
      <c r="B9" s="390"/>
      <c r="C9" s="390"/>
      <c r="D9" s="390"/>
      <c r="E9" s="390"/>
      <c r="F9" s="390"/>
      <c r="G9" s="390"/>
      <c r="H9" s="390"/>
      <c r="I9" s="390"/>
      <c r="J9" s="390"/>
      <c r="K9" s="390"/>
      <c r="L9" s="390"/>
      <c r="M9" s="390"/>
      <c r="N9" s="390"/>
      <c r="O9" s="390"/>
      <c r="P9" s="390"/>
      <c r="Q9" s="390"/>
      <c r="R9" s="390"/>
      <c r="S9" s="111"/>
      <c r="T9" s="111"/>
      <c r="U9" s="391"/>
      <c r="V9" s="391"/>
      <c r="W9" s="391"/>
      <c r="X9" s="391"/>
      <c r="Y9" s="391"/>
      <c r="Z9" s="391"/>
      <c r="AA9" s="391"/>
      <c r="AB9" s="391"/>
      <c r="AC9" s="391"/>
      <c r="AD9" s="391"/>
      <c r="AE9" s="391"/>
      <c r="AF9" s="391"/>
      <c r="AG9" s="391"/>
      <c r="AH9" s="391"/>
      <c r="AI9" s="391"/>
      <c r="AJ9" s="391"/>
      <c r="AK9" s="391"/>
      <c r="AL9" s="115"/>
      <c r="AM9" s="32"/>
      <c r="AN9" s="32"/>
      <c r="AO9" s="32"/>
    </row>
    <row r="10" spans="1:41" ht="15" customHeight="1" x14ac:dyDescent="0.2">
      <c r="A10" s="114"/>
      <c r="B10" s="390"/>
      <c r="C10" s="390"/>
      <c r="D10" s="390"/>
      <c r="E10" s="390"/>
      <c r="F10" s="390"/>
      <c r="G10" s="390"/>
      <c r="H10" s="390"/>
      <c r="I10" s="390"/>
      <c r="J10" s="390"/>
      <c r="K10" s="390"/>
      <c r="L10" s="390"/>
      <c r="M10" s="390"/>
      <c r="N10" s="390"/>
      <c r="O10" s="390"/>
      <c r="P10" s="390"/>
      <c r="Q10" s="390"/>
      <c r="R10" s="390"/>
      <c r="S10" s="111"/>
      <c r="T10" s="111"/>
      <c r="U10" s="391"/>
      <c r="V10" s="391"/>
      <c r="W10" s="391"/>
      <c r="X10" s="391"/>
      <c r="Y10" s="391"/>
      <c r="Z10" s="391"/>
      <c r="AA10" s="391"/>
      <c r="AB10" s="391"/>
      <c r="AC10" s="391"/>
      <c r="AD10" s="391"/>
      <c r="AE10" s="391"/>
      <c r="AF10" s="391"/>
      <c r="AG10" s="391"/>
      <c r="AH10" s="391"/>
      <c r="AI10" s="391"/>
      <c r="AJ10" s="391"/>
      <c r="AK10" s="391"/>
      <c r="AL10" s="115"/>
      <c r="AM10" s="32"/>
      <c r="AN10" s="32"/>
      <c r="AO10" s="32"/>
    </row>
    <row r="11" spans="1:41" ht="15" customHeight="1" x14ac:dyDescent="0.2">
      <c r="A11" s="114"/>
      <c r="B11" s="390"/>
      <c r="C11" s="390"/>
      <c r="D11" s="390"/>
      <c r="E11" s="390"/>
      <c r="F11" s="390"/>
      <c r="G11" s="390"/>
      <c r="H11" s="390"/>
      <c r="I11" s="390"/>
      <c r="J11" s="390"/>
      <c r="K11" s="390"/>
      <c r="L11" s="390"/>
      <c r="M11" s="390"/>
      <c r="N11" s="390"/>
      <c r="O11" s="390"/>
      <c r="P11" s="390"/>
      <c r="Q11" s="390"/>
      <c r="R11" s="390"/>
      <c r="S11" s="111"/>
      <c r="T11" s="111"/>
      <c r="U11" s="391"/>
      <c r="V11" s="391"/>
      <c r="W11" s="391"/>
      <c r="X11" s="391"/>
      <c r="Y11" s="391"/>
      <c r="Z11" s="391"/>
      <c r="AA11" s="391"/>
      <c r="AB11" s="391"/>
      <c r="AC11" s="391"/>
      <c r="AD11" s="391"/>
      <c r="AE11" s="391"/>
      <c r="AF11" s="391"/>
      <c r="AG11" s="391"/>
      <c r="AH11" s="391"/>
      <c r="AI11" s="391"/>
      <c r="AJ11" s="391"/>
      <c r="AK11" s="391"/>
      <c r="AL11" s="115"/>
      <c r="AM11" s="32"/>
      <c r="AN11" s="32"/>
      <c r="AO11" s="32"/>
    </row>
    <row r="12" spans="1:41" ht="15" customHeight="1" x14ac:dyDescent="0.2">
      <c r="A12" s="114"/>
      <c r="B12" s="390"/>
      <c r="C12" s="390"/>
      <c r="D12" s="390"/>
      <c r="E12" s="390"/>
      <c r="F12" s="390"/>
      <c r="G12" s="390"/>
      <c r="H12" s="390"/>
      <c r="I12" s="390"/>
      <c r="J12" s="390"/>
      <c r="K12" s="390"/>
      <c r="L12" s="390"/>
      <c r="M12" s="390"/>
      <c r="N12" s="390"/>
      <c r="O12" s="390"/>
      <c r="P12" s="390"/>
      <c r="Q12" s="390"/>
      <c r="R12" s="390"/>
      <c r="S12" s="111"/>
      <c r="T12" s="111"/>
      <c r="U12" s="391"/>
      <c r="V12" s="391"/>
      <c r="W12" s="391"/>
      <c r="X12" s="391"/>
      <c r="Y12" s="391"/>
      <c r="Z12" s="391"/>
      <c r="AA12" s="391"/>
      <c r="AB12" s="391"/>
      <c r="AC12" s="391"/>
      <c r="AD12" s="391"/>
      <c r="AE12" s="391"/>
      <c r="AF12" s="391"/>
      <c r="AG12" s="391"/>
      <c r="AH12" s="391"/>
      <c r="AI12" s="391"/>
      <c r="AJ12" s="391"/>
      <c r="AK12" s="391"/>
      <c r="AL12" s="115"/>
      <c r="AM12" s="32"/>
      <c r="AN12" s="32"/>
      <c r="AO12" s="32"/>
    </row>
    <row r="13" spans="1:41" ht="15" customHeight="1" x14ac:dyDescent="0.2">
      <c r="A13" s="114"/>
      <c r="B13" s="390"/>
      <c r="C13" s="390"/>
      <c r="D13" s="390"/>
      <c r="E13" s="390"/>
      <c r="F13" s="390"/>
      <c r="G13" s="390"/>
      <c r="H13" s="390"/>
      <c r="I13" s="390"/>
      <c r="J13" s="390"/>
      <c r="K13" s="390"/>
      <c r="L13" s="390"/>
      <c r="M13" s="390"/>
      <c r="N13" s="390"/>
      <c r="O13" s="390"/>
      <c r="P13" s="390"/>
      <c r="Q13" s="390"/>
      <c r="R13" s="390"/>
      <c r="S13" s="111"/>
      <c r="T13" s="111"/>
      <c r="U13" s="391"/>
      <c r="V13" s="391"/>
      <c r="W13" s="391"/>
      <c r="X13" s="391"/>
      <c r="Y13" s="391"/>
      <c r="Z13" s="391"/>
      <c r="AA13" s="391"/>
      <c r="AB13" s="391"/>
      <c r="AC13" s="391"/>
      <c r="AD13" s="391"/>
      <c r="AE13" s="391"/>
      <c r="AF13" s="391"/>
      <c r="AG13" s="391"/>
      <c r="AH13" s="391"/>
      <c r="AI13" s="391"/>
      <c r="AJ13" s="391"/>
      <c r="AK13" s="391"/>
      <c r="AL13" s="115"/>
      <c r="AM13" s="32"/>
      <c r="AN13" s="32"/>
      <c r="AO13" s="32"/>
    </row>
    <row r="14" spans="1:41" ht="15" customHeight="1" x14ac:dyDescent="0.2">
      <c r="A14" s="114"/>
      <c r="B14" s="390"/>
      <c r="C14" s="390"/>
      <c r="D14" s="390"/>
      <c r="E14" s="390"/>
      <c r="F14" s="390"/>
      <c r="G14" s="390"/>
      <c r="H14" s="390"/>
      <c r="I14" s="390"/>
      <c r="J14" s="390"/>
      <c r="K14" s="390"/>
      <c r="L14" s="390"/>
      <c r="M14" s="390"/>
      <c r="N14" s="390"/>
      <c r="O14" s="390"/>
      <c r="P14" s="390"/>
      <c r="Q14" s="390"/>
      <c r="R14" s="390"/>
      <c r="S14" s="111"/>
      <c r="T14" s="111"/>
      <c r="U14" s="391"/>
      <c r="V14" s="391"/>
      <c r="W14" s="391"/>
      <c r="X14" s="391"/>
      <c r="Y14" s="391"/>
      <c r="Z14" s="391"/>
      <c r="AA14" s="391"/>
      <c r="AB14" s="391"/>
      <c r="AC14" s="391"/>
      <c r="AD14" s="391"/>
      <c r="AE14" s="391"/>
      <c r="AF14" s="391"/>
      <c r="AG14" s="391"/>
      <c r="AH14" s="391"/>
      <c r="AI14" s="391"/>
      <c r="AJ14" s="391"/>
      <c r="AK14" s="391"/>
      <c r="AL14" s="115"/>
      <c r="AM14" s="32"/>
      <c r="AN14" s="32"/>
      <c r="AO14" s="32"/>
    </row>
    <row r="15" spans="1:41" ht="15" customHeight="1" x14ac:dyDescent="0.2">
      <c r="A15" s="114"/>
      <c r="B15" s="390"/>
      <c r="C15" s="390"/>
      <c r="D15" s="390"/>
      <c r="E15" s="390"/>
      <c r="F15" s="390"/>
      <c r="G15" s="390"/>
      <c r="H15" s="390"/>
      <c r="I15" s="390"/>
      <c r="J15" s="390"/>
      <c r="K15" s="390"/>
      <c r="L15" s="390"/>
      <c r="M15" s="390"/>
      <c r="N15" s="390"/>
      <c r="O15" s="390"/>
      <c r="P15" s="390"/>
      <c r="Q15" s="390"/>
      <c r="R15" s="390"/>
      <c r="S15" s="111"/>
      <c r="T15" s="111"/>
      <c r="U15" s="391"/>
      <c r="V15" s="391"/>
      <c r="W15" s="391"/>
      <c r="X15" s="391"/>
      <c r="Y15" s="391"/>
      <c r="Z15" s="391"/>
      <c r="AA15" s="391"/>
      <c r="AB15" s="391"/>
      <c r="AC15" s="391"/>
      <c r="AD15" s="391"/>
      <c r="AE15" s="391"/>
      <c r="AF15" s="391"/>
      <c r="AG15" s="391"/>
      <c r="AH15" s="391"/>
      <c r="AI15" s="391"/>
      <c r="AJ15" s="391"/>
      <c r="AK15" s="391"/>
      <c r="AL15" s="115"/>
      <c r="AM15" s="32"/>
      <c r="AN15" s="32"/>
      <c r="AO15" s="32"/>
    </row>
    <row r="16" spans="1:41" ht="15" customHeight="1" x14ac:dyDescent="0.2">
      <c r="A16" s="114"/>
      <c r="B16" s="390"/>
      <c r="C16" s="390"/>
      <c r="D16" s="390"/>
      <c r="E16" s="390"/>
      <c r="F16" s="390"/>
      <c r="G16" s="390"/>
      <c r="H16" s="390"/>
      <c r="I16" s="390"/>
      <c r="J16" s="390"/>
      <c r="K16" s="390"/>
      <c r="L16" s="390"/>
      <c r="M16" s="390"/>
      <c r="N16" s="390"/>
      <c r="O16" s="390"/>
      <c r="P16" s="390"/>
      <c r="Q16" s="390"/>
      <c r="R16" s="390"/>
      <c r="S16" s="111"/>
      <c r="T16" s="111"/>
      <c r="U16" s="391"/>
      <c r="V16" s="391"/>
      <c r="W16" s="391"/>
      <c r="X16" s="391"/>
      <c r="Y16" s="391"/>
      <c r="Z16" s="391"/>
      <c r="AA16" s="391"/>
      <c r="AB16" s="391"/>
      <c r="AC16" s="391"/>
      <c r="AD16" s="391"/>
      <c r="AE16" s="391"/>
      <c r="AF16" s="391"/>
      <c r="AG16" s="391"/>
      <c r="AH16" s="391"/>
      <c r="AI16" s="391"/>
      <c r="AJ16" s="391"/>
      <c r="AK16" s="391"/>
      <c r="AL16" s="115"/>
      <c r="AM16" s="32"/>
      <c r="AN16" s="32"/>
      <c r="AO16" s="32"/>
    </row>
    <row r="17" spans="1:41" ht="15" customHeight="1" x14ac:dyDescent="0.2">
      <c r="A17" s="114"/>
      <c r="B17" s="390"/>
      <c r="C17" s="390"/>
      <c r="D17" s="390"/>
      <c r="E17" s="390"/>
      <c r="F17" s="390"/>
      <c r="G17" s="390"/>
      <c r="H17" s="390"/>
      <c r="I17" s="390"/>
      <c r="J17" s="390"/>
      <c r="K17" s="390"/>
      <c r="L17" s="390"/>
      <c r="M17" s="390"/>
      <c r="N17" s="390"/>
      <c r="O17" s="390"/>
      <c r="P17" s="390"/>
      <c r="Q17" s="390"/>
      <c r="R17" s="390"/>
      <c r="S17" s="111"/>
      <c r="T17" s="111"/>
      <c r="U17" s="391"/>
      <c r="V17" s="391"/>
      <c r="W17" s="391"/>
      <c r="X17" s="391"/>
      <c r="Y17" s="391"/>
      <c r="Z17" s="391"/>
      <c r="AA17" s="391"/>
      <c r="AB17" s="391"/>
      <c r="AC17" s="391"/>
      <c r="AD17" s="391"/>
      <c r="AE17" s="391"/>
      <c r="AF17" s="391"/>
      <c r="AG17" s="391"/>
      <c r="AH17" s="391"/>
      <c r="AI17" s="391"/>
      <c r="AJ17" s="391"/>
      <c r="AK17" s="391"/>
      <c r="AL17" s="115"/>
      <c r="AM17" s="32"/>
      <c r="AN17" s="32"/>
      <c r="AO17" s="32"/>
    </row>
    <row r="18" spans="1:41" ht="15" customHeight="1" x14ac:dyDescent="0.2">
      <c r="A18" s="114"/>
      <c r="B18" s="390"/>
      <c r="C18" s="390"/>
      <c r="D18" s="390"/>
      <c r="E18" s="390"/>
      <c r="F18" s="390"/>
      <c r="G18" s="390"/>
      <c r="H18" s="390"/>
      <c r="I18" s="390"/>
      <c r="J18" s="390"/>
      <c r="K18" s="390"/>
      <c r="L18" s="390"/>
      <c r="M18" s="390"/>
      <c r="N18" s="390"/>
      <c r="O18" s="390"/>
      <c r="P18" s="390"/>
      <c r="Q18" s="390"/>
      <c r="R18" s="390"/>
      <c r="S18" s="111"/>
      <c r="T18" s="111"/>
      <c r="U18" s="391"/>
      <c r="V18" s="391"/>
      <c r="W18" s="391"/>
      <c r="X18" s="391"/>
      <c r="Y18" s="391"/>
      <c r="Z18" s="391"/>
      <c r="AA18" s="391"/>
      <c r="AB18" s="391"/>
      <c r="AC18" s="391"/>
      <c r="AD18" s="391"/>
      <c r="AE18" s="391"/>
      <c r="AF18" s="391"/>
      <c r="AG18" s="391"/>
      <c r="AH18" s="391"/>
      <c r="AI18" s="391"/>
      <c r="AJ18" s="391"/>
      <c r="AK18" s="391"/>
      <c r="AL18" s="115"/>
      <c r="AM18" s="32"/>
      <c r="AN18" s="32"/>
      <c r="AO18" s="32"/>
    </row>
    <row r="19" spans="1:41" ht="15" customHeight="1" x14ac:dyDescent="0.2">
      <c r="A19" s="114"/>
      <c r="B19" s="390"/>
      <c r="C19" s="390"/>
      <c r="D19" s="390"/>
      <c r="E19" s="390"/>
      <c r="F19" s="390"/>
      <c r="G19" s="390"/>
      <c r="H19" s="390"/>
      <c r="I19" s="390"/>
      <c r="J19" s="390"/>
      <c r="K19" s="390"/>
      <c r="L19" s="390"/>
      <c r="M19" s="390"/>
      <c r="N19" s="390"/>
      <c r="O19" s="390"/>
      <c r="P19" s="390"/>
      <c r="Q19" s="390"/>
      <c r="R19" s="390"/>
      <c r="S19" s="111"/>
      <c r="T19" s="111"/>
      <c r="U19" s="391"/>
      <c r="V19" s="391"/>
      <c r="W19" s="391"/>
      <c r="X19" s="391"/>
      <c r="Y19" s="391"/>
      <c r="Z19" s="391"/>
      <c r="AA19" s="391"/>
      <c r="AB19" s="391"/>
      <c r="AC19" s="391"/>
      <c r="AD19" s="391"/>
      <c r="AE19" s="391"/>
      <c r="AF19" s="391"/>
      <c r="AG19" s="391"/>
      <c r="AH19" s="391"/>
      <c r="AI19" s="391"/>
      <c r="AJ19" s="391"/>
      <c r="AK19" s="391"/>
      <c r="AL19" s="115"/>
      <c r="AM19" s="32"/>
      <c r="AN19" s="32"/>
      <c r="AO19" s="32"/>
    </row>
    <row r="20" spans="1:41" ht="27.75" customHeight="1" x14ac:dyDescent="0.2">
      <c r="A20" s="114"/>
      <c r="B20" s="390"/>
      <c r="C20" s="390"/>
      <c r="D20" s="390"/>
      <c r="E20" s="390"/>
      <c r="F20" s="390"/>
      <c r="G20" s="390"/>
      <c r="H20" s="390"/>
      <c r="I20" s="390"/>
      <c r="J20" s="390"/>
      <c r="K20" s="390"/>
      <c r="L20" s="390"/>
      <c r="M20" s="390"/>
      <c r="N20" s="390"/>
      <c r="O20" s="390"/>
      <c r="P20" s="390"/>
      <c r="Q20" s="390"/>
      <c r="R20" s="390"/>
      <c r="S20" s="111"/>
      <c r="T20" s="111"/>
      <c r="U20" s="391"/>
      <c r="V20" s="391"/>
      <c r="W20" s="391"/>
      <c r="X20" s="391"/>
      <c r="Y20" s="391"/>
      <c r="Z20" s="391"/>
      <c r="AA20" s="391"/>
      <c r="AB20" s="391"/>
      <c r="AC20" s="391"/>
      <c r="AD20" s="391"/>
      <c r="AE20" s="391"/>
      <c r="AF20" s="391"/>
      <c r="AG20" s="391"/>
      <c r="AH20" s="391"/>
      <c r="AI20" s="391"/>
      <c r="AJ20" s="391"/>
      <c r="AK20" s="391"/>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13"/>
      <c r="V21" s="313"/>
      <c r="W21" s="313"/>
      <c r="X21" s="313"/>
      <c r="Y21" s="313"/>
      <c r="Z21" s="313"/>
      <c r="AA21" s="313"/>
      <c r="AB21" s="313"/>
      <c r="AC21" s="313"/>
      <c r="AD21" s="313"/>
      <c r="AE21" s="313"/>
      <c r="AF21" s="313"/>
      <c r="AG21" s="313"/>
      <c r="AH21" s="313"/>
      <c r="AI21" s="313"/>
      <c r="AJ21" s="313"/>
      <c r="AK21" s="313"/>
      <c r="AL21" s="115"/>
      <c r="AM21" s="32"/>
      <c r="AN21" s="32"/>
      <c r="AO21" s="32"/>
    </row>
    <row r="22" spans="1:41" ht="15" customHeight="1" x14ac:dyDescent="0.2">
      <c r="A22" s="116"/>
      <c r="B22" s="387" t="s">
        <v>190</v>
      </c>
      <c r="C22" s="387"/>
      <c r="D22" s="387"/>
      <c r="E22" s="387"/>
      <c r="F22" s="387"/>
      <c r="G22" s="387"/>
      <c r="H22" s="387"/>
      <c r="I22" s="387"/>
      <c r="J22" s="387"/>
      <c r="K22" s="387"/>
      <c r="L22" s="387"/>
      <c r="M22" s="387"/>
      <c r="N22" s="387"/>
      <c r="O22" s="387"/>
      <c r="P22" s="387"/>
      <c r="Q22" s="387"/>
      <c r="R22" s="387"/>
      <c r="S22" s="111"/>
      <c r="T22" s="111"/>
      <c r="U22" s="388" t="s">
        <v>191</v>
      </c>
      <c r="V22" s="388"/>
      <c r="W22" s="388"/>
      <c r="X22" s="388"/>
      <c r="Y22" s="388"/>
      <c r="Z22" s="388"/>
      <c r="AA22" s="388"/>
      <c r="AB22" s="388"/>
      <c r="AC22" s="388"/>
      <c r="AD22" s="388"/>
      <c r="AE22" s="388"/>
      <c r="AF22" s="388"/>
      <c r="AG22" s="388"/>
      <c r="AH22" s="388"/>
      <c r="AI22" s="388"/>
      <c r="AJ22" s="388"/>
      <c r="AK22" s="388"/>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192</v>
      </c>
      <c r="C24" s="389" t="s">
        <v>193</v>
      </c>
      <c r="D24" s="389"/>
      <c r="E24" s="389"/>
      <c r="F24" s="389"/>
      <c r="G24" s="389"/>
      <c r="H24" s="389"/>
      <c r="I24" s="389"/>
      <c r="J24" s="389"/>
      <c r="K24" s="389"/>
      <c r="L24" s="389"/>
      <c r="M24" s="389"/>
      <c r="N24" s="389"/>
      <c r="O24" s="389"/>
      <c r="P24" s="389"/>
      <c r="Q24" s="389"/>
      <c r="R24" s="389"/>
      <c r="S24" s="111"/>
      <c r="T24" s="111"/>
      <c r="U24" s="392" t="s">
        <v>194</v>
      </c>
      <c r="V24" s="392"/>
      <c r="W24" s="392"/>
      <c r="X24" s="392"/>
      <c r="Y24" s="392"/>
      <c r="Z24" s="392"/>
      <c r="AA24" s="392"/>
      <c r="AB24" s="392"/>
      <c r="AC24" s="392"/>
      <c r="AD24" s="392"/>
      <c r="AE24" s="392"/>
      <c r="AF24" s="392"/>
      <c r="AG24" s="392"/>
      <c r="AH24" s="392"/>
      <c r="AI24" s="392"/>
      <c r="AJ24" s="392"/>
      <c r="AK24" s="122" t="s">
        <v>192</v>
      </c>
      <c r="AL24" s="123"/>
      <c r="AM24" s="32"/>
      <c r="AN24" s="32"/>
      <c r="AO24" s="32"/>
    </row>
    <row r="25" spans="1:41" ht="21" customHeight="1" x14ac:dyDescent="0.2">
      <c r="A25" s="124"/>
      <c r="B25" s="121" t="s">
        <v>195</v>
      </c>
      <c r="C25" s="389" t="s">
        <v>196</v>
      </c>
      <c r="D25" s="389"/>
      <c r="E25" s="389"/>
      <c r="F25" s="389"/>
      <c r="G25" s="389"/>
      <c r="H25" s="389"/>
      <c r="I25" s="389"/>
      <c r="J25" s="389"/>
      <c r="K25" s="389"/>
      <c r="L25" s="389"/>
      <c r="M25" s="389"/>
      <c r="N25" s="389"/>
      <c r="O25" s="389"/>
      <c r="P25" s="389"/>
      <c r="Q25" s="389"/>
      <c r="R25" s="389"/>
      <c r="S25" s="111"/>
      <c r="T25" s="111"/>
      <c r="U25" s="392" t="s">
        <v>346</v>
      </c>
      <c r="V25" s="392"/>
      <c r="W25" s="392"/>
      <c r="X25" s="392"/>
      <c r="Y25" s="392"/>
      <c r="Z25" s="392"/>
      <c r="AA25" s="392"/>
      <c r="AB25" s="392"/>
      <c r="AC25" s="392"/>
      <c r="AD25" s="392"/>
      <c r="AE25" s="392"/>
      <c r="AF25" s="392"/>
      <c r="AG25" s="392"/>
      <c r="AH25" s="392"/>
      <c r="AI25" s="392"/>
      <c r="AJ25" s="392"/>
      <c r="AK25" s="122" t="s">
        <v>195</v>
      </c>
      <c r="AL25" s="125"/>
      <c r="AM25" s="32"/>
      <c r="AN25" s="32"/>
      <c r="AO25" s="32"/>
    </row>
    <row r="26" spans="1:41" ht="12" customHeight="1" x14ac:dyDescent="0.2">
      <c r="A26" s="124"/>
      <c r="B26" s="126"/>
      <c r="C26" s="389"/>
      <c r="D26" s="389"/>
      <c r="E26" s="389"/>
      <c r="F26" s="389"/>
      <c r="G26" s="389"/>
      <c r="H26" s="389"/>
      <c r="I26" s="389"/>
      <c r="J26" s="389"/>
      <c r="K26" s="389"/>
      <c r="L26" s="389"/>
      <c r="M26" s="389"/>
      <c r="N26" s="389"/>
      <c r="O26" s="389"/>
      <c r="P26" s="389"/>
      <c r="Q26" s="389"/>
      <c r="R26" s="389"/>
      <c r="S26" s="111"/>
      <c r="T26" s="111"/>
      <c r="U26" s="392"/>
      <c r="V26" s="392"/>
      <c r="W26" s="392"/>
      <c r="X26" s="392"/>
      <c r="Y26" s="392"/>
      <c r="Z26" s="392"/>
      <c r="AA26" s="392"/>
      <c r="AB26" s="392"/>
      <c r="AC26" s="392"/>
      <c r="AD26" s="392"/>
      <c r="AE26" s="392"/>
      <c r="AF26" s="392"/>
      <c r="AG26" s="392"/>
      <c r="AH26" s="392"/>
      <c r="AI26" s="392"/>
      <c r="AJ26" s="392"/>
      <c r="AK26" s="122"/>
      <c r="AL26" s="125"/>
      <c r="AM26" s="32"/>
      <c r="AN26" s="32"/>
      <c r="AO26" s="32"/>
    </row>
    <row r="27" spans="1:41" ht="11.25" customHeight="1" x14ac:dyDescent="0.2">
      <c r="A27" s="124"/>
      <c r="B27" s="126"/>
      <c r="C27" s="389"/>
      <c r="D27" s="389"/>
      <c r="E27" s="389"/>
      <c r="F27" s="389"/>
      <c r="G27" s="389"/>
      <c r="H27" s="389"/>
      <c r="I27" s="389"/>
      <c r="J27" s="389"/>
      <c r="K27" s="389"/>
      <c r="L27" s="389"/>
      <c r="M27" s="389"/>
      <c r="N27" s="389"/>
      <c r="O27" s="389"/>
      <c r="P27" s="389"/>
      <c r="Q27" s="389"/>
      <c r="R27" s="389"/>
      <c r="S27" s="111"/>
      <c r="T27" s="111"/>
      <c r="U27" s="392"/>
      <c r="V27" s="392"/>
      <c r="W27" s="392"/>
      <c r="X27" s="392"/>
      <c r="Y27" s="392"/>
      <c r="Z27" s="392"/>
      <c r="AA27" s="392"/>
      <c r="AB27" s="392"/>
      <c r="AC27" s="392"/>
      <c r="AD27" s="392"/>
      <c r="AE27" s="392"/>
      <c r="AF27" s="392"/>
      <c r="AG27" s="392"/>
      <c r="AH27" s="392"/>
      <c r="AI27" s="392"/>
      <c r="AJ27" s="392"/>
      <c r="AK27" s="122"/>
      <c r="AL27" s="125"/>
      <c r="AM27" s="32"/>
      <c r="AN27" s="32"/>
      <c r="AO27" s="32"/>
    </row>
    <row r="28" spans="1:41" ht="18" customHeight="1" x14ac:dyDescent="0.2">
      <c r="A28" s="124"/>
      <c r="B28" s="121" t="s">
        <v>197</v>
      </c>
      <c r="C28" s="389" t="s">
        <v>198</v>
      </c>
      <c r="D28" s="389"/>
      <c r="E28" s="389"/>
      <c r="F28" s="389"/>
      <c r="G28" s="389"/>
      <c r="H28" s="389"/>
      <c r="I28" s="389"/>
      <c r="J28" s="389"/>
      <c r="K28" s="389"/>
      <c r="L28" s="389"/>
      <c r="M28" s="389"/>
      <c r="N28" s="389"/>
      <c r="O28" s="389"/>
      <c r="P28" s="389"/>
      <c r="Q28" s="389"/>
      <c r="R28" s="389"/>
      <c r="S28" s="111"/>
      <c r="T28" s="111"/>
      <c r="U28" s="392" t="s">
        <v>199</v>
      </c>
      <c r="V28" s="392"/>
      <c r="W28" s="392"/>
      <c r="X28" s="392"/>
      <c r="Y28" s="392"/>
      <c r="Z28" s="392"/>
      <c r="AA28" s="392"/>
      <c r="AB28" s="392"/>
      <c r="AC28" s="392"/>
      <c r="AD28" s="392"/>
      <c r="AE28" s="392"/>
      <c r="AF28" s="392"/>
      <c r="AG28" s="392"/>
      <c r="AH28" s="392"/>
      <c r="AI28" s="392"/>
      <c r="AJ28" s="392"/>
      <c r="AK28" s="122" t="s">
        <v>197</v>
      </c>
      <c r="AL28" s="125"/>
      <c r="AM28" s="32"/>
      <c r="AN28" s="32"/>
      <c r="AO28" s="32"/>
    </row>
    <row r="29" spans="1:41" ht="30.75" customHeight="1" x14ac:dyDescent="0.2">
      <c r="A29" s="124"/>
      <c r="B29" s="121" t="s">
        <v>200</v>
      </c>
      <c r="C29" s="389" t="s">
        <v>201</v>
      </c>
      <c r="D29" s="389"/>
      <c r="E29" s="389"/>
      <c r="F29" s="389"/>
      <c r="G29" s="389"/>
      <c r="H29" s="389"/>
      <c r="I29" s="389"/>
      <c r="J29" s="389"/>
      <c r="K29" s="389"/>
      <c r="L29" s="389"/>
      <c r="M29" s="389"/>
      <c r="N29" s="389"/>
      <c r="O29" s="389"/>
      <c r="P29" s="389"/>
      <c r="Q29" s="389"/>
      <c r="R29" s="389"/>
      <c r="S29" s="111"/>
      <c r="T29" s="111"/>
      <c r="U29" s="392" t="s">
        <v>347</v>
      </c>
      <c r="V29" s="392"/>
      <c r="W29" s="392"/>
      <c r="X29" s="392"/>
      <c r="Y29" s="392"/>
      <c r="Z29" s="392"/>
      <c r="AA29" s="392"/>
      <c r="AB29" s="392"/>
      <c r="AC29" s="392"/>
      <c r="AD29" s="392"/>
      <c r="AE29" s="392"/>
      <c r="AF29" s="392"/>
      <c r="AG29" s="392"/>
      <c r="AH29" s="392"/>
      <c r="AI29" s="392"/>
      <c r="AJ29" s="392"/>
      <c r="AK29" s="122" t="s">
        <v>200</v>
      </c>
      <c r="AL29" s="125"/>
      <c r="AM29" s="32"/>
      <c r="AN29" s="32"/>
      <c r="AO29" s="32"/>
    </row>
    <row r="30" spans="1:41" ht="21" customHeight="1" x14ac:dyDescent="0.2">
      <c r="A30" s="124"/>
      <c r="B30" s="121" t="s">
        <v>202</v>
      </c>
      <c r="C30" s="389" t="s">
        <v>322</v>
      </c>
      <c r="D30" s="389"/>
      <c r="E30" s="389"/>
      <c r="F30" s="389"/>
      <c r="G30" s="389"/>
      <c r="H30" s="389"/>
      <c r="I30" s="389"/>
      <c r="J30" s="389"/>
      <c r="K30" s="389"/>
      <c r="L30" s="389"/>
      <c r="M30" s="389"/>
      <c r="N30" s="389"/>
      <c r="O30" s="389"/>
      <c r="P30" s="389"/>
      <c r="Q30" s="389"/>
      <c r="R30" s="389"/>
      <c r="S30" s="111"/>
      <c r="T30" s="111"/>
      <c r="U30" s="392" t="s">
        <v>203</v>
      </c>
      <c r="V30" s="392"/>
      <c r="W30" s="392"/>
      <c r="X30" s="392"/>
      <c r="Y30" s="392"/>
      <c r="Z30" s="392"/>
      <c r="AA30" s="392"/>
      <c r="AB30" s="392"/>
      <c r="AC30" s="392"/>
      <c r="AD30" s="392"/>
      <c r="AE30" s="392"/>
      <c r="AF30" s="392"/>
      <c r="AG30" s="392"/>
      <c r="AH30" s="392"/>
      <c r="AI30" s="392"/>
      <c r="AJ30" s="392"/>
      <c r="AK30" s="122" t="s">
        <v>202</v>
      </c>
      <c r="AL30" s="125"/>
      <c r="AM30" s="32"/>
      <c r="AN30" s="32"/>
      <c r="AO30" s="32"/>
    </row>
    <row r="31" spans="1:41" ht="12" customHeight="1" x14ac:dyDescent="0.2">
      <c r="A31" s="124"/>
      <c r="B31" s="121"/>
      <c r="C31" s="389"/>
      <c r="D31" s="389"/>
      <c r="E31" s="389"/>
      <c r="F31" s="389"/>
      <c r="G31" s="389"/>
      <c r="H31" s="389"/>
      <c r="I31" s="389"/>
      <c r="J31" s="389"/>
      <c r="K31" s="389"/>
      <c r="L31" s="389"/>
      <c r="M31" s="389"/>
      <c r="N31" s="389"/>
      <c r="O31" s="389"/>
      <c r="P31" s="389"/>
      <c r="Q31" s="389"/>
      <c r="R31" s="389"/>
      <c r="S31" s="111"/>
      <c r="T31" s="111"/>
      <c r="U31" s="392"/>
      <c r="V31" s="392"/>
      <c r="W31" s="392"/>
      <c r="X31" s="392"/>
      <c r="Y31" s="392"/>
      <c r="Z31" s="392"/>
      <c r="AA31" s="392"/>
      <c r="AB31" s="392"/>
      <c r="AC31" s="392"/>
      <c r="AD31" s="392"/>
      <c r="AE31" s="392"/>
      <c r="AF31" s="392"/>
      <c r="AG31" s="392"/>
      <c r="AH31" s="392"/>
      <c r="AI31" s="392"/>
      <c r="AJ31" s="392"/>
      <c r="AK31" s="122"/>
      <c r="AL31" s="125"/>
      <c r="AM31" s="32"/>
      <c r="AN31" s="32"/>
      <c r="AO31" s="32"/>
    </row>
    <row r="32" spans="1:41" ht="24" customHeight="1" x14ac:dyDescent="0.2">
      <c r="A32" s="124"/>
      <c r="B32" s="121"/>
      <c r="C32" s="389"/>
      <c r="D32" s="389"/>
      <c r="E32" s="389"/>
      <c r="F32" s="389"/>
      <c r="G32" s="389"/>
      <c r="H32" s="389"/>
      <c r="I32" s="389"/>
      <c r="J32" s="389"/>
      <c r="K32" s="389"/>
      <c r="L32" s="389"/>
      <c r="M32" s="389"/>
      <c r="N32" s="389"/>
      <c r="O32" s="389"/>
      <c r="P32" s="389"/>
      <c r="Q32" s="389"/>
      <c r="R32" s="389"/>
      <c r="S32" s="111"/>
      <c r="T32" s="111"/>
      <c r="U32" s="392"/>
      <c r="V32" s="392"/>
      <c r="W32" s="392"/>
      <c r="X32" s="392"/>
      <c r="Y32" s="392"/>
      <c r="Z32" s="392"/>
      <c r="AA32" s="392"/>
      <c r="AB32" s="392"/>
      <c r="AC32" s="392"/>
      <c r="AD32" s="392"/>
      <c r="AE32" s="392"/>
      <c r="AF32" s="392"/>
      <c r="AG32" s="392"/>
      <c r="AH32" s="392"/>
      <c r="AI32" s="392"/>
      <c r="AJ32" s="392"/>
      <c r="AK32" s="122"/>
      <c r="AL32" s="125"/>
      <c r="AM32" s="32"/>
      <c r="AN32" s="32"/>
      <c r="AO32" s="32"/>
    </row>
    <row r="33" spans="1:41" ht="39" customHeight="1" x14ac:dyDescent="0.2">
      <c r="A33" s="124"/>
      <c r="B33" s="121" t="s">
        <v>204</v>
      </c>
      <c r="C33" s="389" t="s">
        <v>205</v>
      </c>
      <c r="D33" s="389"/>
      <c r="E33" s="389"/>
      <c r="F33" s="389"/>
      <c r="G33" s="389"/>
      <c r="H33" s="389"/>
      <c r="I33" s="389"/>
      <c r="J33" s="389"/>
      <c r="K33" s="389"/>
      <c r="L33" s="389"/>
      <c r="M33" s="389"/>
      <c r="N33" s="389"/>
      <c r="O33" s="389"/>
      <c r="P33" s="389"/>
      <c r="Q33" s="389"/>
      <c r="R33" s="389"/>
      <c r="S33" s="111"/>
      <c r="T33" s="111"/>
      <c r="U33" s="392" t="s">
        <v>206</v>
      </c>
      <c r="V33" s="392"/>
      <c r="W33" s="392"/>
      <c r="X33" s="392"/>
      <c r="Y33" s="392"/>
      <c r="Z33" s="392"/>
      <c r="AA33" s="392"/>
      <c r="AB33" s="392"/>
      <c r="AC33" s="392"/>
      <c r="AD33" s="392"/>
      <c r="AE33" s="392"/>
      <c r="AF33" s="392"/>
      <c r="AG33" s="392"/>
      <c r="AH33" s="392"/>
      <c r="AI33" s="392"/>
      <c r="AJ33" s="392"/>
      <c r="AK33" s="122" t="s">
        <v>204</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13"/>
      <c r="V34" s="313"/>
      <c r="W34" s="313"/>
      <c r="X34" s="313"/>
      <c r="Y34" s="313"/>
      <c r="Z34" s="313"/>
      <c r="AA34" s="313"/>
      <c r="AB34" s="313"/>
      <c r="AC34" s="313"/>
      <c r="AD34" s="313"/>
      <c r="AE34" s="313"/>
      <c r="AF34" s="313"/>
      <c r="AG34" s="313"/>
      <c r="AH34" s="313"/>
      <c r="AI34" s="313"/>
      <c r="AJ34" s="313"/>
      <c r="AK34" s="313"/>
      <c r="AL34" s="115"/>
      <c r="AM34" s="32"/>
      <c r="AN34" s="32"/>
      <c r="AO34" s="32"/>
    </row>
    <row r="35" spans="1:41" ht="15" customHeight="1" x14ac:dyDescent="0.2">
      <c r="A35" s="116"/>
      <c r="B35" s="387" t="s">
        <v>207</v>
      </c>
      <c r="C35" s="387"/>
      <c r="D35" s="387"/>
      <c r="E35" s="387"/>
      <c r="F35" s="387"/>
      <c r="G35" s="387"/>
      <c r="H35" s="387"/>
      <c r="I35" s="387"/>
      <c r="J35" s="387"/>
      <c r="K35" s="387"/>
      <c r="L35" s="387"/>
      <c r="M35" s="387"/>
      <c r="N35" s="387"/>
      <c r="O35" s="387"/>
      <c r="P35" s="387"/>
      <c r="Q35" s="387"/>
      <c r="R35" s="387"/>
      <c r="S35" s="111"/>
      <c r="T35" s="111"/>
      <c r="U35" s="388" t="s">
        <v>208</v>
      </c>
      <c r="V35" s="388"/>
      <c r="W35" s="388"/>
      <c r="X35" s="388"/>
      <c r="Y35" s="388"/>
      <c r="Z35" s="388"/>
      <c r="AA35" s="388"/>
      <c r="AB35" s="388"/>
      <c r="AC35" s="388"/>
      <c r="AD35" s="388"/>
      <c r="AE35" s="388"/>
      <c r="AF35" s="388"/>
      <c r="AG35" s="388"/>
      <c r="AH35" s="388"/>
      <c r="AI35" s="388"/>
      <c r="AJ35" s="388"/>
      <c r="AK35" s="388"/>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93" t="s">
        <v>247</v>
      </c>
      <c r="C37" s="393"/>
      <c r="D37" s="393"/>
      <c r="E37" s="393"/>
      <c r="F37" s="393"/>
      <c r="G37" s="393"/>
      <c r="H37" s="393"/>
      <c r="I37" s="393"/>
      <c r="J37" s="393"/>
      <c r="K37" s="393"/>
      <c r="L37" s="393"/>
      <c r="M37" s="393"/>
      <c r="N37" s="393"/>
      <c r="O37" s="393"/>
      <c r="P37" s="393"/>
      <c r="Q37" s="393"/>
      <c r="R37" s="393"/>
      <c r="S37" s="111"/>
      <c r="T37" s="111"/>
      <c r="U37" s="394" t="s">
        <v>209</v>
      </c>
      <c r="V37" s="394"/>
      <c r="W37" s="394"/>
      <c r="X37" s="394"/>
      <c r="Y37" s="394"/>
      <c r="Z37" s="394"/>
      <c r="AA37" s="394"/>
      <c r="AB37" s="394"/>
      <c r="AC37" s="394"/>
      <c r="AD37" s="394"/>
      <c r="AE37" s="394"/>
      <c r="AF37" s="394"/>
      <c r="AG37" s="394"/>
      <c r="AH37" s="394"/>
      <c r="AI37" s="394"/>
      <c r="AJ37" s="394"/>
      <c r="AK37" s="394"/>
      <c r="AL37" s="125"/>
      <c r="AM37" s="32"/>
      <c r="AN37" s="32"/>
      <c r="AO37" s="32"/>
    </row>
    <row r="38" spans="1:41" ht="15" customHeight="1" x14ac:dyDescent="0.2">
      <c r="A38" s="124"/>
      <c r="B38" s="393"/>
      <c r="C38" s="393"/>
      <c r="D38" s="393"/>
      <c r="E38" s="393"/>
      <c r="F38" s="393"/>
      <c r="G38" s="393"/>
      <c r="H38" s="393"/>
      <c r="I38" s="393"/>
      <c r="J38" s="393"/>
      <c r="K38" s="393"/>
      <c r="L38" s="393"/>
      <c r="M38" s="393"/>
      <c r="N38" s="393"/>
      <c r="O38" s="393"/>
      <c r="P38" s="393"/>
      <c r="Q38" s="393"/>
      <c r="R38" s="393"/>
      <c r="S38" s="111"/>
      <c r="T38" s="111"/>
      <c r="U38" s="394"/>
      <c r="V38" s="394"/>
      <c r="W38" s="394"/>
      <c r="X38" s="394"/>
      <c r="Y38" s="394"/>
      <c r="Z38" s="394"/>
      <c r="AA38" s="394"/>
      <c r="AB38" s="394"/>
      <c r="AC38" s="394"/>
      <c r="AD38" s="394"/>
      <c r="AE38" s="394"/>
      <c r="AF38" s="394"/>
      <c r="AG38" s="394"/>
      <c r="AH38" s="394"/>
      <c r="AI38" s="394"/>
      <c r="AJ38" s="394"/>
      <c r="AK38" s="394"/>
      <c r="AL38" s="125"/>
      <c r="AM38" s="32"/>
      <c r="AN38" s="32"/>
      <c r="AO38" s="32"/>
    </row>
    <row r="39" spans="1:41" ht="16.5" customHeight="1" x14ac:dyDescent="0.2">
      <c r="A39" s="124"/>
      <c r="B39" s="393"/>
      <c r="C39" s="393"/>
      <c r="D39" s="393"/>
      <c r="E39" s="393"/>
      <c r="F39" s="393"/>
      <c r="G39" s="393"/>
      <c r="H39" s="393"/>
      <c r="I39" s="393"/>
      <c r="J39" s="393"/>
      <c r="K39" s="393"/>
      <c r="L39" s="393"/>
      <c r="M39" s="393"/>
      <c r="N39" s="393"/>
      <c r="O39" s="393"/>
      <c r="P39" s="393"/>
      <c r="Q39" s="393"/>
      <c r="R39" s="393"/>
      <c r="S39" s="111"/>
      <c r="T39" s="111"/>
      <c r="U39" s="394"/>
      <c r="V39" s="394"/>
      <c r="W39" s="394"/>
      <c r="X39" s="394"/>
      <c r="Y39" s="394"/>
      <c r="Z39" s="394"/>
      <c r="AA39" s="394"/>
      <c r="AB39" s="394"/>
      <c r="AC39" s="394"/>
      <c r="AD39" s="394"/>
      <c r="AE39" s="394"/>
      <c r="AF39" s="394"/>
      <c r="AG39" s="394"/>
      <c r="AH39" s="394"/>
      <c r="AI39" s="394"/>
      <c r="AJ39" s="394"/>
      <c r="AK39" s="394"/>
      <c r="AL39" s="125"/>
      <c r="AM39" s="32"/>
      <c r="AN39" s="32"/>
      <c r="AO39" s="32"/>
    </row>
    <row r="40" spans="1:41" ht="15" customHeight="1" x14ac:dyDescent="0.2">
      <c r="A40" s="124"/>
      <c r="B40" s="314" t="s">
        <v>210</v>
      </c>
      <c r="C40" s="389" t="s">
        <v>211</v>
      </c>
      <c r="D40" s="389"/>
      <c r="E40" s="389"/>
      <c r="F40" s="389"/>
      <c r="G40" s="389"/>
      <c r="H40" s="389"/>
      <c r="I40" s="389"/>
      <c r="J40" s="389"/>
      <c r="K40" s="389"/>
      <c r="L40" s="389"/>
      <c r="M40" s="389"/>
      <c r="N40" s="389"/>
      <c r="O40" s="389"/>
      <c r="P40" s="389"/>
      <c r="Q40" s="389"/>
      <c r="R40" s="389"/>
      <c r="S40" s="111"/>
      <c r="T40" s="111"/>
      <c r="U40" s="392" t="s">
        <v>212</v>
      </c>
      <c r="V40" s="392"/>
      <c r="W40" s="392"/>
      <c r="X40" s="392"/>
      <c r="Y40" s="392"/>
      <c r="Z40" s="392"/>
      <c r="AA40" s="392"/>
      <c r="AB40" s="392"/>
      <c r="AC40" s="392"/>
      <c r="AD40" s="392"/>
      <c r="AE40" s="392"/>
      <c r="AF40" s="392"/>
      <c r="AG40" s="392"/>
      <c r="AH40" s="392"/>
      <c r="AI40" s="392"/>
      <c r="AJ40" s="392"/>
      <c r="AK40" s="128" t="s">
        <v>210</v>
      </c>
      <c r="AL40" s="125"/>
      <c r="AM40" s="32"/>
      <c r="AN40" s="32"/>
      <c r="AO40" s="32"/>
    </row>
    <row r="41" spans="1:41" ht="15" customHeight="1" x14ac:dyDescent="0.2">
      <c r="A41" s="124"/>
      <c r="B41" s="314" t="s">
        <v>213</v>
      </c>
      <c r="C41" s="389" t="s">
        <v>214</v>
      </c>
      <c r="D41" s="389"/>
      <c r="E41" s="389"/>
      <c r="F41" s="389"/>
      <c r="G41" s="389"/>
      <c r="H41" s="389"/>
      <c r="I41" s="389"/>
      <c r="J41" s="389"/>
      <c r="K41" s="389"/>
      <c r="L41" s="389"/>
      <c r="M41" s="389"/>
      <c r="N41" s="389"/>
      <c r="O41" s="389"/>
      <c r="P41" s="389"/>
      <c r="Q41" s="389"/>
      <c r="R41" s="389"/>
      <c r="S41" s="111"/>
      <c r="T41" s="111"/>
      <c r="U41" s="392" t="s">
        <v>215</v>
      </c>
      <c r="V41" s="392"/>
      <c r="W41" s="392"/>
      <c r="X41" s="392"/>
      <c r="Y41" s="392"/>
      <c r="Z41" s="392"/>
      <c r="AA41" s="392"/>
      <c r="AB41" s="392"/>
      <c r="AC41" s="392"/>
      <c r="AD41" s="392"/>
      <c r="AE41" s="392"/>
      <c r="AF41" s="392"/>
      <c r="AG41" s="392"/>
      <c r="AH41" s="392"/>
      <c r="AI41" s="392"/>
      <c r="AJ41" s="392"/>
      <c r="AK41" s="128" t="s">
        <v>213</v>
      </c>
      <c r="AL41" s="125"/>
      <c r="AM41" s="32"/>
      <c r="AN41" s="32"/>
      <c r="AO41" s="32"/>
    </row>
    <row r="42" spans="1:41" ht="15" customHeight="1" x14ac:dyDescent="0.2">
      <c r="A42" s="118"/>
      <c r="B42" s="314" t="s">
        <v>216</v>
      </c>
      <c r="C42" s="389" t="s">
        <v>217</v>
      </c>
      <c r="D42" s="389"/>
      <c r="E42" s="389"/>
      <c r="F42" s="389"/>
      <c r="G42" s="389"/>
      <c r="H42" s="389"/>
      <c r="I42" s="389"/>
      <c r="J42" s="389"/>
      <c r="K42" s="389"/>
      <c r="L42" s="389"/>
      <c r="M42" s="389"/>
      <c r="N42" s="389"/>
      <c r="O42" s="389"/>
      <c r="P42" s="389"/>
      <c r="Q42" s="389"/>
      <c r="R42" s="389"/>
      <c r="S42" s="111"/>
      <c r="T42" s="111"/>
      <c r="U42" s="392" t="s">
        <v>218</v>
      </c>
      <c r="V42" s="392"/>
      <c r="W42" s="392"/>
      <c r="X42" s="392"/>
      <c r="Y42" s="392"/>
      <c r="Z42" s="392"/>
      <c r="AA42" s="392"/>
      <c r="AB42" s="392"/>
      <c r="AC42" s="392"/>
      <c r="AD42" s="392"/>
      <c r="AE42" s="392"/>
      <c r="AF42" s="392"/>
      <c r="AG42" s="392"/>
      <c r="AH42" s="392"/>
      <c r="AI42" s="392"/>
      <c r="AJ42" s="392"/>
      <c r="AK42" s="128" t="s">
        <v>216</v>
      </c>
      <c r="AL42" s="125"/>
      <c r="AM42" s="32"/>
      <c r="AN42" s="32"/>
      <c r="AO42" s="32"/>
    </row>
    <row r="43" spans="1:41" ht="18.75" customHeight="1" x14ac:dyDescent="0.2">
      <c r="A43" s="118"/>
      <c r="B43" s="314" t="s">
        <v>219</v>
      </c>
      <c r="C43" s="389" t="s">
        <v>220</v>
      </c>
      <c r="D43" s="389"/>
      <c r="E43" s="389"/>
      <c r="F43" s="389"/>
      <c r="G43" s="389"/>
      <c r="H43" s="389"/>
      <c r="I43" s="389"/>
      <c r="J43" s="389"/>
      <c r="K43" s="389"/>
      <c r="L43" s="389"/>
      <c r="M43" s="389"/>
      <c r="N43" s="389"/>
      <c r="O43" s="389"/>
      <c r="P43" s="389"/>
      <c r="Q43" s="389"/>
      <c r="R43" s="389"/>
      <c r="S43" s="111"/>
      <c r="T43" s="111"/>
      <c r="U43" s="392" t="s">
        <v>221</v>
      </c>
      <c r="V43" s="392"/>
      <c r="W43" s="392"/>
      <c r="X43" s="392"/>
      <c r="Y43" s="392"/>
      <c r="Z43" s="392"/>
      <c r="AA43" s="392"/>
      <c r="AB43" s="392"/>
      <c r="AC43" s="392"/>
      <c r="AD43" s="392"/>
      <c r="AE43" s="392"/>
      <c r="AF43" s="392"/>
      <c r="AG43" s="392"/>
      <c r="AH43" s="392"/>
      <c r="AI43" s="392"/>
      <c r="AJ43" s="392"/>
      <c r="AK43" s="128" t="s">
        <v>219</v>
      </c>
      <c r="AL43" s="125"/>
      <c r="AM43" s="32"/>
      <c r="AN43" s="32"/>
      <c r="AO43" s="32"/>
    </row>
    <row r="44" spans="1:41" ht="15" customHeight="1" x14ac:dyDescent="0.2">
      <c r="A44" s="124"/>
      <c r="B44" s="389" t="s">
        <v>342</v>
      </c>
      <c r="C44" s="389"/>
      <c r="D44" s="389"/>
      <c r="E44" s="389"/>
      <c r="F44" s="389"/>
      <c r="G44" s="389"/>
      <c r="H44" s="389"/>
      <c r="I44" s="389"/>
      <c r="J44" s="389"/>
      <c r="K44" s="389"/>
      <c r="L44" s="389"/>
      <c r="M44" s="389"/>
      <c r="N44" s="389"/>
      <c r="O44" s="389"/>
      <c r="P44" s="389"/>
      <c r="Q44" s="389"/>
      <c r="R44" s="389"/>
      <c r="S44" s="111"/>
      <c r="T44" s="111"/>
      <c r="U44" s="392" t="s">
        <v>343</v>
      </c>
      <c r="V44" s="392"/>
      <c r="W44" s="392"/>
      <c r="X44" s="392"/>
      <c r="Y44" s="392"/>
      <c r="Z44" s="392"/>
      <c r="AA44" s="392"/>
      <c r="AB44" s="392"/>
      <c r="AC44" s="392"/>
      <c r="AD44" s="392"/>
      <c r="AE44" s="392"/>
      <c r="AF44" s="392"/>
      <c r="AG44" s="392"/>
      <c r="AH44" s="392"/>
      <c r="AI44" s="392"/>
      <c r="AJ44" s="392"/>
      <c r="AK44" s="392"/>
      <c r="AL44" s="125"/>
      <c r="AM44" s="32"/>
      <c r="AN44" s="32"/>
      <c r="AO44" s="32"/>
    </row>
    <row r="45" spans="1:41" ht="15" customHeight="1" x14ac:dyDescent="0.2">
      <c r="A45" s="124"/>
      <c r="B45" s="389"/>
      <c r="C45" s="389"/>
      <c r="D45" s="389"/>
      <c r="E45" s="389"/>
      <c r="F45" s="389"/>
      <c r="G45" s="389"/>
      <c r="H45" s="389"/>
      <c r="I45" s="389"/>
      <c r="J45" s="389"/>
      <c r="K45" s="389"/>
      <c r="L45" s="389"/>
      <c r="M45" s="389"/>
      <c r="N45" s="389"/>
      <c r="O45" s="389"/>
      <c r="P45" s="389"/>
      <c r="Q45" s="389"/>
      <c r="R45" s="389"/>
      <c r="S45" s="111"/>
      <c r="T45" s="111"/>
      <c r="U45" s="392"/>
      <c r="V45" s="392"/>
      <c r="W45" s="392"/>
      <c r="X45" s="392"/>
      <c r="Y45" s="392"/>
      <c r="Z45" s="392"/>
      <c r="AA45" s="392"/>
      <c r="AB45" s="392"/>
      <c r="AC45" s="392"/>
      <c r="AD45" s="392"/>
      <c r="AE45" s="392"/>
      <c r="AF45" s="392"/>
      <c r="AG45" s="392"/>
      <c r="AH45" s="392"/>
      <c r="AI45" s="392"/>
      <c r="AJ45" s="392"/>
      <c r="AK45" s="392"/>
      <c r="AL45" s="125"/>
      <c r="AM45" s="32"/>
      <c r="AN45" s="32"/>
      <c r="AO45" s="32"/>
    </row>
    <row r="46" spans="1:41" ht="15" customHeight="1" x14ac:dyDescent="0.2">
      <c r="A46" s="124"/>
      <c r="B46" s="389"/>
      <c r="C46" s="389"/>
      <c r="D46" s="389"/>
      <c r="E46" s="389"/>
      <c r="F46" s="389"/>
      <c r="G46" s="389"/>
      <c r="H46" s="389"/>
      <c r="I46" s="389"/>
      <c r="J46" s="389"/>
      <c r="K46" s="389"/>
      <c r="L46" s="389"/>
      <c r="M46" s="389"/>
      <c r="N46" s="389"/>
      <c r="O46" s="389"/>
      <c r="P46" s="389"/>
      <c r="Q46" s="389"/>
      <c r="R46" s="389"/>
      <c r="S46" s="111"/>
      <c r="T46" s="111"/>
      <c r="U46" s="392"/>
      <c r="V46" s="392"/>
      <c r="W46" s="392"/>
      <c r="X46" s="392"/>
      <c r="Y46" s="392"/>
      <c r="Z46" s="392"/>
      <c r="AA46" s="392"/>
      <c r="AB46" s="392"/>
      <c r="AC46" s="392"/>
      <c r="AD46" s="392"/>
      <c r="AE46" s="392"/>
      <c r="AF46" s="392"/>
      <c r="AG46" s="392"/>
      <c r="AH46" s="392"/>
      <c r="AI46" s="392"/>
      <c r="AJ46" s="392"/>
      <c r="AK46" s="392"/>
      <c r="AL46" s="125"/>
      <c r="AM46" s="32"/>
      <c r="AN46" s="32"/>
      <c r="AO46" s="32"/>
    </row>
    <row r="47" spans="1:41" ht="15" customHeight="1" x14ac:dyDescent="0.2">
      <c r="A47" s="124"/>
      <c r="B47" s="389"/>
      <c r="C47" s="389"/>
      <c r="D47" s="389"/>
      <c r="E47" s="389"/>
      <c r="F47" s="389"/>
      <c r="G47" s="389"/>
      <c r="H47" s="389"/>
      <c r="I47" s="389"/>
      <c r="J47" s="389"/>
      <c r="K47" s="389"/>
      <c r="L47" s="389"/>
      <c r="M47" s="389"/>
      <c r="N47" s="389"/>
      <c r="O47" s="389"/>
      <c r="P47" s="389"/>
      <c r="Q47" s="389"/>
      <c r="R47" s="389"/>
      <c r="S47" s="111"/>
      <c r="T47" s="111"/>
      <c r="U47" s="392"/>
      <c r="V47" s="392"/>
      <c r="W47" s="392"/>
      <c r="X47" s="392"/>
      <c r="Y47" s="392"/>
      <c r="Z47" s="392"/>
      <c r="AA47" s="392"/>
      <c r="AB47" s="392"/>
      <c r="AC47" s="392"/>
      <c r="AD47" s="392"/>
      <c r="AE47" s="392"/>
      <c r="AF47" s="392"/>
      <c r="AG47" s="392"/>
      <c r="AH47" s="392"/>
      <c r="AI47" s="392"/>
      <c r="AJ47" s="392"/>
      <c r="AK47" s="392"/>
      <c r="AL47" s="125"/>
      <c r="AM47" s="32"/>
      <c r="AN47" s="32"/>
      <c r="AO47" s="32"/>
    </row>
    <row r="48" spans="1:41" ht="15" customHeight="1" x14ac:dyDescent="0.2">
      <c r="A48" s="124"/>
      <c r="B48" s="389"/>
      <c r="C48" s="389"/>
      <c r="D48" s="389"/>
      <c r="E48" s="389"/>
      <c r="F48" s="389"/>
      <c r="G48" s="389"/>
      <c r="H48" s="389"/>
      <c r="I48" s="389"/>
      <c r="J48" s="389"/>
      <c r="K48" s="389"/>
      <c r="L48" s="389"/>
      <c r="M48" s="389"/>
      <c r="N48" s="389"/>
      <c r="O48" s="389"/>
      <c r="P48" s="389"/>
      <c r="Q48" s="389"/>
      <c r="R48" s="389"/>
      <c r="S48" s="111"/>
      <c r="T48" s="111"/>
      <c r="U48" s="392"/>
      <c r="V48" s="392"/>
      <c r="W48" s="392"/>
      <c r="X48" s="392"/>
      <c r="Y48" s="392"/>
      <c r="Z48" s="392"/>
      <c r="AA48" s="392"/>
      <c r="AB48" s="392"/>
      <c r="AC48" s="392"/>
      <c r="AD48" s="392"/>
      <c r="AE48" s="392"/>
      <c r="AF48" s="392"/>
      <c r="AG48" s="392"/>
      <c r="AH48" s="392"/>
      <c r="AI48" s="392"/>
      <c r="AJ48" s="392"/>
      <c r="AK48" s="392"/>
      <c r="AL48" s="125"/>
      <c r="AM48" s="32"/>
      <c r="AN48" s="32"/>
      <c r="AO48" s="32"/>
    </row>
    <row r="49" spans="1:55" ht="30" customHeight="1" x14ac:dyDescent="0.2">
      <c r="A49" s="124"/>
      <c r="B49" s="389"/>
      <c r="C49" s="389"/>
      <c r="D49" s="389"/>
      <c r="E49" s="389"/>
      <c r="F49" s="389"/>
      <c r="G49" s="389"/>
      <c r="H49" s="389"/>
      <c r="I49" s="389"/>
      <c r="J49" s="389"/>
      <c r="K49" s="389"/>
      <c r="L49" s="389"/>
      <c r="M49" s="389"/>
      <c r="N49" s="389"/>
      <c r="O49" s="389"/>
      <c r="P49" s="389"/>
      <c r="Q49" s="389"/>
      <c r="R49" s="389"/>
      <c r="S49" s="111"/>
      <c r="T49" s="111"/>
      <c r="U49" s="392"/>
      <c r="V49" s="392"/>
      <c r="W49" s="392"/>
      <c r="X49" s="392"/>
      <c r="Y49" s="392"/>
      <c r="Z49" s="392"/>
      <c r="AA49" s="392"/>
      <c r="AB49" s="392"/>
      <c r="AC49" s="392"/>
      <c r="AD49" s="392"/>
      <c r="AE49" s="392"/>
      <c r="AF49" s="392"/>
      <c r="AG49" s="392"/>
      <c r="AH49" s="392"/>
      <c r="AI49" s="392"/>
      <c r="AJ49" s="392"/>
      <c r="AK49" s="392"/>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13"/>
      <c r="V50" s="313"/>
      <c r="W50" s="313"/>
      <c r="X50" s="313"/>
      <c r="Y50" s="313"/>
      <c r="Z50" s="313"/>
      <c r="AA50" s="313"/>
      <c r="AB50" s="313"/>
      <c r="AC50" s="313"/>
      <c r="AD50" s="313"/>
      <c r="AE50" s="313"/>
      <c r="AF50" s="313"/>
      <c r="AG50" s="313"/>
      <c r="AH50" s="313"/>
      <c r="AI50" s="313"/>
      <c r="AJ50" s="313"/>
      <c r="AK50" s="313"/>
      <c r="AL50" s="115"/>
      <c r="AM50" s="32"/>
      <c r="AN50" s="32"/>
      <c r="AO50" s="32"/>
    </row>
    <row r="51" spans="1:55" ht="15" customHeight="1" x14ac:dyDescent="0.2">
      <c r="A51" s="116"/>
      <c r="B51" s="387" t="s">
        <v>222</v>
      </c>
      <c r="C51" s="387"/>
      <c r="D51" s="387"/>
      <c r="E51" s="387"/>
      <c r="F51" s="387"/>
      <c r="G51" s="387"/>
      <c r="H51" s="387"/>
      <c r="I51" s="387"/>
      <c r="J51" s="387"/>
      <c r="K51" s="387"/>
      <c r="L51" s="387"/>
      <c r="M51" s="387"/>
      <c r="N51" s="387"/>
      <c r="O51" s="387"/>
      <c r="P51" s="387"/>
      <c r="Q51" s="387"/>
      <c r="R51" s="387"/>
      <c r="S51" s="111"/>
      <c r="T51" s="111"/>
      <c r="U51" s="388" t="s">
        <v>223</v>
      </c>
      <c r="V51" s="388"/>
      <c r="W51" s="388"/>
      <c r="X51" s="388"/>
      <c r="Y51" s="388"/>
      <c r="Z51" s="388"/>
      <c r="AA51" s="388"/>
      <c r="AB51" s="388"/>
      <c r="AC51" s="388"/>
      <c r="AD51" s="388"/>
      <c r="AE51" s="388"/>
      <c r="AF51" s="388"/>
      <c r="AG51" s="388"/>
      <c r="AH51" s="388"/>
      <c r="AI51" s="388"/>
      <c r="AJ51" s="388"/>
      <c r="AK51" s="388"/>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95" t="s">
        <v>224</v>
      </c>
      <c r="C53" s="395"/>
      <c r="D53" s="395"/>
      <c r="E53" s="395"/>
      <c r="F53" s="395"/>
      <c r="G53" s="395"/>
      <c r="H53" s="395"/>
      <c r="I53" s="395"/>
      <c r="J53" s="395"/>
      <c r="K53" s="395"/>
      <c r="L53" s="395"/>
      <c r="M53" s="395"/>
      <c r="N53" s="395"/>
      <c r="O53" s="395"/>
      <c r="P53" s="395"/>
      <c r="Q53" s="395"/>
      <c r="R53" s="395"/>
      <c r="S53" s="111"/>
      <c r="T53" s="111"/>
      <c r="U53" s="392" t="s">
        <v>225</v>
      </c>
      <c r="V53" s="392"/>
      <c r="W53" s="392"/>
      <c r="X53" s="392"/>
      <c r="Y53" s="392"/>
      <c r="Z53" s="392"/>
      <c r="AA53" s="392"/>
      <c r="AB53" s="392"/>
      <c r="AC53" s="392"/>
      <c r="AD53" s="392"/>
      <c r="AE53" s="392"/>
      <c r="AF53" s="392"/>
      <c r="AG53" s="392"/>
      <c r="AH53" s="392"/>
      <c r="AI53" s="392"/>
      <c r="AJ53" s="392"/>
      <c r="AK53" s="392"/>
      <c r="AL53" s="123"/>
      <c r="AM53" s="32"/>
      <c r="AN53" s="32"/>
      <c r="AO53" s="32"/>
    </row>
    <row r="54" spans="1:55" ht="27" customHeight="1" x14ac:dyDescent="0.2">
      <c r="A54" s="124"/>
      <c r="B54" s="395"/>
      <c r="C54" s="395"/>
      <c r="D54" s="395"/>
      <c r="E54" s="395"/>
      <c r="F54" s="395"/>
      <c r="G54" s="395"/>
      <c r="H54" s="395"/>
      <c r="I54" s="395"/>
      <c r="J54" s="395"/>
      <c r="K54" s="395"/>
      <c r="L54" s="395"/>
      <c r="M54" s="395"/>
      <c r="N54" s="395"/>
      <c r="O54" s="395"/>
      <c r="P54" s="395"/>
      <c r="Q54" s="395"/>
      <c r="R54" s="395"/>
      <c r="S54" s="111"/>
      <c r="T54" s="111"/>
      <c r="U54" s="392"/>
      <c r="V54" s="392"/>
      <c r="W54" s="392"/>
      <c r="X54" s="392"/>
      <c r="Y54" s="392"/>
      <c r="Z54" s="392"/>
      <c r="AA54" s="392"/>
      <c r="AB54" s="392"/>
      <c r="AC54" s="392"/>
      <c r="AD54" s="392"/>
      <c r="AE54" s="392"/>
      <c r="AF54" s="392"/>
      <c r="AG54" s="392"/>
      <c r="AH54" s="392"/>
      <c r="AI54" s="392"/>
      <c r="AJ54" s="392"/>
      <c r="AK54" s="392"/>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13"/>
      <c r="V55" s="313"/>
      <c r="W55" s="313"/>
      <c r="X55" s="313"/>
      <c r="Y55" s="313"/>
      <c r="Z55" s="313"/>
      <c r="AA55" s="313"/>
      <c r="AB55" s="313"/>
      <c r="AC55" s="313"/>
      <c r="AD55" s="313"/>
      <c r="AE55" s="313"/>
      <c r="AF55" s="313"/>
      <c r="AG55" s="313"/>
      <c r="AH55" s="313"/>
      <c r="AI55" s="313"/>
      <c r="AJ55" s="313"/>
      <c r="AK55" s="313"/>
      <c r="AL55" s="115"/>
      <c r="AM55" s="32"/>
      <c r="AN55" s="32"/>
      <c r="AO55" s="32"/>
    </row>
    <row r="56" spans="1:55" ht="15" customHeight="1" x14ac:dyDescent="0.2">
      <c r="A56" s="116"/>
      <c r="B56" s="387" t="s">
        <v>248</v>
      </c>
      <c r="C56" s="387"/>
      <c r="D56" s="387"/>
      <c r="E56" s="387"/>
      <c r="F56" s="387"/>
      <c r="G56" s="387"/>
      <c r="H56" s="387"/>
      <c r="I56" s="387"/>
      <c r="J56" s="387"/>
      <c r="K56" s="387"/>
      <c r="L56" s="387"/>
      <c r="M56" s="387"/>
      <c r="N56" s="387"/>
      <c r="O56" s="387"/>
      <c r="P56" s="387"/>
      <c r="Q56" s="387"/>
      <c r="R56" s="387"/>
      <c r="S56" s="111"/>
      <c r="T56" s="111"/>
      <c r="U56" s="388" t="s">
        <v>226</v>
      </c>
      <c r="V56" s="388"/>
      <c r="W56" s="388"/>
      <c r="X56" s="388"/>
      <c r="Y56" s="388"/>
      <c r="Z56" s="388"/>
      <c r="AA56" s="388"/>
      <c r="AB56" s="388"/>
      <c r="AC56" s="388"/>
      <c r="AD56" s="388"/>
      <c r="AE56" s="388"/>
      <c r="AF56" s="388"/>
      <c r="AG56" s="388"/>
      <c r="AH56" s="388"/>
      <c r="AI56" s="388"/>
      <c r="AJ56" s="388"/>
      <c r="AK56" s="388"/>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93" t="s">
        <v>396</v>
      </c>
      <c r="C58" s="393"/>
      <c r="D58" s="393"/>
      <c r="E58" s="393"/>
      <c r="F58" s="393"/>
      <c r="G58" s="393"/>
      <c r="H58" s="393"/>
      <c r="I58" s="393"/>
      <c r="J58" s="393"/>
      <c r="K58" s="393"/>
      <c r="L58" s="393"/>
      <c r="M58" s="393"/>
      <c r="N58" s="393"/>
      <c r="O58" s="393"/>
      <c r="P58" s="393"/>
      <c r="Q58" s="393"/>
      <c r="R58" s="393"/>
      <c r="S58" s="111"/>
      <c r="T58" s="111"/>
      <c r="U58" s="392" t="s">
        <v>399</v>
      </c>
      <c r="V58" s="392"/>
      <c r="W58" s="392"/>
      <c r="X58" s="392"/>
      <c r="Y58" s="392"/>
      <c r="Z58" s="392"/>
      <c r="AA58" s="392"/>
      <c r="AB58" s="392"/>
      <c r="AC58" s="392"/>
      <c r="AD58" s="392"/>
      <c r="AE58" s="392"/>
      <c r="AF58" s="392"/>
      <c r="AG58" s="392"/>
      <c r="AH58" s="392"/>
      <c r="AI58" s="392"/>
      <c r="AJ58" s="392"/>
      <c r="AK58" s="392"/>
      <c r="AL58" s="123"/>
      <c r="AM58" s="32"/>
      <c r="AN58" s="32"/>
      <c r="AO58" s="32"/>
    </row>
    <row r="59" spans="1:55" ht="15" customHeight="1" x14ac:dyDescent="0.2">
      <c r="A59" s="124"/>
      <c r="B59" s="393"/>
      <c r="C59" s="393"/>
      <c r="D59" s="393"/>
      <c r="E59" s="393"/>
      <c r="F59" s="393"/>
      <c r="G59" s="393"/>
      <c r="H59" s="393"/>
      <c r="I59" s="393"/>
      <c r="J59" s="393"/>
      <c r="K59" s="393"/>
      <c r="L59" s="393"/>
      <c r="M59" s="393"/>
      <c r="N59" s="393"/>
      <c r="O59" s="393"/>
      <c r="P59" s="393"/>
      <c r="Q59" s="393"/>
      <c r="R59" s="393"/>
      <c r="S59" s="111"/>
      <c r="T59" s="111"/>
      <c r="U59" s="392"/>
      <c r="V59" s="392"/>
      <c r="W59" s="392"/>
      <c r="X59" s="392"/>
      <c r="Y59" s="392"/>
      <c r="Z59" s="392"/>
      <c r="AA59" s="392"/>
      <c r="AB59" s="392"/>
      <c r="AC59" s="392"/>
      <c r="AD59" s="392"/>
      <c r="AE59" s="392"/>
      <c r="AF59" s="392"/>
      <c r="AG59" s="392"/>
      <c r="AH59" s="392"/>
      <c r="AI59" s="392"/>
      <c r="AJ59" s="392"/>
      <c r="AK59" s="392"/>
      <c r="AL59" s="125"/>
      <c r="AM59" s="32"/>
      <c r="AN59" s="32"/>
      <c r="AO59" s="32"/>
    </row>
    <row r="60" spans="1:55" ht="15" customHeight="1" x14ac:dyDescent="0.2">
      <c r="A60" s="124"/>
      <c r="B60" s="393"/>
      <c r="C60" s="393"/>
      <c r="D60" s="393"/>
      <c r="E60" s="393"/>
      <c r="F60" s="393"/>
      <c r="G60" s="393"/>
      <c r="H60" s="393"/>
      <c r="I60" s="393"/>
      <c r="J60" s="393"/>
      <c r="K60" s="393"/>
      <c r="L60" s="393"/>
      <c r="M60" s="393"/>
      <c r="N60" s="393"/>
      <c r="O60" s="393"/>
      <c r="P60" s="393"/>
      <c r="Q60" s="393"/>
      <c r="R60" s="393"/>
      <c r="S60" s="111"/>
      <c r="T60" s="111"/>
      <c r="U60" s="392"/>
      <c r="V60" s="392"/>
      <c r="W60" s="392"/>
      <c r="X60" s="392"/>
      <c r="Y60" s="392"/>
      <c r="Z60" s="392"/>
      <c r="AA60" s="392"/>
      <c r="AB60" s="392"/>
      <c r="AC60" s="392"/>
      <c r="AD60" s="392"/>
      <c r="AE60" s="392"/>
      <c r="AF60" s="392"/>
      <c r="AG60" s="392"/>
      <c r="AH60" s="392"/>
      <c r="AI60" s="392"/>
      <c r="AJ60" s="392"/>
      <c r="AK60" s="392"/>
      <c r="AL60" s="125"/>
      <c r="AM60" s="32"/>
      <c r="AN60" s="32"/>
      <c r="AO60" s="32"/>
    </row>
    <row r="61" spans="1:55" ht="15" customHeight="1" x14ac:dyDescent="0.2">
      <c r="A61" s="124"/>
      <c r="B61" s="393"/>
      <c r="C61" s="393"/>
      <c r="D61" s="393"/>
      <c r="E61" s="393"/>
      <c r="F61" s="393"/>
      <c r="G61" s="393"/>
      <c r="H61" s="393"/>
      <c r="I61" s="393"/>
      <c r="J61" s="393"/>
      <c r="K61" s="393"/>
      <c r="L61" s="393"/>
      <c r="M61" s="393"/>
      <c r="N61" s="393"/>
      <c r="O61" s="393"/>
      <c r="P61" s="393"/>
      <c r="Q61" s="393"/>
      <c r="R61" s="393"/>
      <c r="S61" s="111"/>
      <c r="T61" s="111"/>
      <c r="U61" s="392"/>
      <c r="V61" s="392"/>
      <c r="W61" s="392"/>
      <c r="X61" s="392"/>
      <c r="Y61" s="392"/>
      <c r="Z61" s="392"/>
      <c r="AA61" s="392"/>
      <c r="AB61" s="392"/>
      <c r="AC61" s="392"/>
      <c r="AD61" s="392"/>
      <c r="AE61" s="392"/>
      <c r="AF61" s="392"/>
      <c r="AG61" s="392"/>
      <c r="AH61" s="392"/>
      <c r="AI61" s="392"/>
      <c r="AJ61" s="392"/>
      <c r="AK61" s="392"/>
      <c r="AL61" s="125"/>
      <c r="AM61" s="32"/>
      <c r="AN61" s="32"/>
      <c r="AO61" s="32"/>
    </row>
    <row r="62" spans="1:55" ht="15" customHeight="1" x14ac:dyDescent="0.2">
      <c r="A62" s="124"/>
      <c r="B62" s="393"/>
      <c r="C62" s="393"/>
      <c r="D62" s="393"/>
      <c r="E62" s="393"/>
      <c r="F62" s="393"/>
      <c r="G62" s="393"/>
      <c r="H62" s="393"/>
      <c r="I62" s="393"/>
      <c r="J62" s="393"/>
      <c r="K62" s="393"/>
      <c r="L62" s="393"/>
      <c r="M62" s="393"/>
      <c r="N62" s="393"/>
      <c r="O62" s="393"/>
      <c r="P62" s="393"/>
      <c r="Q62" s="393"/>
      <c r="R62" s="393"/>
      <c r="S62" s="111"/>
      <c r="T62" s="111"/>
      <c r="U62" s="392"/>
      <c r="V62" s="392"/>
      <c r="W62" s="392"/>
      <c r="X62" s="392"/>
      <c r="Y62" s="392"/>
      <c r="Z62" s="392"/>
      <c r="AA62" s="392"/>
      <c r="AB62" s="392"/>
      <c r="AC62" s="392"/>
      <c r="AD62" s="392"/>
      <c r="AE62" s="392"/>
      <c r="AF62" s="392"/>
      <c r="AG62" s="392"/>
      <c r="AH62" s="392"/>
      <c r="AI62" s="392"/>
      <c r="AJ62" s="392"/>
      <c r="AK62" s="392"/>
      <c r="AL62" s="125"/>
      <c r="AM62" s="32"/>
      <c r="AN62" s="32"/>
      <c r="AO62" s="32"/>
    </row>
    <row r="63" spans="1:55" ht="16.5" customHeight="1" x14ac:dyDescent="0.2">
      <c r="A63" s="124"/>
      <c r="B63" s="393"/>
      <c r="C63" s="393"/>
      <c r="D63" s="393"/>
      <c r="E63" s="393"/>
      <c r="F63" s="393"/>
      <c r="G63" s="393"/>
      <c r="H63" s="393"/>
      <c r="I63" s="393"/>
      <c r="J63" s="393"/>
      <c r="K63" s="393"/>
      <c r="L63" s="393"/>
      <c r="M63" s="393"/>
      <c r="N63" s="393"/>
      <c r="O63" s="393"/>
      <c r="P63" s="393"/>
      <c r="Q63" s="393"/>
      <c r="R63" s="393"/>
      <c r="S63" s="111"/>
      <c r="T63" s="111"/>
      <c r="U63" s="392"/>
      <c r="V63" s="392"/>
      <c r="W63" s="392"/>
      <c r="X63" s="392"/>
      <c r="Y63" s="392"/>
      <c r="Z63" s="392"/>
      <c r="AA63" s="392"/>
      <c r="AB63" s="392"/>
      <c r="AC63" s="392"/>
      <c r="AD63" s="392"/>
      <c r="AE63" s="392"/>
      <c r="AF63" s="392"/>
      <c r="AG63" s="392"/>
      <c r="AH63" s="392"/>
      <c r="AI63" s="392"/>
      <c r="AJ63" s="392"/>
      <c r="AK63" s="392"/>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13"/>
      <c r="V64" s="313"/>
      <c r="W64" s="313"/>
      <c r="X64" s="313"/>
      <c r="Y64" s="313"/>
      <c r="Z64" s="313"/>
      <c r="AA64" s="313"/>
      <c r="AB64" s="313"/>
      <c r="AC64" s="313"/>
      <c r="AD64" s="313"/>
      <c r="AE64" s="313"/>
      <c r="AF64" s="313"/>
      <c r="AG64" s="313"/>
      <c r="AH64" s="313"/>
      <c r="AI64" s="313"/>
      <c r="AJ64" s="313"/>
      <c r="AK64" s="313"/>
      <c r="AL64" s="115"/>
      <c r="AM64" s="32"/>
      <c r="AN64" s="32"/>
      <c r="AO64" s="32"/>
    </row>
    <row r="65" spans="1:41" ht="15" customHeight="1" x14ac:dyDescent="0.2">
      <c r="A65" s="116"/>
      <c r="B65" s="387" t="s">
        <v>227</v>
      </c>
      <c r="C65" s="387"/>
      <c r="D65" s="387"/>
      <c r="E65" s="387"/>
      <c r="F65" s="387"/>
      <c r="G65" s="387"/>
      <c r="H65" s="387"/>
      <c r="I65" s="387"/>
      <c r="J65" s="387"/>
      <c r="K65" s="387"/>
      <c r="L65" s="387"/>
      <c r="M65" s="387"/>
      <c r="N65" s="387"/>
      <c r="O65" s="387"/>
      <c r="P65" s="387"/>
      <c r="Q65" s="387"/>
      <c r="R65" s="387"/>
      <c r="S65" s="111"/>
      <c r="T65" s="111"/>
      <c r="U65" s="388" t="s">
        <v>228</v>
      </c>
      <c r="V65" s="388"/>
      <c r="W65" s="388"/>
      <c r="X65" s="388"/>
      <c r="Y65" s="388"/>
      <c r="Z65" s="388"/>
      <c r="AA65" s="388"/>
      <c r="AB65" s="388"/>
      <c r="AC65" s="388"/>
      <c r="AD65" s="388"/>
      <c r="AE65" s="388"/>
      <c r="AF65" s="388"/>
      <c r="AG65" s="388"/>
      <c r="AH65" s="388"/>
      <c r="AI65" s="388"/>
      <c r="AJ65" s="388"/>
      <c r="AK65" s="388"/>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93" t="s">
        <v>229</v>
      </c>
      <c r="C67" s="393"/>
      <c r="D67" s="393"/>
      <c r="E67" s="393"/>
      <c r="F67" s="393"/>
      <c r="G67" s="393"/>
      <c r="H67" s="393"/>
      <c r="I67" s="393"/>
      <c r="J67" s="393"/>
      <c r="K67" s="393"/>
      <c r="L67" s="393"/>
      <c r="M67" s="393"/>
      <c r="N67" s="393"/>
      <c r="O67" s="393"/>
      <c r="P67" s="393"/>
      <c r="Q67" s="393"/>
      <c r="R67" s="393"/>
      <c r="S67" s="111"/>
      <c r="T67" s="111"/>
      <c r="U67" s="394" t="s">
        <v>230</v>
      </c>
      <c r="V67" s="394"/>
      <c r="W67" s="394"/>
      <c r="X67" s="394"/>
      <c r="Y67" s="394"/>
      <c r="Z67" s="394"/>
      <c r="AA67" s="394"/>
      <c r="AB67" s="394"/>
      <c r="AC67" s="394"/>
      <c r="AD67" s="394"/>
      <c r="AE67" s="394"/>
      <c r="AF67" s="394"/>
      <c r="AG67" s="394"/>
      <c r="AH67" s="394"/>
      <c r="AI67" s="394"/>
      <c r="AJ67" s="394"/>
      <c r="AK67" s="394"/>
      <c r="AL67" s="123"/>
      <c r="AM67" s="32"/>
      <c r="AN67" s="32"/>
      <c r="AO67" s="32"/>
    </row>
    <row r="68" spans="1:41" ht="15" customHeight="1" x14ac:dyDescent="0.2">
      <c r="A68" s="124"/>
      <c r="B68" s="393"/>
      <c r="C68" s="393"/>
      <c r="D68" s="393"/>
      <c r="E68" s="393"/>
      <c r="F68" s="393"/>
      <c r="G68" s="393"/>
      <c r="H68" s="393"/>
      <c r="I68" s="393"/>
      <c r="J68" s="393"/>
      <c r="K68" s="393"/>
      <c r="L68" s="393"/>
      <c r="M68" s="393"/>
      <c r="N68" s="393"/>
      <c r="O68" s="393"/>
      <c r="P68" s="393"/>
      <c r="Q68" s="393"/>
      <c r="R68" s="393"/>
      <c r="S68" s="111"/>
      <c r="T68" s="111"/>
      <c r="U68" s="394"/>
      <c r="V68" s="394"/>
      <c r="W68" s="394"/>
      <c r="X68" s="394"/>
      <c r="Y68" s="394"/>
      <c r="Z68" s="394"/>
      <c r="AA68" s="394"/>
      <c r="AB68" s="394"/>
      <c r="AC68" s="394"/>
      <c r="AD68" s="394"/>
      <c r="AE68" s="394"/>
      <c r="AF68" s="394"/>
      <c r="AG68" s="394"/>
      <c r="AH68" s="394"/>
      <c r="AI68" s="394"/>
      <c r="AJ68" s="394"/>
      <c r="AK68" s="394"/>
      <c r="AL68" s="125"/>
      <c r="AM68" s="32"/>
      <c r="AN68" s="32"/>
      <c r="AO68" s="32"/>
    </row>
    <row r="69" spans="1:41" ht="15" customHeight="1" x14ac:dyDescent="0.2">
      <c r="A69" s="124"/>
      <c r="B69" s="393"/>
      <c r="C69" s="393"/>
      <c r="D69" s="393"/>
      <c r="E69" s="393"/>
      <c r="F69" s="393"/>
      <c r="G69" s="393"/>
      <c r="H69" s="393"/>
      <c r="I69" s="393"/>
      <c r="J69" s="393"/>
      <c r="K69" s="393"/>
      <c r="L69" s="393"/>
      <c r="M69" s="393"/>
      <c r="N69" s="393"/>
      <c r="O69" s="393"/>
      <c r="P69" s="393"/>
      <c r="Q69" s="393"/>
      <c r="R69" s="393"/>
      <c r="S69" s="111"/>
      <c r="T69" s="111"/>
      <c r="U69" s="394"/>
      <c r="V69" s="394"/>
      <c r="W69" s="394"/>
      <c r="X69" s="394"/>
      <c r="Y69" s="394"/>
      <c r="Z69" s="394"/>
      <c r="AA69" s="394"/>
      <c r="AB69" s="394"/>
      <c r="AC69" s="394"/>
      <c r="AD69" s="394"/>
      <c r="AE69" s="394"/>
      <c r="AF69" s="394"/>
      <c r="AG69" s="394"/>
      <c r="AH69" s="394"/>
      <c r="AI69" s="394"/>
      <c r="AJ69" s="394"/>
      <c r="AK69" s="394"/>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13"/>
      <c r="V70" s="313"/>
      <c r="W70" s="313"/>
      <c r="X70" s="313"/>
      <c r="Y70" s="313"/>
      <c r="Z70" s="313"/>
      <c r="AA70" s="313"/>
      <c r="AB70" s="313"/>
      <c r="AC70" s="313"/>
      <c r="AD70" s="313"/>
      <c r="AE70" s="313"/>
      <c r="AF70" s="313"/>
      <c r="AG70" s="313"/>
      <c r="AH70" s="313"/>
      <c r="AI70" s="313"/>
      <c r="AJ70" s="313"/>
      <c r="AK70" s="313"/>
      <c r="AL70" s="115"/>
      <c r="AM70" s="32"/>
      <c r="AN70" s="32"/>
      <c r="AO70" s="32"/>
    </row>
    <row r="71" spans="1:41" ht="15" customHeight="1" x14ac:dyDescent="0.2">
      <c r="A71" s="116"/>
      <c r="B71" s="387" t="s">
        <v>231</v>
      </c>
      <c r="C71" s="387"/>
      <c r="D71" s="387"/>
      <c r="E71" s="387"/>
      <c r="F71" s="387"/>
      <c r="G71" s="387"/>
      <c r="H71" s="387"/>
      <c r="I71" s="387"/>
      <c r="J71" s="387"/>
      <c r="K71" s="387"/>
      <c r="L71" s="387"/>
      <c r="M71" s="387"/>
      <c r="N71" s="387"/>
      <c r="O71" s="387"/>
      <c r="P71" s="387"/>
      <c r="Q71" s="387"/>
      <c r="R71" s="387"/>
      <c r="S71" s="111"/>
      <c r="T71" s="111"/>
      <c r="U71" s="388" t="s">
        <v>232</v>
      </c>
      <c r="V71" s="388"/>
      <c r="W71" s="388"/>
      <c r="X71" s="388"/>
      <c r="Y71" s="388"/>
      <c r="Z71" s="388"/>
      <c r="AA71" s="388"/>
      <c r="AB71" s="388"/>
      <c r="AC71" s="388"/>
      <c r="AD71" s="388"/>
      <c r="AE71" s="388"/>
      <c r="AF71" s="388"/>
      <c r="AG71" s="388"/>
      <c r="AH71" s="388"/>
      <c r="AI71" s="388"/>
      <c r="AJ71" s="388"/>
      <c r="AK71" s="388"/>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95" t="s">
        <v>233</v>
      </c>
      <c r="C73" s="395"/>
      <c r="D73" s="395"/>
      <c r="E73" s="395"/>
      <c r="F73" s="395"/>
      <c r="G73" s="395"/>
      <c r="H73" s="395"/>
      <c r="I73" s="395"/>
      <c r="J73" s="395"/>
      <c r="K73" s="395"/>
      <c r="L73" s="395"/>
      <c r="M73" s="395"/>
      <c r="N73" s="395"/>
      <c r="O73" s="395"/>
      <c r="P73" s="395"/>
      <c r="Q73" s="395"/>
      <c r="R73" s="395"/>
      <c r="S73" s="111"/>
      <c r="T73" s="111"/>
      <c r="U73" s="392" t="s">
        <v>234</v>
      </c>
      <c r="V73" s="392"/>
      <c r="W73" s="392"/>
      <c r="X73" s="392"/>
      <c r="Y73" s="392"/>
      <c r="Z73" s="392"/>
      <c r="AA73" s="392"/>
      <c r="AB73" s="392"/>
      <c r="AC73" s="392"/>
      <c r="AD73" s="392"/>
      <c r="AE73" s="392"/>
      <c r="AF73" s="392"/>
      <c r="AG73" s="392"/>
      <c r="AH73" s="392"/>
      <c r="AI73" s="392"/>
      <c r="AJ73" s="392"/>
      <c r="AK73" s="392"/>
      <c r="AL73" s="123"/>
      <c r="AM73" s="32"/>
      <c r="AN73" s="32"/>
      <c r="AO73" s="32"/>
    </row>
    <row r="74" spans="1:41" ht="15" customHeight="1" x14ac:dyDescent="0.2">
      <c r="A74" s="124"/>
      <c r="B74" s="395"/>
      <c r="C74" s="395"/>
      <c r="D74" s="395"/>
      <c r="E74" s="395"/>
      <c r="F74" s="395"/>
      <c r="G74" s="395"/>
      <c r="H74" s="395"/>
      <c r="I74" s="395"/>
      <c r="J74" s="395"/>
      <c r="K74" s="395"/>
      <c r="L74" s="395"/>
      <c r="M74" s="395"/>
      <c r="N74" s="395"/>
      <c r="O74" s="395"/>
      <c r="P74" s="395"/>
      <c r="Q74" s="395"/>
      <c r="R74" s="395"/>
      <c r="S74" s="111"/>
      <c r="T74" s="111"/>
      <c r="U74" s="392"/>
      <c r="V74" s="392"/>
      <c r="W74" s="392"/>
      <c r="X74" s="392"/>
      <c r="Y74" s="392"/>
      <c r="Z74" s="392"/>
      <c r="AA74" s="392"/>
      <c r="AB74" s="392"/>
      <c r="AC74" s="392"/>
      <c r="AD74" s="392"/>
      <c r="AE74" s="392"/>
      <c r="AF74" s="392"/>
      <c r="AG74" s="392"/>
      <c r="AH74" s="392"/>
      <c r="AI74" s="392"/>
      <c r="AJ74" s="392"/>
      <c r="AK74" s="392"/>
      <c r="AL74" s="125"/>
      <c r="AM74" s="32"/>
      <c r="AN74" s="32"/>
      <c r="AO74" s="32"/>
    </row>
    <row r="75" spans="1:41" ht="27.75" customHeight="1" x14ac:dyDescent="0.2">
      <c r="A75" s="124"/>
      <c r="B75" s="395"/>
      <c r="C75" s="395"/>
      <c r="D75" s="395"/>
      <c r="E75" s="395"/>
      <c r="F75" s="395"/>
      <c r="G75" s="395"/>
      <c r="H75" s="395"/>
      <c r="I75" s="395"/>
      <c r="J75" s="395"/>
      <c r="K75" s="395"/>
      <c r="L75" s="395"/>
      <c r="M75" s="395"/>
      <c r="N75" s="395"/>
      <c r="O75" s="395"/>
      <c r="P75" s="395"/>
      <c r="Q75" s="395"/>
      <c r="R75" s="395"/>
      <c r="S75" s="111"/>
      <c r="T75" s="111"/>
      <c r="U75" s="392"/>
      <c r="V75" s="392"/>
      <c r="W75" s="392"/>
      <c r="X75" s="392"/>
      <c r="Y75" s="392"/>
      <c r="Z75" s="392"/>
      <c r="AA75" s="392"/>
      <c r="AB75" s="392"/>
      <c r="AC75" s="392"/>
      <c r="AD75" s="392"/>
      <c r="AE75" s="392"/>
      <c r="AF75" s="392"/>
      <c r="AG75" s="392"/>
      <c r="AH75" s="392"/>
      <c r="AI75" s="392"/>
      <c r="AJ75" s="392"/>
      <c r="AK75" s="392"/>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13"/>
      <c r="V76" s="313"/>
      <c r="W76" s="313"/>
      <c r="X76" s="313"/>
      <c r="Y76" s="313"/>
      <c r="Z76" s="313"/>
      <c r="AA76" s="313"/>
      <c r="AB76" s="313"/>
      <c r="AC76" s="313"/>
      <c r="AD76" s="313"/>
      <c r="AE76" s="313"/>
      <c r="AF76" s="313"/>
      <c r="AG76" s="313"/>
      <c r="AH76" s="313"/>
      <c r="AI76" s="313"/>
      <c r="AJ76" s="313"/>
      <c r="AK76" s="313"/>
      <c r="AL76" s="115"/>
      <c r="AM76" s="32"/>
      <c r="AN76" s="32"/>
      <c r="AO76" s="32"/>
    </row>
    <row r="77" spans="1:41" ht="15" customHeight="1" x14ac:dyDescent="0.2">
      <c r="A77" s="116"/>
      <c r="B77" s="387" t="s">
        <v>235</v>
      </c>
      <c r="C77" s="387"/>
      <c r="D77" s="387"/>
      <c r="E77" s="387"/>
      <c r="F77" s="387"/>
      <c r="G77" s="387"/>
      <c r="H77" s="387"/>
      <c r="I77" s="387"/>
      <c r="J77" s="387"/>
      <c r="K77" s="387"/>
      <c r="L77" s="387"/>
      <c r="M77" s="387"/>
      <c r="N77" s="387"/>
      <c r="O77" s="387"/>
      <c r="P77" s="387"/>
      <c r="Q77" s="387"/>
      <c r="R77" s="387"/>
      <c r="S77" s="111"/>
      <c r="T77" s="111"/>
      <c r="U77" s="388" t="s">
        <v>236</v>
      </c>
      <c r="V77" s="388"/>
      <c r="W77" s="388"/>
      <c r="X77" s="388"/>
      <c r="Y77" s="388"/>
      <c r="Z77" s="388"/>
      <c r="AA77" s="388"/>
      <c r="AB77" s="388"/>
      <c r="AC77" s="388"/>
      <c r="AD77" s="388"/>
      <c r="AE77" s="388"/>
      <c r="AF77" s="388"/>
      <c r="AG77" s="388"/>
      <c r="AH77" s="388"/>
      <c r="AI77" s="388"/>
      <c r="AJ77" s="388"/>
      <c r="AK77" s="388"/>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95" t="s">
        <v>389</v>
      </c>
      <c r="C79" s="395"/>
      <c r="D79" s="395"/>
      <c r="E79" s="395"/>
      <c r="F79" s="395"/>
      <c r="G79" s="395"/>
      <c r="H79" s="395"/>
      <c r="I79" s="395"/>
      <c r="J79" s="395"/>
      <c r="K79" s="395"/>
      <c r="L79" s="395"/>
      <c r="M79" s="395"/>
      <c r="N79" s="395"/>
      <c r="O79" s="395"/>
      <c r="P79" s="395"/>
      <c r="Q79" s="395"/>
      <c r="R79" s="395"/>
      <c r="S79" s="111"/>
      <c r="T79" s="111"/>
      <c r="U79" s="392" t="s">
        <v>390</v>
      </c>
      <c r="V79" s="392"/>
      <c r="W79" s="392"/>
      <c r="X79" s="392"/>
      <c r="Y79" s="392"/>
      <c r="Z79" s="392"/>
      <c r="AA79" s="392"/>
      <c r="AB79" s="392"/>
      <c r="AC79" s="392"/>
      <c r="AD79" s="392"/>
      <c r="AE79" s="392"/>
      <c r="AF79" s="392"/>
      <c r="AG79" s="392"/>
      <c r="AH79" s="392"/>
      <c r="AI79" s="392"/>
      <c r="AJ79" s="392"/>
      <c r="AK79" s="392"/>
      <c r="AL79" s="123"/>
      <c r="AM79" s="32"/>
      <c r="AN79" s="32"/>
      <c r="AO79" s="32"/>
    </row>
    <row r="80" spans="1:41" ht="29.25" customHeight="1" x14ac:dyDescent="0.2">
      <c r="A80" s="124"/>
      <c r="B80" s="395"/>
      <c r="C80" s="395"/>
      <c r="D80" s="395"/>
      <c r="E80" s="395"/>
      <c r="F80" s="395"/>
      <c r="G80" s="395"/>
      <c r="H80" s="395"/>
      <c r="I80" s="395"/>
      <c r="J80" s="395"/>
      <c r="K80" s="395"/>
      <c r="L80" s="395"/>
      <c r="M80" s="395"/>
      <c r="N80" s="395"/>
      <c r="O80" s="395"/>
      <c r="P80" s="395"/>
      <c r="Q80" s="395"/>
      <c r="R80" s="395"/>
      <c r="S80" s="111"/>
      <c r="T80" s="111"/>
      <c r="U80" s="392"/>
      <c r="V80" s="392"/>
      <c r="W80" s="392"/>
      <c r="X80" s="392"/>
      <c r="Y80" s="392"/>
      <c r="Z80" s="392"/>
      <c r="AA80" s="392"/>
      <c r="AB80" s="392"/>
      <c r="AC80" s="392"/>
      <c r="AD80" s="392"/>
      <c r="AE80" s="392"/>
      <c r="AF80" s="392"/>
      <c r="AG80" s="392"/>
      <c r="AH80" s="392"/>
      <c r="AI80" s="392"/>
      <c r="AJ80" s="392"/>
      <c r="AK80" s="392"/>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13"/>
      <c r="V81" s="313"/>
      <c r="W81" s="313"/>
      <c r="X81" s="313"/>
      <c r="Y81" s="313"/>
      <c r="Z81" s="313"/>
      <c r="AA81" s="313"/>
      <c r="AB81" s="313"/>
      <c r="AC81" s="313"/>
      <c r="AD81" s="313"/>
      <c r="AE81" s="313"/>
      <c r="AF81" s="313"/>
      <c r="AG81" s="313"/>
      <c r="AH81" s="313"/>
      <c r="AI81" s="313"/>
      <c r="AJ81" s="313"/>
      <c r="AK81" s="313"/>
      <c r="AL81" s="115"/>
      <c r="AM81" s="32"/>
      <c r="AN81" s="32"/>
      <c r="AO81" s="32"/>
    </row>
    <row r="82" spans="1:41" ht="15" customHeight="1" x14ac:dyDescent="0.2">
      <c r="A82" s="116"/>
      <c r="B82" s="387" t="s">
        <v>237</v>
      </c>
      <c r="C82" s="387"/>
      <c r="D82" s="387"/>
      <c r="E82" s="387"/>
      <c r="F82" s="387"/>
      <c r="G82" s="387"/>
      <c r="H82" s="387"/>
      <c r="I82" s="387"/>
      <c r="J82" s="387"/>
      <c r="K82" s="387"/>
      <c r="L82" s="387"/>
      <c r="M82" s="387"/>
      <c r="N82" s="387"/>
      <c r="O82" s="387"/>
      <c r="P82" s="387"/>
      <c r="Q82" s="387"/>
      <c r="R82" s="387"/>
      <c r="S82" s="111"/>
      <c r="T82" s="111"/>
      <c r="U82" s="388" t="s">
        <v>238</v>
      </c>
      <c r="V82" s="388"/>
      <c r="W82" s="388"/>
      <c r="X82" s="388"/>
      <c r="Y82" s="388"/>
      <c r="Z82" s="388"/>
      <c r="AA82" s="388"/>
      <c r="AB82" s="388"/>
      <c r="AC82" s="388"/>
      <c r="AD82" s="388"/>
      <c r="AE82" s="388"/>
      <c r="AF82" s="388"/>
      <c r="AG82" s="388"/>
      <c r="AH82" s="388"/>
      <c r="AI82" s="388"/>
      <c r="AJ82" s="388"/>
      <c r="AK82" s="388"/>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95" t="s">
        <v>323</v>
      </c>
      <c r="C84" s="395"/>
      <c r="D84" s="395"/>
      <c r="E84" s="395"/>
      <c r="F84" s="395"/>
      <c r="G84" s="395"/>
      <c r="H84" s="395"/>
      <c r="I84" s="395"/>
      <c r="J84" s="395"/>
      <c r="K84" s="395"/>
      <c r="L84" s="395"/>
      <c r="M84" s="395"/>
      <c r="N84" s="395"/>
      <c r="O84" s="395"/>
      <c r="P84" s="395"/>
      <c r="Q84" s="395"/>
      <c r="R84" s="395"/>
      <c r="S84" s="111"/>
      <c r="T84" s="111"/>
      <c r="U84" s="392" t="s">
        <v>239</v>
      </c>
      <c r="V84" s="392"/>
      <c r="W84" s="392"/>
      <c r="X84" s="392"/>
      <c r="Y84" s="392"/>
      <c r="Z84" s="392"/>
      <c r="AA84" s="392"/>
      <c r="AB84" s="392"/>
      <c r="AC84" s="392"/>
      <c r="AD84" s="392"/>
      <c r="AE84" s="392"/>
      <c r="AF84" s="392"/>
      <c r="AG84" s="392"/>
      <c r="AH84" s="392"/>
      <c r="AI84" s="392"/>
      <c r="AJ84" s="392"/>
      <c r="AK84" s="392"/>
      <c r="AL84" s="123"/>
      <c r="AM84" s="32"/>
      <c r="AN84" s="32"/>
      <c r="AO84" s="32"/>
    </row>
    <row r="85" spans="1:41" ht="15" customHeight="1" x14ac:dyDescent="0.2">
      <c r="A85" s="124"/>
      <c r="B85" s="395"/>
      <c r="C85" s="395"/>
      <c r="D85" s="395"/>
      <c r="E85" s="395"/>
      <c r="F85" s="395"/>
      <c r="G85" s="395"/>
      <c r="H85" s="395"/>
      <c r="I85" s="395"/>
      <c r="J85" s="395"/>
      <c r="K85" s="395"/>
      <c r="L85" s="395"/>
      <c r="M85" s="395"/>
      <c r="N85" s="395"/>
      <c r="O85" s="395"/>
      <c r="P85" s="395"/>
      <c r="Q85" s="395"/>
      <c r="R85" s="395"/>
      <c r="S85" s="111"/>
      <c r="T85" s="111"/>
      <c r="U85" s="392"/>
      <c r="V85" s="392"/>
      <c r="W85" s="392"/>
      <c r="X85" s="392"/>
      <c r="Y85" s="392"/>
      <c r="Z85" s="392"/>
      <c r="AA85" s="392"/>
      <c r="AB85" s="392"/>
      <c r="AC85" s="392"/>
      <c r="AD85" s="392"/>
      <c r="AE85" s="392"/>
      <c r="AF85" s="392"/>
      <c r="AG85" s="392"/>
      <c r="AH85" s="392"/>
      <c r="AI85" s="392"/>
      <c r="AJ85" s="392"/>
      <c r="AK85" s="392"/>
      <c r="AL85" s="125"/>
      <c r="AM85" s="32"/>
      <c r="AN85" s="32"/>
      <c r="AO85" s="32"/>
    </row>
    <row r="86" spans="1:41" ht="15" customHeight="1" x14ac:dyDescent="0.2">
      <c r="A86" s="124"/>
      <c r="B86" s="395"/>
      <c r="C86" s="395"/>
      <c r="D86" s="395"/>
      <c r="E86" s="395"/>
      <c r="F86" s="395"/>
      <c r="G86" s="395"/>
      <c r="H86" s="395"/>
      <c r="I86" s="395"/>
      <c r="J86" s="395"/>
      <c r="K86" s="395"/>
      <c r="L86" s="395"/>
      <c r="M86" s="395"/>
      <c r="N86" s="395"/>
      <c r="O86" s="395"/>
      <c r="P86" s="395"/>
      <c r="Q86" s="395"/>
      <c r="R86" s="395"/>
      <c r="S86" s="111"/>
      <c r="T86" s="111"/>
      <c r="U86" s="392"/>
      <c r="V86" s="392"/>
      <c r="W86" s="392"/>
      <c r="X86" s="392"/>
      <c r="Y86" s="392"/>
      <c r="Z86" s="392"/>
      <c r="AA86" s="392"/>
      <c r="AB86" s="392"/>
      <c r="AC86" s="392"/>
      <c r="AD86" s="392"/>
      <c r="AE86" s="392"/>
      <c r="AF86" s="392"/>
      <c r="AG86" s="392"/>
      <c r="AH86" s="392"/>
      <c r="AI86" s="392"/>
      <c r="AJ86" s="392"/>
      <c r="AK86" s="392"/>
      <c r="AL86" s="125"/>
      <c r="AM86" s="32"/>
      <c r="AN86" s="32"/>
      <c r="AO86" s="32"/>
    </row>
    <row r="87" spans="1:41" ht="15" customHeight="1" x14ac:dyDescent="0.2">
      <c r="A87" s="124"/>
      <c r="B87" s="395"/>
      <c r="C87" s="395"/>
      <c r="D87" s="395"/>
      <c r="E87" s="395"/>
      <c r="F87" s="395"/>
      <c r="G87" s="395"/>
      <c r="H87" s="395"/>
      <c r="I87" s="395"/>
      <c r="J87" s="395"/>
      <c r="K87" s="395"/>
      <c r="L87" s="395"/>
      <c r="M87" s="395"/>
      <c r="N87" s="395"/>
      <c r="O87" s="395"/>
      <c r="P87" s="395"/>
      <c r="Q87" s="395"/>
      <c r="R87" s="395"/>
      <c r="S87" s="111"/>
      <c r="T87" s="111"/>
      <c r="U87" s="392"/>
      <c r="V87" s="392"/>
      <c r="W87" s="392"/>
      <c r="X87" s="392"/>
      <c r="Y87" s="392"/>
      <c r="Z87" s="392"/>
      <c r="AA87" s="392"/>
      <c r="AB87" s="392"/>
      <c r="AC87" s="392"/>
      <c r="AD87" s="392"/>
      <c r="AE87" s="392"/>
      <c r="AF87" s="392"/>
      <c r="AG87" s="392"/>
      <c r="AH87" s="392"/>
      <c r="AI87" s="392"/>
      <c r="AJ87" s="392"/>
      <c r="AK87" s="392"/>
      <c r="AL87" s="125"/>
      <c r="AM87" s="32"/>
      <c r="AN87" s="32"/>
      <c r="AO87" s="32"/>
    </row>
    <row r="88" spans="1:41" ht="9.9499999999999993" customHeight="1" x14ac:dyDescent="0.2">
      <c r="A88" s="124"/>
      <c r="B88" s="395"/>
      <c r="C88" s="395"/>
      <c r="D88" s="395"/>
      <c r="E88" s="395"/>
      <c r="F88" s="395"/>
      <c r="G88" s="395"/>
      <c r="H88" s="395"/>
      <c r="I88" s="395"/>
      <c r="J88" s="395"/>
      <c r="K88" s="395"/>
      <c r="L88" s="395"/>
      <c r="M88" s="395"/>
      <c r="N88" s="395"/>
      <c r="O88" s="395"/>
      <c r="P88" s="395"/>
      <c r="Q88" s="395"/>
      <c r="R88" s="395"/>
      <c r="S88" s="111"/>
      <c r="T88" s="111"/>
      <c r="U88" s="392"/>
      <c r="V88" s="392"/>
      <c r="W88" s="392"/>
      <c r="X88" s="392"/>
      <c r="Y88" s="392"/>
      <c r="Z88" s="392"/>
      <c r="AA88" s="392"/>
      <c r="AB88" s="392"/>
      <c r="AC88" s="392"/>
      <c r="AD88" s="392"/>
      <c r="AE88" s="392"/>
      <c r="AF88" s="392"/>
      <c r="AG88" s="392"/>
      <c r="AH88" s="392"/>
      <c r="AI88" s="392"/>
      <c r="AJ88" s="392"/>
      <c r="AK88" s="392"/>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13"/>
      <c r="V89" s="313"/>
      <c r="W89" s="313"/>
      <c r="X89" s="313"/>
      <c r="Y89" s="313"/>
      <c r="Z89" s="313"/>
      <c r="AA89" s="313"/>
      <c r="AB89" s="313"/>
      <c r="AC89" s="313"/>
      <c r="AD89" s="313"/>
      <c r="AE89" s="313"/>
      <c r="AF89" s="313"/>
      <c r="AG89" s="313"/>
      <c r="AH89" s="313"/>
      <c r="AI89" s="313"/>
      <c r="AJ89" s="313"/>
      <c r="AK89" s="313"/>
      <c r="AL89" s="115"/>
      <c r="AM89" s="32"/>
      <c r="AN89" s="32"/>
      <c r="AO89" s="32"/>
    </row>
    <row r="90" spans="1:41" ht="15" customHeight="1" x14ac:dyDescent="0.2">
      <c r="A90" s="116"/>
      <c r="B90" s="387" t="s">
        <v>240</v>
      </c>
      <c r="C90" s="387"/>
      <c r="D90" s="387"/>
      <c r="E90" s="387"/>
      <c r="F90" s="387"/>
      <c r="G90" s="387"/>
      <c r="H90" s="387"/>
      <c r="I90" s="387"/>
      <c r="J90" s="387"/>
      <c r="K90" s="387"/>
      <c r="L90" s="387"/>
      <c r="M90" s="387"/>
      <c r="N90" s="387"/>
      <c r="O90" s="387"/>
      <c r="P90" s="387"/>
      <c r="Q90" s="387"/>
      <c r="R90" s="387"/>
      <c r="S90" s="111"/>
      <c r="T90" s="111"/>
      <c r="U90" s="388" t="s">
        <v>241</v>
      </c>
      <c r="V90" s="388"/>
      <c r="W90" s="388"/>
      <c r="X90" s="388"/>
      <c r="Y90" s="388"/>
      <c r="Z90" s="388"/>
      <c r="AA90" s="388"/>
      <c r="AB90" s="388"/>
      <c r="AC90" s="388"/>
      <c r="AD90" s="388"/>
      <c r="AE90" s="388"/>
      <c r="AF90" s="388"/>
      <c r="AG90" s="388"/>
      <c r="AH90" s="388"/>
      <c r="AI90" s="388"/>
      <c r="AJ90" s="388"/>
      <c r="AK90" s="388"/>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95" t="s">
        <v>397</v>
      </c>
      <c r="C92" s="395"/>
      <c r="D92" s="395"/>
      <c r="E92" s="395"/>
      <c r="F92" s="395"/>
      <c r="G92" s="395"/>
      <c r="H92" s="395"/>
      <c r="I92" s="395"/>
      <c r="J92" s="395"/>
      <c r="K92" s="395"/>
      <c r="L92" s="395"/>
      <c r="M92" s="395"/>
      <c r="N92" s="395"/>
      <c r="O92" s="395"/>
      <c r="P92" s="395"/>
      <c r="Q92" s="395"/>
      <c r="R92" s="395"/>
      <c r="S92" s="111"/>
      <c r="T92" s="111"/>
      <c r="U92" s="392" t="s">
        <v>400</v>
      </c>
      <c r="V92" s="392"/>
      <c r="W92" s="392"/>
      <c r="X92" s="392"/>
      <c r="Y92" s="392"/>
      <c r="Z92" s="392"/>
      <c r="AA92" s="392"/>
      <c r="AB92" s="392"/>
      <c r="AC92" s="392"/>
      <c r="AD92" s="392"/>
      <c r="AE92" s="392"/>
      <c r="AF92" s="392"/>
      <c r="AG92" s="392"/>
      <c r="AH92" s="392"/>
      <c r="AI92" s="392"/>
      <c r="AJ92" s="392"/>
      <c r="AK92" s="392"/>
      <c r="AL92" s="123"/>
      <c r="AM92" s="32"/>
      <c r="AN92" s="32"/>
      <c r="AO92" s="32"/>
    </row>
    <row r="93" spans="1:41" ht="15" customHeight="1" x14ac:dyDescent="0.2">
      <c r="A93" s="124"/>
      <c r="B93" s="395"/>
      <c r="C93" s="395"/>
      <c r="D93" s="395"/>
      <c r="E93" s="395"/>
      <c r="F93" s="395"/>
      <c r="G93" s="395"/>
      <c r="H93" s="395"/>
      <c r="I93" s="395"/>
      <c r="J93" s="395"/>
      <c r="K93" s="395"/>
      <c r="L93" s="395"/>
      <c r="M93" s="395"/>
      <c r="N93" s="395"/>
      <c r="O93" s="395"/>
      <c r="P93" s="395"/>
      <c r="Q93" s="395"/>
      <c r="R93" s="395"/>
      <c r="S93" s="111"/>
      <c r="T93" s="111"/>
      <c r="U93" s="392"/>
      <c r="V93" s="392"/>
      <c r="W93" s="392"/>
      <c r="X93" s="392"/>
      <c r="Y93" s="392"/>
      <c r="Z93" s="392"/>
      <c r="AA93" s="392"/>
      <c r="AB93" s="392"/>
      <c r="AC93" s="392"/>
      <c r="AD93" s="392"/>
      <c r="AE93" s="392"/>
      <c r="AF93" s="392"/>
      <c r="AG93" s="392"/>
      <c r="AH93" s="392"/>
      <c r="AI93" s="392"/>
      <c r="AJ93" s="392"/>
      <c r="AK93" s="392"/>
      <c r="AL93" s="125"/>
      <c r="AM93" s="32"/>
      <c r="AN93" s="32"/>
      <c r="AO93" s="32"/>
    </row>
    <row r="94" spans="1:41" ht="15" customHeight="1" x14ac:dyDescent="0.2">
      <c r="A94" s="124"/>
      <c r="B94" s="395"/>
      <c r="C94" s="395"/>
      <c r="D94" s="395"/>
      <c r="E94" s="395"/>
      <c r="F94" s="395"/>
      <c r="G94" s="395"/>
      <c r="H94" s="395"/>
      <c r="I94" s="395"/>
      <c r="J94" s="395"/>
      <c r="K94" s="395"/>
      <c r="L94" s="395"/>
      <c r="M94" s="395"/>
      <c r="N94" s="395"/>
      <c r="O94" s="395"/>
      <c r="P94" s="395"/>
      <c r="Q94" s="395"/>
      <c r="R94" s="395"/>
      <c r="S94" s="111"/>
      <c r="T94" s="111"/>
      <c r="U94" s="392"/>
      <c r="V94" s="392"/>
      <c r="W94" s="392"/>
      <c r="X94" s="392"/>
      <c r="Y94" s="392"/>
      <c r="Z94" s="392"/>
      <c r="AA94" s="392"/>
      <c r="AB94" s="392"/>
      <c r="AC94" s="392"/>
      <c r="AD94" s="392"/>
      <c r="AE94" s="392"/>
      <c r="AF94" s="392"/>
      <c r="AG94" s="392"/>
      <c r="AH94" s="392"/>
      <c r="AI94" s="392"/>
      <c r="AJ94" s="392"/>
      <c r="AK94" s="392"/>
      <c r="AL94" s="125"/>
      <c r="AM94" s="32"/>
      <c r="AN94" s="32"/>
      <c r="AO94" s="32"/>
    </row>
    <row r="95" spans="1:41" ht="15" customHeight="1" x14ac:dyDescent="0.2">
      <c r="A95" s="124"/>
      <c r="B95" s="395"/>
      <c r="C95" s="395"/>
      <c r="D95" s="395"/>
      <c r="E95" s="395"/>
      <c r="F95" s="395"/>
      <c r="G95" s="395"/>
      <c r="H95" s="395"/>
      <c r="I95" s="395"/>
      <c r="J95" s="395"/>
      <c r="K95" s="395"/>
      <c r="L95" s="395"/>
      <c r="M95" s="395"/>
      <c r="N95" s="395"/>
      <c r="O95" s="395"/>
      <c r="P95" s="395"/>
      <c r="Q95" s="395"/>
      <c r="R95" s="395"/>
      <c r="S95" s="111"/>
      <c r="T95" s="111"/>
      <c r="U95" s="392"/>
      <c r="V95" s="392"/>
      <c r="W95" s="392"/>
      <c r="X95" s="392"/>
      <c r="Y95" s="392"/>
      <c r="Z95" s="392"/>
      <c r="AA95" s="392"/>
      <c r="AB95" s="392"/>
      <c r="AC95" s="392"/>
      <c r="AD95" s="392"/>
      <c r="AE95" s="392"/>
      <c r="AF95" s="392"/>
      <c r="AG95" s="392"/>
      <c r="AH95" s="392"/>
      <c r="AI95" s="392"/>
      <c r="AJ95" s="392"/>
      <c r="AK95" s="392"/>
      <c r="AL95" s="125"/>
      <c r="AM95" s="32"/>
      <c r="AN95" s="32"/>
      <c r="AO95" s="32"/>
    </row>
    <row r="96" spans="1:41" ht="9.9499999999999993" customHeight="1" x14ac:dyDescent="0.2">
      <c r="A96" s="124"/>
      <c r="B96" s="395"/>
      <c r="C96" s="395"/>
      <c r="D96" s="395"/>
      <c r="E96" s="395"/>
      <c r="F96" s="395"/>
      <c r="G96" s="395"/>
      <c r="H96" s="395"/>
      <c r="I96" s="395"/>
      <c r="J96" s="395"/>
      <c r="K96" s="395"/>
      <c r="L96" s="395"/>
      <c r="M96" s="395"/>
      <c r="N96" s="395"/>
      <c r="O96" s="395"/>
      <c r="P96" s="395"/>
      <c r="Q96" s="395"/>
      <c r="R96" s="395"/>
      <c r="S96" s="111"/>
      <c r="T96" s="111"/>
      <c r="U96" s="392"/>
      <c r="V96" s="392"/>
      <c r="W96" s="392"/>
      <c r="X96" s="392"/>
      <c r="Y96" s="392"/>
      <c r="Z96" s="392"/>
      <c r="AA96" s="392"/>
      <c r="AB96" s="392"/>
      <c r="AC96" s="392"/>
      <c r="AD96" s="392"/>
      <c r="AE96" s="392"/>
      <c r="AF96" s="392"/>
      <c r="AG96" s="392"/>
      <c r="AH96" s="392"/>
      <c r="AI96" s="392"/>
      <c r="AJ96" s="392"/>
      <c r="AK96" s="392"/>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92"/>
      <c r="V97" s="392"/>
      <c r="W97" s="392"/>
      <c r="X97" s="392"/>
      <c r="Y97" s="392"/>
      <c r="Z97" s="392"/>
      <c r="AA97" s="392"/>
      <c r="AB97" s="392"/>
      <c r="AC97" s="392"/>
      <c r="AD97" s="392"/>
      <c r="AE97" s="392"/>
      <c r="AF97" s="392"/>
      <c r="AG97" s="392"/>
      <c r="AH97" s="392"/>
      <c r="AI97" s="392"/>
      <c r="AJ97" s="392"/>
      <c r="AK97" s="392"/>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13"/>
      <c r="V98" s="313"/>
      <c r="W98" s="313"/>
      <c r="X98" s="313"/>
      <c r="Y98" s="313"/>
      <c r="Z98" s="313"/>
      <c r="AA98" s="313"/>
      <c r="AB98" s="313"/>
      <c r="AC98" s="313"/>
      <c r="AD98" s="313"/>
      <c r="AE98" s="313"/>
      <c r="AF98" s="313"/>
      <c r="AG98" s="313"/>
      <c r="AH98" s="313"/>
      <c r="AI98" s="313"/>
      <c r="AJ98" s="313"/>
      <c r="AK98" s="313"/>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79:R80"/>
    <mergeCell ref="U79:AK80"/>
    <mergeCell ref="B92:R96"/>
    <mergeCell ref="U92:AK97"/>
    <mergeCell ref="B82:R82"/>
    <mergeCell ref="U82:AK82"/>
    <mergeCell ref="B84:R88"/>
    <mergeCell ref="U84:AK88"/>
    <mergeCell ref="B90:R90"/>
    <mergeCell ref="U90:AK90"/>
    <mergeCell ref="B71:R71"/>
    <mergeCell ref="U71:AK71"/>
    <mergeCell ref="B73:R75"/>
    <mergeCell ref="U73:AK75"/>
    <mergeCell ref="B77:R77"/>
    <mergeCell ref="U77:AK77"/>
    <mergeCell ref="B58:R63"/>
    <mergeCell ref="U58:AK63"/>
    <mergeCell ref="B65:R65"/>
    <mergeCell ref="U65:AK65"/>
    <mergeCell ref="B67:R69"/>
    <mergeCell ref="U67:AK69"/>
    <mergeCell ref="B51:R51"/>
    <mergeCell ref="U51:AK51"/>
    <mergeCell ref="B53:R54"/>
    <mergeCell ref="U53:AK54"/>
    <mergeCell ref="B56:R56"/>
    <mergeCell ref="U56:AK56"/>
    <mergeCell ref="C42:R42"/>
    <mergeCell ref="U42:AJ42"/>
    <mergeCell ref="C43:R43"/>
    <mergeCell ref="U43:AJ43"/>
    <mergeCell ref="B44:R49"/>
    <mergeCell ref="U44:AK49"/>
    <mergeCell ref="C40:R40"/>
    <mergeCell ref="U40:AJ40"/>
    <mergeCell ref="C41:R41"/>
    <mergeCell ref="U41:AJ41"/>
    <mergeCell ref="B35:R35"/>
    <mergeCell ref="U35:AK35"/>
    <mergeCell ref="B37:R39"/>
    <mergeCell ref="U37:AK39"/>
    <mergeCell ref="C25:R27"/>
    <mergeCell ref="C28:R28"/>
    <mergeCell ref="U29:AJ29"/>
    <mergeCell ref="C33:R33"/>
    <mergeCell ref="U33:AJ33"/>
    <mergeCell ref="C30:R32"/>
    <mergeCell ref="U30:AJ32"/>
    <mergeCell ref="U28:AJ28"/>
    <mergeCell ref="C29:R29"/>
    <mergeCell ref="U25:AJ27"/>
    <mergeCell ref="B5:R6"/>
    <mergeCell ref="U5:AK6"/>
    <mergeCell ref="B22:R22"/>
    <mergeCell ref="U22:AK22"/>
    <mergeCell ref="C24:R24"/>
    <mergeCell ref="B7:R20"/>
    <mergeCell ref="U7:AK20"/>
    <mergeCell ref="U24:AJ2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view="pageBreakPreview" topLeftCell="A10" zoomScaleNormal="100" zoomScaleSheetLayoutView="100" workbookViewId="0">
      <selection activeCell="AR9" sqref="AR9"/>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98" t="s">
        <v>242</v>
      </c>
      <c r="F2" s="398"/>
      <c r="G2" s="398"/>
      <c r="H2" s="398"/>
      <c r="I2" s="398"/>
      <c r="J2" s="398"/>
      <c r="K2" s="398"/>
      <c r="L2" s="398"/>
      <c r="M2" s="398"/>
      <c r="N2" s="398"/>
      <c r="O2" s="398"/>
      <c r="P2" s="398"/>
      <c r="Q2" s="398"/>
      <c r="R2" s="398"/>
      <c r="S2" s="398"/>
      <c r="V2" s="399" t="s">
        <v>243</v>
      </c>
      <c r="W2" s="399"/>
      <c r="X2" s="399"/>
      <c r="Y2" s="399"/>
      <c r="Z2" s="399"/>
      <c r="AA2" s="399"/>
      <c r="AB2" s="399"/>
      <c r="AC2" s="399"/>
      <c r="AD2" s="399"/>
      <c r="AE2" s="399"/>
      <c r="AF2" s="399"/>
      <c r="AG2" s="399"/>
      <c r="AH2" s="399"/>
      <c r="AI2" s="399"/>
      <c r="AJ2" s="399"/>
    </row>
    <row r="3" spans="1:45" ht="14.25" x14ac:dyDescent="0.2">
      <c r="A3" s="102"/>
      <c r="B3" s="102"/>
      <c r="C3" s="102"/>
      <c r="D3" s="102"/>
      <c r="E3" s="398"/>
      <c r="F3" s="398"/>
      <c r="G3" s="398"/>
      <c r="H3" s="398"/>
      <c r="I3" s="398"/>
      <c r="J3" s="398"/>
      <c r="K3" s="398"/>
      <c r="L3" s="398"/>
      <c r="M3" s="398"/>
      <c r="N3" s="398"/>
      <c r="O3" s="398"/>
      <c r="P3" s="398"/>
      <c r="Q3" s="398"/>
      <c r="R3" s="398"/>
      <c r="S3" s="398"/>
      <c r="T3" s="104"/>
      <c r="U3" s="104"/>
      <c r="V3" s="399"/>
      <c r="W3" s="399"/>
      <c r="X3" s="399"/>
      <c r="Y3" s="399"/>
      <c r="Z3" s="399"/>
      <c r="AA3" s="399"/>
      <c r="AB3" s="399"/>
      <c r="AC3" s="399"/>
      <c r="AD3" s="399"/>
      <c r="AE3" s="399"/>
      <c r="AF3" s="399"/>
      <c r="AG3" s="399"/>
      <c r="AH3" s="399"/>
      <c r="AI3" s="399"/>
      <c r="AJ3" s="399"/>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400" t="s">
        <v>431</v>
      </c>
      <c r="C5" s="400"/>
      <c r="D5" s="400"/>
      <c r="E5" s="400"/>
      <c r="F5" s="400"/>
      <c r="G5" s="400"/>
      <c r="H5" s="400"/>
      <c r="I5" s="400"/>
      <c r="J5" s="400"/>
      <c r="K5" s="400"/>
      <c r="L5" s="400"/>
      <c r="M5" s="400"/>
      <c r="N5" s="400"/>
      <c r="O5" s="400"/>
      <c r="P5" s="400"/>
      <c r="Q5" s="400"/>
      <c r="R5" s="400"/>
      <c r="S5" s="400"/>
      <c r="T5" s="111"/>
      <c r="U5" s="111"/>
      <c r="V5" s="401" t="s">
        <v>445</v>
      </c>
      <c r="W5" s="401"/>
      <c r="X5" s="401"/>
      <c r="Y5" s="401"/>
      <c r="Z5" s="401"/>
      <c r="AA5" s="401"/>
      <c r="AB5" s="401"/>
      <c r="AC5" s="401"/>
      <c r="AD5" s="401"/>
      <c r="AE5" s="401"/>
      <c r="AF5" s="401"/>
      <c r="AG5" s="401"/>
      <c r="AH5" s="401"/>
      <c r="AI5" s="401"/>
      <c r="AJ5" s="401"/>
      <c r="AK5" s="401"/>
      <c r="AL5" s="401"/>
      <c r="AM5" s="401"/>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402" t="s">
        <v>452</v>
      </c>
      <c r="C7" s="402"/>
      <c r="D7" s="402"/>
      <c r="E7" s="402"/>
      <c r="F7" s="402"/>
      <c r="G7" s="402"/>
      <c r="H7" s="402"/>
      <c r="I7" s="402"/>
      <c r="J7" s="402"/>
      <c r="K7" s="402"/>
      <c r="L7" s="402"/>
      <c r="M7" s="402"/>
      <c r="N7" s="402"/>
      <c r="O7" s="402"/>
      <c r="P7" s="402"/>
      <c r="Q7" s="402"/>
      <c r="R7" s="402"/>
      <c r="S7" s="402"/>
      <c r="V7" s="403" t="s">
        <v>453</v>
      </c>
      <c r="W7" s="403"/>
      <c r="X7" s="403"/>
      <c r="Y7" s="403"/>
      <c r="Z7" s="403"/>
      <c r="AA7" s="403"/>
      <c r="AB7" s="403"/>
      <c r="AC7" s="403"/>
      <c r="AD7" s="403"/>
      <c r="AE7" s="403"/>
      <c r="AF7" s="403"/>
      <c r="AG7" s="403"/>
      <c r="AH7" s="403"/>
      <c r="AI7" s="403"/>
      <c r="AJ7" s="403"/>
      <c r="AK7" s="403"/>
      <c r="AL7" s="403"/>
      <c r="AM7" s="403"/>
      <c r="AN7" s="113"/>
      <c r="AO7" s="32"/>
      <c r="AP7" s="32"/>
      <c r="AQ7" s="32"/>
    </row>
    <row r="8" spans="1:45" ht="20.100000000000001" customHeight="1" x14ac:dyDescent="0.2">
      <c r="A8" s="112"/>
      <c r="B8" s="402"/>
      <c r="C8" s="402"/>
      <c r="D8" s="402"/>
      <c r="E8" s="402"/>
      <c r="F8" s="402"/>
      <c r="G8" s="402"/>
      <c r="H8" s="402"/>
      <c r="I8" s="402"/>
      <c r="J8" s="402"/>
      <c r="K8" s="402"/>
      <c r="L8" s="402"/>
      <c r="M8" s="402"/>
      <c r="N8" s="402"/>
      <c r="O8" s="402"/>
      <c r="P8" s="402"/>
      <c r="Q8" s="402"/>
      <c r="R8" s="402"/>
      <c r="S8" s="402"/>
      <c r="V8" s="403"/>
      <c r="W8" s="403"/>
      <c r="X8" s="403"/>
      <c r="Y8" s="403"/>
      <c r="Z8" s="403"/>
      <c r="AA8" s="403"/>
      <c r="AB8" s="403"/>
      <c r="AC8" s="403"/>
      <c r="AD8" s="403"/>
      <c r="AE8" s="403"/>
      <c r="AF8" s="403"/>
      <c r="AG8" s="403"/>
      <c r="AH8" s="403"/>
      <c r="AI8" s="403"/>
      <c r="AJ8" s="403"/>
      <c r="AK8" s="403"/>
      <c r="AL8" s="403"/>
      <c r="AM8" s="403"/>
      <c r="AN8" s="113"/>
      <c r="AO8" s="32"/>
      <c r="AP8" s="32"/>
      <c r="AQ8" s="32"/>
    </row>
    <row r="9" spans="1:45" ht="20.100000000000001" customHeight="1" x14ac:dyDescent="0.2">
      <c r="A9" s="114"/>
      <c r="B9" s="402"/>
      <c r="C9" s="402"/>
      <c r="D9" s="402"/>
      <c r="E9" s="402"/>
      <c r="F9" s="402"/>
      <c r="G9" s="402"/>
      <c r="H9" s="402"/>
      <c r="I9" s="402"/>
      <c r="J9" s="402"/>
      <c r="K9" s="402"/>
      <c r="L9" s="402"/>
      <c r="M9" s="402"/>
      <c r="N9" s="402"/>
      <c r="O9" s="402"/>
      <c r="P9" s="402"/>
      <c r="Q9" s="402"/>
      <c r="R9" s="402"/>
      <c r="S9" s="402"/>
      <c r="V9" s="403"/>
      <c r="W9" s="403"/>
      <c r="X9" s="403"/>
      <c r="Y9" s="403"/>
      <c r="Z9" s="403"/>
      <c r="AA9" s="403"/>
      <c r="AB9" s="403"/>
      <c r="AC9" s="403"/>
      <c r="AD9" s="403"/>
      <c r="AE9" s="403"/>
      <c r="AF9" s="403"/>
      <c r="AG9" s="403"/>
      <c r="AH9" s="403"/>
      <c r="AI9" s="403"/>
      <c r="AJ9" s="403"/>
      <c r="AK9" s="403"/>
      <c r="AL9" s="403"/>
      <c r="AM9" s="403"/>
      <c r="AN9" s="115"/>
      <c r="AO9" s="32"/>
      <c r="AP9" s="32"/>
      <c r="AQ9" s="32"/>
    </row>
    <row r="10" spans="1:45" ht="20.100000000000001" customHeight="1" x14ac:dyDescent="0.2">
      <c r="A10" s="114"/>
      <c r="B10" s="402"/>
      <c r="C10" s="402"/>
      <c r="D10" s="402"/>
      <c r="E10" s="402"/>
      <c r="F10" s="402"/>
      <c r="G10" s="402"/>
      <c r="H10" s="402"/>
      <c r="I10" s="402"/>
      <c r="J10" s="402"/>
      <c r="K10" s="402"/>
      <c r="L10" s="402"/>
      <c r="M10" s="402"/>
      <c r="N10" s="402"/>
      <c r="O10" s="402"/>
      <c r="P10" s="402"/>
      <c r="Q10" s="402"/>
      <c r="R10" s="402"/>
      <c r="S10" s="402"/>
      <c r="V10" s="403"/>
      <c r="W10" s="403"/>
      <c r="X10" s="403"/>
      <c r="Y10" s="403"/>
      <c r="Z10" s="403"/>
      <c r="AA10" s="403"/>
      <c r="AB10" s="403"/>
      <c r="AC10" s="403"/>
      <c r="AD10" s="403"/>
      <c r="AE10" s="403"/>
      <c r="AF10" s="403"/>
      <c r="AG10" s="403"/>
      <c r="AH10" s="403"/>
      <c r="AI10" s="403"/>
      <c r="AJ10" s="403"/>
      <c r="AK10" s="403"/>
      <c r="AL10" s="403"/>
      <c r="AM10" s="403"/>
      <c r="AN10" s="115"/>
      <c r="AO10" s="32"/>
      <c r="AP10" s="32"/>
      <c r="AQ10" s="32"/>
    </row>
    <row r="11" spans="1:45" ht="20.100000000000001" customHeight="1" x14ac:dyDescent="0.2">
      <c r="A11" s="114"/>
      <c r="B11" s="402"/>
      <c r="C11" s="402"/>
      <c r="D11" s="402"/>
      <c r="E11" s="402"/>
      <c r="F11" s="402"/>
      <c r="G11" s="402"/>
      <c r="H11" s="402"/>
      <c r="I11" s="402"/>
      <c r="J11" s="402"/>
      <c r="K11" s="402"/>
      <c r="L11" s="402"/>
      <c r="M11" s="402"/>
      <c r="N11" s="402"/>
      <c r="O11" s="402"/>
      <c r="P11" s="402"/>
      <c r="Q11" s="402"/>
      <c r="R11" s="402"/>
      <c r="S11" s="402"/>
      <c r="V11" s="403"/>
      <c r="W11" s="403"/>
      <c r="X11" s="403"/>
      <c r="Y11" s="403"/>
      <c r="Z11" s="403"/>
      <c r="AA11" s="403"/>
      <c r="AB11" s="403"/>
      <c r="AC11" s="403"/>
      <c r="AD11" s="403"/>
      <c r="AE11" s="403"/>
      <c r="AF11" s="403"/>
      <c r="AG11" s="403"/>
      <c r="AH11" s="403"/>
      <c r="AI11" s="403"/>
      <c r="AJ11" s="403"/>
      <c r="AK11" s="403"/>
      <c r="AL11" s="403"/>
      <c r="AM11" s="403"/>
      <c r="AN11" s="115"/>
      <c r="AO11" s="32"/>
      <c r="AP11" s="32"/>
      <c r="AQ11" s="32"/>
    </row>
    <row r="12" spans="1:45" ht="20.100000000000001" customHeight="1" x14ac:dyDescent="0.2">
      <c r="A12" s="114"/>
      <c r="B12" s="402"/>
      <c r="C12" s="402"/>
      <c r="D12" s="402"/>
      <c r="E12" s="402"/>
      <c r="F12" s="402"/>
      <c r="G12" s="402"/>
      <c r="H12" s="402"/>
      <c r="I12" s="402"/>
      <c r="J12" s="402"/>
      <c r="K12" s="402"/>
      <c r="L12" s="402"/>
      <c r="M12" s="402"/>
      <c r="N12" s="402"/>
      <c r="O12" s="402"/>
      <c r="P12" s="402"/>
      <c r="Q12" s="402"/>
      <c r="R12" s="402"/>
      <c r="S12" s="402"/>
      <c r="V12" s="403"/>
      <c r="W12" s="403"/>
      <c r="X12" s="403"/>
      <c r="Y12" s="403"/>
      <c r="Z12" s="403"/>
      <c r="AA12" s="403"/>
      <c r="AB12" s="403"/>
      <c r="AC12" s="403"/>
      <c r="AD12" s="403"/>
      <c r="AE12" s="403"/>
      <c r="AF12" s="403"/>
      <c r="AG12" s="403"/>
      <c r="AH12" s="403"/>
      <c r="AI12" s="403"/>
      <c r="AJ12" s="403"/>
      <c r="AK12" s="403"/>
      <c r="AL12" s="403"/>
      <c r="AM12" s="403"/>
      <c r="AN12" s="115"/>
      <c r="AO12" s="32"/>
      <c r="AP12" s="32"/>
      <c r="AQ12" s="32"/>
      <c r="AS12" s="355"/>
    </row>
    <row r="13" spans="1:45" ht="20.100000000000001" customHeight="1" x14ac:dyDescent="0.2">
      <c r="A13" s="114"/>
      <c r="B13" s="402"/>
      <c r="C13" s="402"/>
      <c r="D13" s="402"/>
      <c r="E13" s="402"/>
      <c r="F13" s="402"/>
      <c r="G13" s="402"/>
      <c r="H13" s="402"/>
      <c r="I13" s="402"/>
      <c r="J13" s="402"/>
      <c r="K13" s="402"/>
      <c r="L13" s="402"/>
      <c r="M13" s="402"/>
      <c r="N13" s="402"/>
      <c r="O13" s="402"/>
      <c r="P13" s="402"/>
      <c r="Q13" s="402"/>
      <c r="R13" s="402"/>
      <c r="S13" s="402"/>
      <c r="V13" s="403"/>
      <c r="W13" s="403"/>
      <c r="X13" s="403"/>
      <c r="Y13" s="403"/>
      <c r="Z13" s="403"/>
      <c r="AA13" s="403"/>
      <c r="AB13" s="403"/>
      <c r="AC13" s="403"/>
      <c r="AD13" s="403"/>
      <c r="AE13" s="403"/>
      <c r="AF13" s="403"/>
      <c r="AG13" s="403"/>
      <c r="AH13" s="403"/>
      <c r="AI13" s="403"/>
      <c r="AJ13" s="403"/>
      <c r="AK13" s="403"/>
      <c r="AL13" s="403"/>
      <c r="AM13" s="403"/>
      <c r="AN13" s="115"/>
      <c r="AO13" s="32"/>
      <c r="AP13" s="32"/>
      <c r="AQ13" s="32"/>
    </row>
    <row r="14" spans="1:45" ht="20.100000000000001" customHeight="1" x14ac:dyDescent="0.2">
      <c r="A14" s="114"/>
      <c r="B14" s="402"/>
      <c r="C14" s="402"/>
      <c r="D14" s="402"/>
      <c r="E14" s="402"/>
      <c r="F14" s="402"/>
      <c r="G14" s="402"/>
      <c r="H14" s="402"/>
      <c r="I14" s="402"/>
      <c r="J14" s="402"/>
      <c r="K14" s="402"/>
      <c r="L14" s="402"/>
      <c r="M14" s="402"/>
      <c r="N14" s="402"/>
      <c r="O14" s="402"/>
      <c r="P14" s="402"/>
      <c r="Q14" s="402"/>
      <c r="R14" s="402"/>
      <c r="S14" s="402"/>
      <c r="V14" s="403"/>
      <c r="W14" s="403"/>
      <c r="X14" s="403"/>
      <c r="Y14" s="403"/>
      <c r="Z14" s="403"/>
      <c r="AA14" s="403"/>
      <c r="AB14" s="403"/>
      <c r="AC14" s="403"/>
      <c r="AD14" s="403"/>
      <c r="AE14" s="403"/>
      <c r="AF14" s="403"/>
      <c r="AG14" s="403"/>
      <c r="AH14" s="403"/>
      <c r="AI14" s="403"/>
      <c r="AJ14" s="403"/>
      <c r="AK14" s="403"/>
      <c r="AL14" s="403"/>
      <c r="AM14" s="403"/>
      <c r="AN14" s="115"/>
      <c r="AO14" s="32"/>
      <c r="AP14" s="32"/>
      <c r="AQ14" s="32"/>
    </row>
    <row r="15" spans="1:45" ht="29.25" customHeight="1" x14ac:dyDescent="0.2">
      <c r="A15" s="114"/>
      <c r="B15" s="321"/>
      <c r="C15" s="321"/>
      <c r="D15" s="321"/>
      <c r="E15" s="321"/>
      <c r="F15" s="321"/>
      <c r="G15" s="321"/>
      <c r="H15" s="321"/>
      <c r="I15" s="321"/>
      <c r="J15" s="321"/>
      <c r="K15" s="321"/>
      <c r="L15" s="321"/>
      <c r="M15" s="321"/>
      <c r="N15" s="321"/>
      <c r="O15" s="321"/>
      <c r="P15" s="321"/>
      <c r="Q15" s="321"/>
      <c r="R15" s="321"/>
      <c r="S15" s="321"/>
      <c r="T15" s="111"/>
      <c r="U15" s="111"/>
      <c r="V15" s="322"/>
      <c r="W15" s="322"/>
      <c r="X15" s="322"/>
      <c r="Y15" s="322"/>
      <c r="Z15" s="322"/>
      <c r="AA15" s="322"/>
      <c r="AB15" s="322"/>
      <c r="AC15" s="322"/>
      <c r="AD15" s="322"/>
      <c r="AE15" s="322"/>
      <c r="AF15" s="322"/>
      <c r="AG15" s="322"/>
      <c r="AH15" s="322"/>
      <c r="AI15" s="322"/>
      <c r="AJ15" s="322"/>
      <c r="AK15" s="322"/>
      <c r="AL15" s="322"/>
      <c r="AM15" s="322"/>
      <c r="AN15" s="115"/>
      <c r="AO15" s="32"/>
      <c r="AP15" s="32"/>
      <c r="AQ15" s="368"/>
    </row>
    <row r="16" spans="1:45" ht="20.100000000000001" customHeight="1" x14ac:dyDescent="0.2">
      <c r="A16" s="114"/>
      <c r="B16" s="321"/>
      <c r="C16" s="321"/>
      <c r="D16" s="396" t="s">
        <v>432</v>
      </c>
      <c r="E16" s="396"/>
      <c r="F16" s="396"/>
      <c r="G16" s="396"/>
      <c r="H16" s="396"/>
      <c r="I16" s="396"/>
      <c r="J16" s="396"/>
      <c r="K16" s="396"/>
      <c r="L16" s="396"/>
      <c r="M16" s="396"/>
      <c r="N16" s="396"/>
      <c r="O16" s="396"/>
      <c r="P16" s="396"/>
      <c r="Q16" s="396"/>
      <c r="R16" s="396"/>
      <c r="S16" s="396"/>
      <c r="T16" s="396"/>
      <c r="U16" s="396"/>
      <c r="V16" s="396"/>
      <c r="W16" s="396"/>
      <c r="X16" s="396"/>
      <c r="Y16" s="396"/>
      <c r="Z16" s="396"/>
      <c r="AA16" s="396"/>
      <c r="AB16" s="396"/>
      <c r="AC16" s="396"/>
      <c r="AD16" s="396"/>
      <c r="AE16" s="396"/>
      <c r="AF16" s="396"/>
      <c r="AG16" s="396"/>
      <c r="AH16" s="396"/>
      <c r="AI16" s="396"/>
      <c r="AJ16" s="396"/>
      <c r="AK16" s="396"/>
      <c r="AL16" s="322"/>
      <c r="AM16" s="322"/>
      <c r="AN16" s="115"/>
      <c r="AO16" s="32"/>
      <c r="AP16" s="32"/>
      <c r="AQ16" s="32"/>
    </row>
    <row r="17" spans="1:43" ht="30" customHeight="1" x14ac:dyDescent="0.2">
      <c r="A17" s="114"/>
      <c r="B17" s="321"/>
      <c r="C17" s="321"/>
      <c r="D17" s="397" t="s">
        <v>433</v>
      </c>
      <c r="E17" s="397"/>
      <c r="F17" s="397"/>
      <c r="G17" s="397"/>
      <c r="H17" s="397"/>
      <c r="I17" s="397"/>
      <c r="J17" s="397"/>
      <c r="K17" s="397"/>
      <c r="L17" s="397"/>
      <c r="M17" s="397"/>
      <c r="N17" s="397"/>
      <c r="O17" s="397"/>
      <c r="P17" s="397"/>
      <c r="Q17" s="397"/>
      <c r="R17" s="397"/>
      <c r="S17" s="397"/>
      <c r="T17" s="397"/>
      <c r="U17" s="397"/>
      <c r="V17" s="397"/>
      <c r="W17" s="397"/>
      <c r="X17" s="397"/>
      <c r="Y17" s="397"/>
      <c r="Z17" s="397"/>
      <c r="AA17" s="397"/>
      <c r="AB17" s="397"/>
      <c r="AC17" s="397"/>
      <c r="AD17" s="397"/>
      <c r="AE17" s="397"/>
      <c r="AF17" s="397"/>
      <c r="AG17" s="397"/>
      <c r="AH17" s="397"/>
      <c r="AI17" s="397"/>
      <c r="AJ17" s="397"/>
      <c r="AK17" s="397"/>
      <c r="AL17" s="322"/>
      <c r="AM17" s="322"/>
      <c r="AN17" s="115"/>
      <c r="AO17" s="32"/>
      <c r="AP17" s="32"/>
      <c r="AQ17" s="32"/>
    </row>
    <row r="18" spans="1:43" ht="20.100000000000001" customHeight="1" x14ac:dyDescent="0.2">
      <c r="A18" s="114"/>
      <c r="B18" s="321"/>
      <c r="C18" s="321"/>
      <c r="D18" s="131"/>
      <c r="E18" s="131"/>
      <c r="F18" s="131"/>
      <c r="G18" s="131"/>
      <c r="H18" s="131"/>
      <c r="I18" s="131"/>
      <c r="J18" s="131"/>
      <c r="K18" s="131"/>
      <c r="L18" s="131"/>
      <c r="M18" s="131"/>
      <c r="N18" s="131"/>
      <c r="O18" s="131"/>
      <c r="P18" s="131"/>
      <c r="Q18" s="131"/>
      <c r="R18" s="131"/>
      <c r="S18" s="13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20.100000000000001" customHeight="1" x14ac:dyDescent="0.2">
      <c r="A28" s="114"/>
      <c r="B28" s="321"/>
      <c r="C28" s="321"/>
      <c r="D28" s="321"/>
      <c r="E28" s="321"/>
      <c r="F28" s="321"/>
      <c r="G28" s="321"/>
      <c r="H28" s="321"/>
      <c r="I28" s="321"/>
      <c r="J28" s="321"/>
      <c r="K28" s="321"/>
      <c r="L28" s="321"/>
      <c r="M28" s="321"/>
      <c r="N28" s="321"/>
      <c r="O28" s="321"/>
      <c r="P28" s="321"/>
      <c r="Q28" s="321"/>
      <c r="R28" s="321"/>
      <c r="S28" s="321"/>
      <c r="T28" s="111"/>
      <c r="U28" s="111"/>
      <c r="V28" s="322"/>
      <c r="W28" s="322"/>
      <c r="X28" s="322"/>
      <c r="Y28" s="322"/>
      <c r="Z28" s="322"/>
      <c r="AA28" s="322"/>
      <c r="AB28" s="322"/>
      <c r="AC28" s="322"/>
      <c r="AD28" s="322"/>
      <c r="AE28" s="322"/>
      <c r="AF28" s="322"/>
      <c r="AG28" s="322"/>
      <c r="AH28" s="322"/>
      <c r="AI28" s="322"/>
      <c r="AJ28" s="322"/>
      <c r="AK28" s="322"/>
      <c r="AL28" s="322"/>
      <c r="AM28" s="322"/>
      <c r="AN28" s="115"/>
      <c r="AO28" s="32"/>
      <c r="AP28" s="32"/>
      <c r="AQ28" s="32"/>
    </row>
    <row r="29" spans="1:43" ht="20.100000000000001" customHeight="1" x14ac:dyDescent="0.2">
      <c r="A29" s="114"/>
      <c r="B29" s="321"/>
      <c r="C29" s="321"/>
      <c r="D29" s="321"/>
      <c r="E29" s="321"/>
      <c r="F29" s="321"/>
      <c r="G29" s="321"/>
      <c r="H29" s="321"/>
      <c r="I29" s="321"/>
      <c r="J29" s="321"/>
      <c r="K29" s="321"/>
      <c r="L29" s="321"/>
      <c r="M29" s="321"/>
      <c r="N29" s="321"/>
      <c r="O29" s="321"/>
      <c r="P29" s="321"/>
      <c r="Q29" s="321"/>
      <c r="R29" s="321"/>
      <c r="S29" s="321"/>
      <c r="T29" s="111"/>
      <c r="U29" s="111"/>
      <c r="V29" s="322"/>
      <c r="W29" s="322"/>
      <c r="X29" s="322"/>
      <c r="Y29" s="322"/>
      <c r="Z29" s="322"/>
      <c r="AA29" s="322"/>
      <c r="AB29" s="322"/>
      <c r="AC29" s="322"/>
      <c r="AD29" s="322"/>
      <c r="AE29" s="322"/>
      <c r="AF29" s="322"/>
      <c r="AG29" s="322"/>
      <c r="AH29" s="322"/>
      <c r="AI29" s="322"/>
      <c r="AJ29" s="322"/>
      <c r="AK29" s="322"/>
      <c r="AL29" s="322"/>
      <c r="AM29" s="322"/>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28"/>
  <sheetViews>
    <sheetView rightToLeft="1" view="pageBreakPreview" topLeftCell="A11" zoomScale="120" zoomScaleSheetLayoutView="120" workbookViewId="0">
      <selection activeCell="P33" sqref="P33"/>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5" x14ac:dyDescent="0.2">
      <c r="E2" s="398"/>
      <c r="F2" s="398"/>
      <c r="G2" s="398"/>
      <c r="H2" s="398"/>
      <c r="I2" s="398"/>
      <c r="J2" s="398"/>
      <c r="K2" s="398"/>
      <c r="L2" s="398"/>
      <c r="M2" s="398"/>
      <c r="N2" s="398"/>
      <c r="O2" s="398"/>
      <c r="P2" s="398"/>
      <c r="Q2" s="398"/>
      <c r="R2" s="398"/>
      <c r="S2" s="398"/>
      <c r="V2" s="399"/>
      <c r="W2" s="399"/>
      <c r="X2" s="399"/>
      <c r="Y2" s="399"/>
      <c r="Z2" s="399"/>
      <c r="AA2" s="399"/>
      <c r="AB2" s="399"/>
      <c r="AC2" s="399"/>
      <c r="AD2" s="399"/>
      <c r="AE2" s="399"/>
      <c r="AF2" s="399"/>
      <c r="AG2" s="399"/>
      <c r="AH2" s="399"/>
      <c r="AI2" s="399"/>
      <c r="AJ2" s="399"/>
    </row>
    <row r="3" spans="1:45" ht="14.25" x14ac:dyDescent="0.2">
      <c r="A3" s="102"/>
      <c r="B3" s="102"/>
      <c r="C3" s="102"/>
      <c r="D3" s="102"/>
      <c r="E3" s="398"/>
      <c r="F3" s="398"/>
      <c r="G3" s="398"/>
      <c r="H3" s="398"/>
      <c r="I3" s="398"/>
      <c r="J3" s="398"/>
      <c r="K3" s="398"/>
      <c r="L3" s="398"/>
      <c r="M3" s="398"/>
      <c r="N3" s="398"/>
      <c r="O3" s="398"/>
      <c r="P3" s="398"/>
      <c r="Q3" s="398"/>
      <c r="R3" s="398"/>
      <c r="S3" s="398"/>
      <c r="T3" s="104"/>
      <c r="U3" s="104"/>
      <c r="V3" s="399"/>
      <c r="W3" s="399"/>
      <c r="X3" s="399"/>
      <c r="Y3" s="399"/>
      <c r="Z3" s="399"/>
      <c r="AA3" s="399"/>
      <c r="AB3" s="399"/>
      <c r="AC3" s="399"/>
      <c r="AD3" s="399"/>
      <c r="AE3" s="399"/>
      <c r="AF3" s="399"/>
      <c r="AG3" s="399"/>
      <c r="AH3" s="399"/>
      <c r="AI3" s="399"/>
      <c r="AJ3" s="399"/>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400" t="s">
        <v>439</v>
      </c>
      <c r="C5" s="400"/>
      <c r="D5" s="400"/>
      <c r="E5" s="400"/>
      <c r="F5" s="400"/>
      <c r="G5" s="400"/>
      <c r="H5" s="400"/>
      <c r="I5" s="400"/>
      <c r="J5" s="400"/>
      <c r="K5" s="400"/>
      <c r="L5" s="400"/>
      <c r="M5" s="400"/>
      <c r="N5" s="400"/>
      <c r="O5" s="400"/>
      <c r="P5" s="400"/>
      <c r="Q5" s="400"/>
      <c r="R5" s="400"/>
      <c r="S5" s="400"/>
      <c r="T5" s="111"/>
      <c r="U5" s="111"/>
      <c r="V5" s="401" t="s">
        <v>438</v>
      </c>
      <c r="W5" s="401"/>
      <c r="X5" s="401"/>
      <c r="Y5" s="401"/>
      <c r="Z5" s="401"/>
      <c r="AA5" s="401"/>
      <c r="AB5" s="401"/>
      <c r="AC5" s="401"/>
      <c r="AD5" s="401"/>
      <c r="AE5" s="401"/>
      <c r="AF5" s="401"/>
      <c r="AG5" s="401"/>
      <c r="AH5" s="401"/>
      <c r="AI5" s="401"/>
      <c r="AJ5" s="401"/>
      <c r="AK5" s="401"/>
      <c r="AL5" s="401"/>
      <c r="AM5" s="401"/>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402" t="s">
        <v>454</v>
      </c>
      <c r="C7" s="402"/>
      <c r="D7" s="402"/>
      <c r="E7" s="402"/>
      <c r="F7" s="402"/>
      <c r="G7" s="402"/>
      <c r="H7" s="402"/>
      <c r="I7" s="402"/>
      <c r="J7" s="402"/>
      <c r="K7" s="402"/>
      <c r="L7" s="402"/>
      <c r="M7" s="402"/>
      <c r="N7" s="402"/>
      <c r="O7" s="402"/>
      <c r="P7" s="402"/>
      <c r="Q7" s="402"/>
      <c r="R7" s="402"/>
      <c r="S7" s="402"/>
      <c r="V7" s="403" t="s">
        <v>440</v>
      </c>
      <c r="W7" s="403"/>
      <c r="X7" s="403"/>
      <c r="Y7" s="403"/>
      <c r="Z7" s="403"/>
      <c r="AA7" s="403"/>
      <c r="AB7" s="403"/>
      <c r="AC7" s="403"/>
      <c r="AD7" s="403"/>
      <c r="AE7" s="403"/>
      <c r="AF7" s="403"/>
      <c r="AG7" s="403"/>
      <c r="AH7" s="403"/>
      <c r="AI7" s="403"/>
      <c r="AJ7" s="403"/>
      <c r="AK7" s="403"/>
      <c r="AL7" s="403"/>
      <c r="AM7" s="403"/>
      <c r="AN7" s="113"/>
      <c r="AO7" s="404"/>
      <c r="AP7" s="404"/>
      <c r="AQ7" s="404"/>
      <c r="AR7" s="404"/>
      <c r="AS7" s="404"/>
    </row>
    <row r="8" spans="1:45" ht="20.100000000000001" customHeight="1" x14ac:dyDescent="0.2">
      <c r="A8" s="112"/>
      <c r="B8" s="402"/>
      <c r="C8" s="402"/>
      <c r="D8" s="402"/>
      <c r="E8" s="402"/>
      <c r="F8" s="402"/>
      <c r="G8" s="402"/>
      <c r="H8" s="402"/>
      <c r="I8" s="402"/>
      <c r="J8" s="402"/>
      <c r="K8" s="402"/>
      <c r="L8" s="402"/>
      <c r="M8" s="402"/>
      <c r="N8" s="402"/>
      <c r="O8" s="402"/>
      <c r="P8" s="402"/>
      <c r="Q8" s="402"/>
      <c r="R8" s="402"/>
      <c r="S8" s="402"/>
      <c r="V8" s="403"/>
      <c r="W8" s="403"/>
      <c r="X8" s="403"/>
      <c r="Y8" s="403"/>
      <c r="Z8" s="403"/>
      <c r="AA8" s="403"/>
      <c r="AB8" s="403"/>
      <c r="AC8" s="403"/>
      <c r="AD8" s="403"/>
      <c r="AE8" s="403"/>
      <c r="AF8" s="403"/>
      <c r="AG8" s="403"/>
      <c r="AH8" s="403"/>
      <c r="AI8" s="403"/>
      <c r="AJ8" s="403"/>
      <c r="AK8" s="403"/>
      <c r="AL8" s="403"/>
      <c r="AM8" s="403"/>
      <c r="AN8" s="113"/>
      <c r="AO8" s="404"/>
      <c r="AP8" s="404"/>
      <c r="AQ8" s="404"/>
      <c r="AR8" s="404"/>
      <c r="AS8" s="404"/>
    </row>
    <row r="9" spans="1:45" ht="20.100000000000001" customHeight="1" x14ac:dyDescent="0.2">
      <c r="A9" s="114"/>
      <c r="B9" s="402"/>
      <c r="C9" s="402"/>
      <c r="D9" s="402"/>
      <c r="E9" s="402"/>
      <c r="F9" s="402"/>
      <c r="G9" s="402"/>
      <c r="H9" s="402"/>
      <c r="I9" s="402"/>
      <c r="J9" s="402"/>
      <c r="K9" s="402"/>
      <c r="L9" s="402"/>
      <c r="M9" s="402"/>
      <c r="N9" s="402"/>
      <c r="O9" s="402"/>
      <c r="P9" s="402"/>
      <c r="Q9" s="402"/>
      <c r="R9" s="402"/>
      <c r="S9" s="402"/>
      <c r="V9" s="403"/>
      <c r="W9" s="403"/>
      <c r="X9" s="403"/>
      <c r="Y9" s="403"/>
      <c r="Z9" s="403"/>
      <c r="AA9" s="403"/>
      <c r="AB9" s="403"/>
      <c r="AC9" s="403"/>
      <c r="AD9" s="403"/>
      <c r="AE9" s="403"/>
      <c r="AF9" s="403"/>
      <c r="AG9" s="403"/>
      <c r="AH9" s="403"/>
      <c r="AI9" s="403"/>
      <c r="AJ9" s="403"/>
      <c r="AK9" s="403"/>
      <c r="AL9" s="403"/>
      <c r="AM9" s="403"/>
      <c r="AN9" s="115"/>
      <c r="AO9" s="404"/>
      <c r="AP9" s="404"/>
      <c r="AQ9" s="404"/>
      <c r="AR9" s="404"/>
      <c r="AS9" s="404"/>
    </row>
    <row r="10" spans="1:45" ht="20.100000000000001" customHeight="1" x14ac:dyDescent="0.2">
      <c r="A10" s="114"/>
      <c r="B10" s="402"/>
      <c r="C10" s="402"/>
      <c r="D10" s="402"/>
      <c r="E10" s="402"/>
      <c r="F10" s="402"/>
      <c r="G10" s="402"/>
      <c r="H10" s="402"/>
      <c r="I10" s="402"/>
      <c r="J10" s="402"/>
      <c r="K10" s="402"/>
      <c r="L10" s="402"/>
      <c r="M10" s="402"/>
      <c r="N10" s="402"/>
      <c r="O10" s="402"/>
      <c r="P10" s="402"/>
      <c r="Q10" s="402"/>
      <c r="R10" s="402"/>
      <c r="S10" s="402"/>
      <c r="V10" s="403"/>
      <c r="W10" s="403"/>
      <c r="X10" s="403"/>
      <c r="Y10" s="403"/>
      <c r="Z10" s="403"/>
      <c r="AA10" s="403"/>
      <c r="AB10" s="403"/>
      <c r="AC10" s="403"/>
      <c r="AD10" s="403"/>
      <c r="AE10" s="403"/>
      <c r="AF10" s="403"/>
      <c r="AG10" s="403"/>
      <c r="AH10" s="403"/>
      <c r="AI10" s="403"/>
      <c r="AJ10" s="403"/>
      <c r="AK10" s="403"/>
      <c r="AL10" s="403"/>
      <c r="AM10" s="403"/>
      <c r="AN10" s="115"/>
      <c r="AO10" s="404"/>
      <c r="AP10" s="404"/>
      <c r="AQ10" s="404"/>
      <c r="AR10" s="404"/>
      <c r="AS10" s="404"/>
    </row>
    <row r="11" spans="1:45" ht="20.100000000000001" customHeight="1" x14ac:dyDescent="0.2">
      <c r="A11" s="114"/>
      <c r="B11" s="402"/>
      <c r="C11" s="402"/>
      <c r="D11" s="402"/>
      <c r="E11" s="402"/>
      <c r="F11" s="402"/>
      <c r="G11" s="402"/>
      <c r="H11" s="402"/>
      <c r="I11" s="402"/>
      <c r="J11" s="402"/>
      <c r="K11" s="402"/>
      <c r="L11" s="402"/>
      <c r="M11" s="402"/>
      <c r="N11" s="402"/>
      <c r="O11" s="402"/>
      <c r="P11" s="402"/>
      <c r="Q11" s="402"/>
      <c r="R11" s="402"/>
      <c r="S11" s="402"/>
      <c r="V11" s="403"/>
      <c r="W11" s="403"/>
      <c r="X11" s="403"/>
      <c r="Y11" s="403"/>
      <c r="Z11" s="403"/>
      <c r="AA11" s="403"/>
      <c r="AB11" s="403"/>
      <c r="AC11" s="403"/>
      <c r="AD11" s="403"/>
      <c r="AE11" s="403"/>
      <c r="AF11" s="403"/>
      <c r="AG11" s="403"/>
      <c r="AH11" s="403"/>
      <c r="AI11" s="403"/>
      <c r="AJ11" s="403"/>
      <c r="AK11" s="403"/>
      <c r="AL11" s="403"/>
      <c r="AM11" s="403"/>
      <c r="AN11" s="115"/>
      <c r="AO11" s="404"/>
      <c r="AP11" s="404"/>
      <c r="AQ11" s="404"/>
      <c r="AR11" s="404"/>
      <c r="AS11" s="404"/>
    </row>
    <row r="12" spans="1:45" ht="20.100000000000001" customHeight="1" x14ac:dyDescent="0.2">
      <c r="A12" s="114"/>
      <c r="B12" s="402"/>
      <c r="C12" s="402"/>
      <c r="D12" s="402"/>
      <c r="E12" s="402"/>
      <c r="F12" s="402"/>
      <c r="G12" s="402"/>
      <c r="H12" s="402"/>
      <c r="I12" s="402"/>
      <c r="J12" s="402"/>
      <c r="K12" s="402"/>
      <c r="L12" s="402"/>
      <c r="M12" s="402"/>
      <c r="N12" s="402"/>
      <c r="O12" s="402"/>
      <c r="P12" s="402"/>
      <c r="Q12" s="402"/>
      <c r="R12" s="402"/>
      <c r="S12" s="402"/>
      <c r="V12" s="403"/>
      <c r="W12" s="403"/>
      <c r="X12" s="403"/>
      <c r="Y12" s="403"/>
      <c r="Z12" s="403"/>
      <c r="AA12" s="403"/>
      <c r="AB12" s="403"/>
      <c r="AC12" s="403"/>
      <c r="AD12" s="403"/>
      <c r="AE12" s="403"/>
      <c r="AF12" s="403"/>
      <c r="AG12" s="403"/>
      <c r="AH12" s="403"/>
      <c r="AI12" s="403"/>
      <c r="AJ12" s="403"/>
      <c r="AK12" s="403"/>
      <c r="AL12" s="403"/>
      <c r="AM12" s="403"/>
      <c r="AN12" s="115"/>
      <c r="AO12" s="404"/>
      <c r="AP12" s="404"/>
      <c r="AQ12" s="404"/>
      <c r="AR12" s="404"/>
      <c r="AS12" s="404"/>
    </row>
    <row r="13" spans="1:45" ht="35.1" customHeight="1" x14ac:dyDescent="0.2">
      <c r="A13" s="114"/>
      <c r="B13" s="321"/>
      <c r="C13" s="321"/>
      <c r="D13" s="321"/>
      <c r="E13" s="321"/>
      <c r="F13" s="321"/>
      <c r="G13" s="321"/>
      <c r="H13" s="321"/>
      <c r="I13" s="321"/>
      <c r="J13" s="321"/>
      <c r="K13" s="321"/>
      <c r="L13" s="321"/>
      <c r="M13" s="321"/>
      <c r="N13" s="321"/>
      <c r="O13" s="321"/>
      <c r="P13" s="321"/>
      <c r="Q13" s="321"/>
      <c r="R13" s="321"/>
      <c r="S13" s="321"/>
      <c r="T13" s="111"/>
      <c r="U13" s="111"/>
      <c r="V13" s="322"/>
      <c r="W13" s="322"/>
      <c r="X13" s="322"/>
      <c r="Y13" s="322"/>
      <c r="Z13" s="322"/>
      <c r="AA13" s="322"/>
      <c r="AB13" s="322"/>
      <c r="AC13" s="322"/>
      <c r="AD13" s="322"/>
      <c r="AE13" s="322"/>
      <c r="AF13" s="322"/>
      <c r="AG13" s="322"/>
      <c r="AH13" s="322"/>
      <c r="AI13" s="322"/>
      <c r="AJ13" s="322"/>
      <c r="AK13" s="322"/>
      <c r="AL13" s="322"/>
      <c r="AM13" s="322"/>
      <c r="AN13" s="115"/>
      <c r="AO13" s="32"/>
      <c r="AP13" s="32"/>
      <c r="AQ13" s="32"/>
    </row>
    <row r="14" spans="1:45" ht="20.100000000000001" customHeight="1" x14ac:dyDescent="0.2">
      <c r="A14" s="114"/>
      <c r="B14" s="321"/>
      <c r="C14" s="321"/>
      <c r="D14" s="396" t="s">
        <v>434</v>
      </c>
      <c r="E14" s="396"/>
      <c r="F14" s="396"/>
      <c r="G14" s="396"/>
      <c r="H14" s="396"/>
      <c r="I14" s="396"/>
      <c r="J14" s="396"/>
      <c r="K14" s="396"/>
      <c r="L14" s="396"/>
      <c r="M14" s="396"/>
      <c r="N14" s="396"/>
      <c r="O14" s="396"/>
      <c r="P14" s="396"/>
      <c r="Q14" s="396"/>
      <c r="R14" s="396"/>
      <c r="S14" s="396"/>
      <c r="T14" s="396"/>
      <c r="U14" s="396"/>
      <c r="V14" s="396"/>
      <c r="W14" s="396"/>
      <c r="X14" s="396"/>
      <c r="Y14" s="396"/>
      <c r="Z14" s="396"/>
      <c r="AA14" s="396"/>
      <c r="AB14" s="396"/>
      <c r="AC14" s="396"/>
      <c r="AD14" s="396"/>
      <c r="AE14" s="396"/>
      <c r="AF14" s="396"/>
      <c r="AG14" s="396"/>
      <c r="AH14" s="396"/>
      <c r="AI14" s="396"/>
      <c r="AJ14" s="396"/>
      <c r="AK14" s="396"/>
      <c r="AL14" s="322"/>
      <c r="AM14" s="322"/>
      <c r="AN14" s="115"/>
      <c r="AO14" s="32"/>
      <c r="AP14" s="32"/>
      <c r="AQ14" s="32"/>
    </row>
    <row r="15" spans="1:45" ht="30" customHeight="1" x14ac:dyDescent="0.2">
      <c r="A15" s="114"/>
      <c r="B15" s="321"/>
      <c r="C15" s="321"/>
      <c r="D15" s="397" t="s">
        <v>435</v>
      </c>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22"/>
      <c r="AM15" s="322"/>
      <c r="AN15" s="115"/>
      <c r="AO15" s="32"/>
      <c r="AP15" s="32"/>
      <c r="AQ15" s="32"/>
    </row>
    <row r="16" spans="1:45" ht="20.100000000000001" customHeight="1" x14ac:dyDescent="0.2">
      <c r="A16" s="114"/>
      <c r="B16" s="321"/>
      <c r="C16" s="321"/>
      <c r="D16" s="131"/>
      <c r="E16" s="131"/>
      <c r="F16" s="131"/>
      <c r="G16" s="131"/>
      <c r="H16" s="131"/>
      <c r="I16" s="131"/>
      <c r="J16" s="131"/>
      <c r="K16" s="131"/>
      <c r="L16" s="131"/>
      <c r="M16" s="131"/>
      <c r="N16" s="131"/>
      <c r="O16" s="131"/>
      <c r="P16" s="131"/>
      <c r="Q16" s="131"/>
      <c r="R16" s="131"/>
      <c r="S16" s="131"/>
      <c r="T16" s="111"/>
      <c r="U16" s="111"/>
      <c r="V16" s="322"/>
      <c r="W16" s="322"/>
      <c r="X16" s="322"/>
      <c r="Y16" s="322"/>
      <c r="Z16" s="322"/>
      <c r="AA16" s="322"/>
      <c r="AB16" s="322"/>
      <c r="AC16" s="322"/>
      <c r="AD16" s="322"/>
      <c r="AE16" s="322"/>
      <c r="AF16" s="322"/>
      <c r="AG16" s="322"/>
      <c r="AH16" s="322"/>
      <c r="AI16" s="322"/>
      <c r="AJ16" s="322"/>
      <c r="AK16" s="322"/>
      <c r="AL16" s="322"/>
      <c r="AM16" s="322"/>
      <c r="AN16" s="115"/>
      <c r="AO16" s="32"/>
      <c r="AP16" s="32"/>
      <c r="AQ16" s="32"/>
    </row>
    <row r="17" spans="1:43" ht="20.100000000000001" customHeight="1" x14ac:dyDescent="0.2">
      <c r="A17" s="114"/>
      <c r="B17" s="321"/>
      <c r="C17" s="321"/>
      <c r="D17" s="321"/>
      <c r="E17" s="321"/>
      <c r="F17" s="321"/>
      <c r="G17" s="321"/>
      <c r="H17" s="321"/>
      <c r="I17" s="321"/>
      <c r="J17" s="321"/>
      <c r="K17" s="321"/>
      <c r="L17" s="321"/>
      <c r="M17" s="321"/>
      <c r="N17" s="321"/>
      <c r="O17" s="321"/>
      <c r="P17" s="321"/>
      <c r="Q17" s="321"/>
      <c r="R17" s="321"/>
      <c r="S17" s="321"/>
      <c r="T17" s="111"/>
      <c r="U17" s="111"/>
      <c r="V17" s="322"/>
      <c r="W17" s="322"/>
      <c r="X17" s="322"/>
      <c r="Y17" s="322"/>
      <c r="Z17" s="322"/>
      <c r="AA17" s="322"/>
      <c r="AB17" s="322"/>
      <c r="AC17" s="322"/>
      <c r="AD17" s="322"/>
      <c r="AE17" s="322"/>
      <c r="AF17" s="322"/>
      <c r="AG17" s="322"/>
      <c r="AH17" s="322"/>
      <c r="AI17" s="322"/>
      <c r="AJ17" s="322"/>
      <c r="AK17" s="322"/>
      <c r="AL17" s="322"/>
      <c r="AM17" s="322"/>
      <c r="AN17" s="115"/>
      <c r="AO17" s="32"/>
      <c r="AP17" s="32"/>
      <c r="AQ17" s="32"/>
    </row>
    <row r="18" spans="1:43" ht="20.100000000000001" customHeight="1" x14ac:dyDescent="0.2">
      <c r="A18" s="114"/>
      <c r="B18" s="321"/>
      <c r="C18" s="321"/>
      <c r="D18" s="321"/>
      <c r="E18" s="321"/>
      <c r="F18" s="321"/>
      <c r="G18" s="321"/>
      <c r="H18" s="321"/>
      <c r="I18" s="321"/>
      <c r="J18" s="321"/>
      <c r="K18" s="321"/>
      <c r="L18" s="321"/>
      <c r="M18" s="321"/>
      <c r="N18" s="321"/>
      <c r="O18" s="321"/>
      <c r="P18" s="321"/>
      <c r="Q18" s="321"/>
      <c r="R18" s="321"/>
      <c r="S18" s="32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12" customHeight="1" x14ac:dyDescent="0.2"/>
  </sheetData>
  <mergeCells count="9">
    <mergeCell ref="AO7:AS12"/>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view="pageBreakPreview" topLeftCell="A10" zoomScaleSheetLayoutView="100" workbookViewId="0">
      <selection activeCell="P33" sqref="P33"/>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8"/>
      <c r="F2" s="398"/>
      <c r="G2" s="398"/>
      <c r="H2" s="398"/>
      <c r="I2" s="398"/>
      <c r="J2" s="398"/>
      <c r="K2" s="398"/>
      <c r="L2" s="398"/>
      <c r="M2" s="398"/>
      <c r="N2" s="398"/>
      <c r="O2" s="398"/>
      <c r="P2" s="398"/>
      <c r="Q2" s="398"/>
      <c r="R2" s="398"/>
      <c r="S2" s="398"/>
      <c r="V2" s="399"/>
      <c r="W2" s="399"/>
      <c r="X2" s="399"/>
      <c r="Y2" s="399"/>
      <c r="Z2" s="399"/>
      <c r="AA2" s="399"/>
      <c r="AB2" s="399"/>
      <c r="AC2" s="399"/>
      <c r="AD2" s="399"/>
      <c r="AE2" s="399"/>
      <c r="AF2" s="399"/>
      <c r="AG2" s="399"/>
      <c r="AH2" s="399"/>
      <c r="AI2" s="399"/>
      <c r="AJ2" s="399"/>
    </row>
    <row r="3" spans="1:43" ht="14.25" x14ac:dyDescent="0.2">
      <c r="A3" s="102"/>
      <c r="B3" s="102"/>
      <c r="C3" s="102"/>
      <c r="D3" s="102"/>
      <c r="E3" s="398"/>
      <c r="F3" s="398"/>
      <c r="G3" s="398"/>
      <c r="H3" s="398"/>
      <c r="I3" s="398"/>
      <c r="J3" s="398"/>
      <c r="K3" s="398"/>
      <c r="L3" s="398"/>
      <c r="M3" s="398"/>
      <c r="N3" s="398"/>
      <c r="O3" s="398"/>
      <c r="P3" s="398"/>
      <c r="Q3" s="398"/>
      <c r="R3" s="398"/>
      <c r="S3" s="398"/>
      <c r="T3" s="104"/>
      <c r="U3" s="104"/>
      <c r="V3" s="399"/>
      <c r="W3" s="399"/>
      <c r="X3" s="399"/>
      <c r="Y3" s="399"/>
      <c r="Z3" s="399"/>
      <c r="AA3" s="399"/>
      <c r="AB3" s="399"/>
      <c r="AC3" s="399"/>
      <c r="AD3" s="399"/>
      <c r="AE3" s="399"/>
      <c r="AF3" s="399"/>
      <c r="AG3" s="399"/>
      <c r="AH3" s="399"/>
      <c r="AI3" s="399"/>
      <c r="AJ3" s="399"/>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400" t="s">
        <v>442</v>
      </c>
      <c r="C5" s="400"/>
      <c r="D5" s="400"/>
      <c r="E5" s="400"/>
      <c r="F5" s="400"/>
      <c r="G5" s="400"/>
      <c r="H5" s="400"/>
      <c r="I5" s="400"/>
      <c r="J5" s="400"/>
      <c r="K5" s="400"/>
      <c r="L5" s="400"/>
      <c r="M5" s="400"/>
      <c r="N5" s="400"/>
      <c r="O5" s="400"/>
      <c r="P5" s="400"/>
      <c r="Q5" s="400"/>
      <c r="R5" s="400"/>
      <c r="S5" s="400"/>
      <c r="T5" s="111"/>
      <c r="U5" s="111"/>
      <c r="V5" s="401" t="s">
        <v>441</v>
      </c>
      <c r="W5" s="401"/>
      <c r="X5" s="401"/>
      <c r="Y5" s="401"/>
      <c r="Z5" s="401"/>
      <c r="AA5" s="401"/>
      <c r="AB5" s="401"/>
      <c r="AC5" s="401"/>
      <c r="AD5" s="401"/>
      <c r="AE5" s="401"/>
      <c r="AF5" s="401"/>
      <c r="AG5" s="401"/>
      <c r="AH5" s="401"/>
      <c r="AI5" s="401"/>
      <c r="AJ5" s="401"/>
      <c r="AK5" s="401"/>
      <c r="AL5" s="401"/>
      <c r="AM5" s="401"/>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402" t="s">
        <v>443</v>
      </c>
      <c r="C7" s="402"/>
      <c r="D7" s="402"/>
      <c r="E7" s="402"/>
      <c r="F7" s="402"/>
      <c r="G7" s="402"/>
      <c r="H7" s="402"/>
      <c r="I7" s="402"/>
      <c r="J7" s="402"/>
      <c r="K7" s="402"/>
      <c r="L7" s="402"/>
      <c r="M7" s="402"/>
      <c r="N7" s="402"/>
      <c r="O7" s="402"/>
      <c r="P7" s="402"/>
      <c r="Q7" s="402"/>
      <c r="R7" s="402"/>
      <c r="S7" s="402"/>
      <c r="V7" s="403" t="s">
        <v>444</v>
      </c>
      <c r="W7" s="403"/>
      <c r="X7" s="403"/>
      <c r="Y7" s="403"/>
      <c r="Z7" s="403"/>
      <c r="AA7" s="403"/>
      <c r="AB7" s="403"/>
      <c r="AC7" s="403"/>
      <c r="AD7" s="403"/>
      <c r="AE7" s="403"/>
      <c r="AF7" s="403"/>
      <c r="AG7" s="403"/>
      <c r="AH7" s="403"/>
      <c r="AI7" s="403"/>
      <c r="AJ7" s="403"/>
      <c r="AK7" s="403"/>
      <c r="AL7" s="403"/>
      <c r="AM7" s="403"/>
      <c r="AN7" s="113"/>
      <c r="AO7" s="32"/>
      <c r="AP7" s="32"/>
      <c r="AQ7" s="32"/>
    </row>
    <row r="8" spans="1:43" ht="15" customHeight="1" x14ac:dyDescent="0.2">
      <c r="A8" s="112"/>
      <c r="B8" s="402"/>
      <c r="C8" s="402"/>
      <c r="D8" s="402"/>
      <c r="E8" s="402"/>
      <c r="F8" s="402"/>
      <c r="G8" s="402"/>
      <c r="H8" s="402"/>
      <c r="I8" s="402"/>
      <c r="J8" s="402"/>
      <c r="K8" s="402"/>
      <c r="L8" s="402"/>
      <c r="M8" s="402"/>
      <c r="N8" s="402"/>
      <c r="O8" s="402"/>
      <c r="P8" s="402"/>
      <c r="Q8" s="402"/>
      <c r="R8" s="402"/>
      <c r="S8" s="402"/>
      <c r="V8" s="403"/>
      <c r="W8" s="403"/>
      <c r="X8" s="403"/>
      <c r="Y8" s="403"/>
      <c r="Z8" s="403"/>
      <c r="AA8" s="403"/>
      <c r="AB8" s="403"/>
      <c r="AC8" s="403"/>
      <c r="AD8" s="403"/>
      <c r="AE8" s="403"/>
      <c r="AF8" s="403"/>
      <c r="AG8" s="403"/>
      <c r="AH8" s="403"/>
      <c r="AI8" s="403"/>
      <c r="AJ8" s="403"/>
      <c r="AK8" s="403"/>
      <c r="AL8" s="403"/>
      <c r="AM8" s="403"/>
      <c r="AN8" s="113"/>
      <c r="AO8" s="32"/>
      <c r="AP8" s="32"/>
      <c r="AQ8" s="32"/>
    </row>
    <row r="9" spans="1:43" ht="15" customHeight="1" x14ac:dyDescent="0.2">
      <c r="A9" s="114"/>
      <c r="B9" s="402"/>
      <c r="C9" s="402"/>
      <c r="D9" s="402"/>
      <c r="E9" s="402"/>
      <c r="F9" s="402"/>
      <c r="G9" s="402"/>
      <c r="H9" s="402"/>
      <c r="I9" s="402"/>
      <c r="J9" s="402"/>
      <c r="K9" s="402"/>
      <c r="L9" s="402"/>
      <c r="M9" s="402"/>
      <c r="N9" s="402"/>
      <c r="O9" s="402"/>
      <c r="P9" s="402"/>
      <c r="Q9" s="402"/>
      <c r="R9" s="402"/>
      <c r="S9" s="402"/>
      <c r="V9" s="403"/>
      <c r="W9" s="403"/>
      <c r="X9" s="403"/>
      <c r="Y9" s="403"/>
      <c r="Z9" s="403"/>
      <c r="AA9" s="403"/>
      <c r="AB9" s="403"/>
      <c r="AC9" s="403"/>
      <c r="AD9" s="403"/>
      <c r="AE9" s="403"/>
      <c r="AF9" s="403"/>
      <c r="AG9" s="403"/>
      <c r="AH9" s="403"/>
      <c r="AI9" s="403"/>
      <c r="AJ9" s="403"/>
      <c r="AK9" s="403"/>
      <c r="AL9" s="403"/>
      <c r="AM9" s="403"/>
      <c r="AN9" s="115"/>
      <c r="AO9" s="32"/>
      <c r="AP9" s="32"/>
      <c r="AQ9" s="32"/>
    </row>
    <row r="10" spans="1:43" ht="15" customHeight="1" x14ac:dyDescent="0.2">
      <c r="A10" s="114"/>
      <c r="B10" s="402"/>
      <c r="C10" s="402"/>
      <c r="D10" s="402"/>
      <c r="E10" s="402"/>
      <c r="F10" s="402"/>
      <c r="G10" s="402"/>
      <c r="H10" s="402"/>
      <c r="I10" s="402"/>
      <c r="J10" s="402"/>
      <c r="K10" s="402"/>
      <c r="L10" s="402"/>
      <c r="M10" s="402"/>
      <c r="N10" s="402"/>
      <c r="O10" s="402"/>
      <c r="P10" s="402"/>
      <c r="Q10" s="402"/>
      <c r="R10" s="402"/>
      <c r="S10" s="402"/>
      <c r="V10" s="403"/>
      <c r="W10" s="403"/>
      <c r="X10" s="403"/>
      <c r="Y10" s="403"/>
      <c r="Z10" s="403"/>
      <c r="AA10" s="403"/>
      <c r="AB10" s="403"/>
      <c r="AC10" s="403"/>
      <c r="AD10" s="403"/>
      <c r="AE10" s="403"/>
      <c r="AF10" s="403"/>
      <c r="AG10" s="403"/>
      <c r="AH10" s="403"/>
      <c r="AI10" s="403"/>
      <c r="AJ10" s="403"/>
      <c r="AK10" s="403"/>
      <c r="AL10" s="403"/>
      <c r="AM10" s="403"/>
      <c r="AN10" s="115"/>
      <c r="AO10" s="32"/>
      <c r="AP10" s="32"/>
      <c r="AQ10" s="32"/>
    </row>
    <row r="11" spans="1:43" ht="15" customHeight="1" x14ac:dyDescent="0.2">
      <c r="A11" s="114"/>
      <c r="B11" s="402"/>
      <c r="C11" s="402"/>
      <c r="D11" s="402"/>
      <c r="E11" s="402"/>
      <c r="F11" s="402"/>
      <c r="G11" s="402"/>
      <c r="H11" s="402"/>
      <c r="I11" s="402"/>
      <c r="J11" s="402"/>
      <c r="K11" s="402"/>
      <c r="L11" s="402"/>
      <c r="M11" s="402"/>
      <c r="N11" s="402"/>
      <c r="O11" s="402"/>
      <c r="P11" s="402"/>
      <c r="Q11" s="402"/>
      <c r="R11" s="402"/>
      <c r="S11" s="402"/>
      <c r="V11" s="403"/>
      <c r="W11" s="403"/>
      <c r="X11" s="403"/>
      <c r="Y11" s="403"/>
      <c r="Z11" s="403"/>
      <c r="AA11" s="403"/>
      <c r="AB11" s="403"/>
      <c r="AC11" s="403"/>
      <c r="AD11" s="403"/>
      <c r="AE11" s="403"/>
      <c r="AF11" s="403"/>
      <c r="AG11" s="403"/>
      <c r="AH11" s="403"/>
      <c r="AI11" s="403"/>
      <c r="AJ11" s="403"/>
      <c r="AK11" s="403"/>
      <c r="AL11" s="403"/>
      <c r="AM11" s="403"/>
      <c r="AN11" s="115"/>
      <c r="AO11" s="32"/>
      <c r="AP11" s="32"/>
      <c r="AQ11" s="32"/>
    </row>
    <row r="12" spans="1:43" ht="15" customHeight="1" x14ac:dyDescent="0.2">
      <c r="A12" s="114"/>
      <c r="B12" s="402"/>
      <c r="C12" s="402"/>
      <c r="D12" s="402"/>
      <c r="E12" s="402"/>
      <c r="F12" s="402"/>
      <c r="G12" s="402"/>
      <c r="H12" s="402"/>
      <c r="I12" s="402"/>
      <c r="J12" s="402"/>
      <c r="K12" s="402"/>
      <c r="L12" s="402"/>
      <c r="M12" s="402"/>
      <c r="N12" s="402"/>
      <c r="O12" s="402"/>
      <c r="P12" s="402"/>
      <c r="Q12" s="402"/>
      <c r="R12" s="402"/>
      <c r="S12" s="402"/>
      <c r="V12" s="403"/>
      <c r="W12" s="403"/>
      <c r="X12" s="403"/>
      <c r="Y12" s="403"/>
      <c r="Z12" s="403"/>
      <c r="AA12" s="403"/>
      <c r="AB12" s="403"/>
      <c r="AC12" s="403"/>
      <c r="AD12" s="403"/>
      <c r="AE12" s="403"/>
      <c r="AF12" s="403"/>
      <c r="AG12" s="403"/>
      <c r="AH12" s="403"/>
      <c r="AI12" s="403"/>
      <c r="AJ12" s="403"/>
      <c r="AK12" s="403"/>
      <c r="AL12" s="403"/>
      <c r="AM12" s="403"/>
      <c r="AN12" s="115"/>
      <c r="AO12" s="32"/>
      <c r="AP12" s="32"/>
      <c r="AQ12" s="32"/>
    </row>
    <row r="13" spans="1:43" ht="35.1" customHeight="1" x14ac:dyDescent="0.2">
      <c r="A13" s="114"/>
      <c r="B13" s="321"/>
      <c r="C13" s="321"/>
      <c r="D13" s="321"/>
      <c r="E13" s="321"/>
      <c r="F13" s="321"/>
      <c r="G13" s="321"/>
      <c r="H13" s="321"/>
      <c r="I13" s="321"/>
      <c r="J13" s="321"/>
      <c r="K13" s="321"/>
      <c r="L13" s="321"/>
      <c r="M13" s="321"/>
      <c r="N13" s="321"/>
      <c r="O13" s="321"/>
      <c r="P13" s="321"/>
      <c r="Q13" s="321"/>
      <c r="R13" s="321"/>
      <c r="S13" s="321"/>
      <c r="T13" s="111"/>
      <c r="U13" s="111"/>
      <c r="V13" s="322"/>
      <c r="W13" s="322"/>
      <c r="X13" s="322"/>
      <c r="Y13" s="322"/>
      <c r="Z13" s="322"/>
      <c r="AA13" s="322"/>
      <c r="AB13" s="322"/>
      <c r="AC13" s="322"/>
      <c r="AD13" s="322"/>
      <c r="AE13" s="322"/>
      <c r="AF13" s="322"/>
      <c r="AG13" s="322"/>
      <c r="AH13" s="322"/>
      <c r="AI13" s="322"/>
      <c r="AJ13" s="322"/>
      <c r="AK13" s="322"/>
      <c r="AL13" s="322"/>
      <c r="AM13" s="322"/>
      <c r="AN13" s="115"/>
      <c r="AO13" s="32"/>
      <c r="AP13" s="32"/>
      <c r="AQ13" s="32"/>
    </row>
    <row r="14" spans="1:43" ht="20.100000000000001" customHeight="1" x14ac:dyDescent="0.2">
      <c r="A14" s="114"/>
      <c r="B14" s="321"/>
      <c r="C14" s="321"/>
      <c r="D14" s="396" t="s">
        <v>437</v>
      </c>
      <c r="E14" s="396"/>
      <c r="F14" s="396"/>
      <c r="G14" s="396"/>
      <c r="H14" s="396"/>
      <c r="I14" s="396"/>
      <c r="J14" s="396"/>
      <c r="K14" s="396"/>
      <c r="L14" s="396"/>
      <c r="M14" s="396"/>
      <c r="N14" s="396"/>
      <c r="O14" s="396"/>
      <c r="P14" s="396"/>
      <c r="Q14" s="396"/>
      <c r="R14" s="396"/>
      <c r="S14" s="396"/>
      <c r="T14" s="396"/>
      <c r="U14" s="396"/>
      <c r="V14" s="396"/>
      <c r="W14" s="396"/>
      <c r="X14" s="396"/>
      <c r="Y14" s="396"/>
      <c r="Z14" s="396"/>
      <c r="AA14" s="396"/>
      <c r="AB14" s="396"/>
      <c r="AC14" s="396"/>
      <c r="AD14" s="396"/>
      <c r="AE14" s="396"/>
      <c r="AF14" s="396"/>
      <c r="AG14" s="396"/>
      <c r="AH14" s="396"/>
      <c r="AI14" s="396"/>
      <c r="AJ14" s="396"/>
      <c r="AK14" s="396"/>
      <c r="AL14" s="322"/>
      <c r="AM14" s="322"/>
      <c r="AN14" s="115"/>
      <c r="AO14" s="32"/>
      <c r="AP14" s="32"/>
      <c r="AQ14" s="32"/>
    </row>
    <row r="15" spans="1:43" ht="30" customHeight="1" x14ac:dyDescent="0.2">
      <c r="A15" s="114"/>
      <c r="B15" s="321"/>
      <c r="C15" s="321"/>
      <c r="D15" s="397" t="s">
        <v>436</v>
      </c>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22"/>
      <c r="AM15" s="322"/>
      <c r="AN15" s="115"/>
      <c r="AO15" s="32"/>
      <c r="AP15" s="32"/>
      <c r="AQ15" s="32"/>
    </row>
    <row r="16" spans="1:43" ht="20.100000000000001" customHeight="1" x14ac:dyDescent="0.2">
      <c r="A16" s="114"/>
      <c r="B16" s="321"/>
      <c r="C16" s="321"/>
      <c r="D16" s="131"/>
      <c r="E16" s="131"/>
      <c r="F16" s="131"/>
      <c r="G16" s="131"/>
      <c r="H16" s="131"/>
      <c r="I16" s="131"/>
      <c r="J16" s="131"/>
      <c r="K16" s="131"/>
      <c r="L16" s="131"/>
      <c r="M16" s="131"/>
      <c r="N16" s="131"/>
      <c r="O16" s="131"/>
      <c r="P16" s="131"/>
      <c r="Q16" s="131"/>
      <c r="R16" s="131"/>
      <c r="S16" s="131"/>
      <c r="T16" s="111"/>
      <c r="U16" s="111"/>
      <c r="V16" s="322"/>
      <c r="W16" s="322"/>
      <c r="X16" s="322"/>
      <c r="Y16" s="322"/>
      <c r="Z16" s="322"/>
      <c r="AA16" s="322"/>
      <c r="AB16" s="322"/>
      <c r="AC16" s="322"/>
      <c r="AD16" s="322"/>
      <c r="AE16" s="322"/>
      <c r="AF16" s="322"/>
      <c r="AG16" s="322"/>
      <c r="AH16" s="322"/>
      <c r="AI16" s="322"/>
      <c r="AJ16" s="322"/>
      <c r="AK16" s="322"/>
      <c r="AL16" s="322"/>
      <c r="AM16" s="322"/>
      <c r="AN16" s="115"/>
      <c r="AO16" s="32"/>
      <c r="AP16" s="32"/>
      <c r="AQ16" s="32"/>
    </row>
    <row r="17" spans="1:43" ht="20.100000000000001" customHeight="1" x14ac:dyDescent="0.2">
      <c r="A17" s="114"/>
      <c r="B17" s="321"/>
      <c r="C17" s="321"/>
      <c r="D17" s="321"/>
      <c r="E17" s="321"/>
      <c r="F17" s="321"/>
      <c r="G17" s="321"/>
      <c r="H17" s="321"/>
      <c r="I17" s="321"/>
      <c r="J17" s="321"/>
      <c r="K17" s="321"/>
      <c r="L17" s="321"/>
      <c r="M17" s="321"/>
      <c r="N17" s="321"/>
      <c r="O17" s="321"/>
      <c r="P17" s="321"/>
      <c r="Q17" s="321"/>
      <c r="R17" s="321"/>
      <c r="S17" s="321"/>
      <c r="T17" s="111"/>
      <c r="U17" s="111"/>
      <c r="V17" s="322"/>
      <c r="W17" s="322"/>
      <c r="X17" s="322"/>
      <c r="Y17" s="322"/>
      <c r="Z17" s="322"/>
      <c r="AA17" s="322"/>
      <c r="AB17" s="322"/>
      <c r="AC17" s="322"/>
      <c r="AD17" s="322"/>
      <c r="AE17" s="322"/>
      <c r="AF17" s="322"/>
      <c r="AG17" s="322"/>
      <c r="AH17" s="322"/>
      <c r="AI17" s="322"/>
      <c r="AJ17" s="322"/>
      <c r="AK17" s="322"/>
      <c r="AL17" s="322"/>
      <c r="AM17" s="322"/>
      <c r="AN17" s="115"/>
      <c r="AO17" s="32"/>
      <c r="AP17" s="32"/>
      <c r="AQ17" s="32"/>
    </row>
    <row r="18" spans="1:43" ht="20.100000000000001" customHeight="1" x14ac:dyDescent="0.2">
      <c r="A18" s="114"/>
      <c r="B18" s="321"/>
      <c r="C18" s="321"/>
      <c r="D18" s="321"/>
      <c r="E18" s="321"/>
      <c r="F18" s="321"/>
      <c r="G18" s="321"/>
      <c r="H18" s="321"/>
      <c r="I18" s="321"/>
      <c r="J18" s="321"/>
      <c r="K18" s="321"/>
      <c r="L18" s="321"/>
      <c r="M18" s="321"/>
      <c r="N18" s="321"/>
      <c r="O18" s="321"/>
      <c r="P18" s="321"/>
      <c r="Q18" s="321"/>
      <c r="R18" s="321"/>
      <c r="S18" s="32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35"/>
  <sheetViews>
    <sheetView rightToLeft="1" view="pageBreakPreview" zoomScale="120" zoomScaleSheetLayoutView="120" workbookViewId="0">
      <selection activeCell="B28" sqref="B28:S3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1" spans="1:43" ht="8.25" customHeight="1" x14ac:dyDescent="0.2"/>
    <row r="2" spans="1:43" x14ac:dyDescent="0.2">
      <c r="E2" s="398"/>
      <c r="F2" s="398"/>
      <c r="G2" s="398"/>
      <c r="H2" s="398"/>
      <c r="I2" s="398"/>
      <c r="J2" s="398"/>
      <c r="K2" s="398"/>
      <c r="L2" s="398"/>
      <c r="M2" s="398"/>
      <c r="N2" s="398"/>
      <c r="O2" s="398"/>
      <c r="P2" s="398"/>
      <c r="Q2" s="398"/>
      <c r="R2" s="398"/>
      <c r="S2" s="398"/>
      <c r="V2" s="399"/>
      <c r="W2" s="399"/>
      <c r="X2" s="399"/>
      <c r="Y2" s="399"/>
      <c r="Z2" s="399"/>
      <c r="AA2" s="399"/>
      <c r="AB2" s="399"/>
      <c r="AC2" s="399"/>
      <c r="AD2" s="399"/>
      <c r="AE2" s="399"/>
      <c r="AF2" s="399"/>
      <c r="AG2" s="399"/>
      <c r="AH2" s="399"/>
      <c r="AI2" s="399"/>
      <c r="AJ2" s="399"/>
    </row>
    <row r="3" spans="1:43" ht="14.25" x14ac:dyDescent="0.2">
      <c r="A3" s="102"/>
      <c r="B3" s="102"/>
      <c r="C3" s="102"/>
      <c r="D3" s="102"/>
      <c r="E3" s="398"/>
      <c r="F3" s="398"/>
      <c r="G3" s="398"/>
      <c r="H3" s="398"/>
      <c r="I3" s="398"/>
      <c r="J3" s="398"/>
      <c r="K3" s="398"/>
      <c r="L3" s="398"/>
      <c r="M3" s="398"/>
      <c r="N3" s="398"/>
      <c r="O3" s="398"/>
      <c r="P3" s="398"/>
      <c r="Q3" s="398"/>
      <c r="R3" s="398"/>
      <c r="S3" s="398"/>
      <c r="T3" s="104"/>
      <c r="U3" s="104"/>
      <c r="V3" s="399"/>
      <c r="W3" s="399"/>
      <c r="X3" s="399"/>
      <c r="Y3" s="399"/>
      <c r="Z3" s="399"/>
      <c r="AA3" s="399"/>
      <c r="AB3" s="399"/>
      <c r="AC3" s="399"/>
      <c r="AD3" s="399"/>
      <c r="AE3" s="399"/>
      <c r="AF3" s="399"/>
      <c r="AG3" s="399"/>
      <c r="AH3" s="399"/>
      <c r="AI3" s="399"/>
      <c r="AJ3" s="399"/>
      <c r="AK3" s="32"/>
      <c r="AL3" s="32"/>
      <c r="AM3" s="32"/>
    </row>
    <row r="4" spans="1:43" ht="4.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3" customHeight="1" x14ac:dyDescent="0.2">
      <c r="A5" s="112"/>
      <c r="B5" s="400" t="s">
        <v>446</v>
      </c>
      <c r="C5" s="400"/>
      <c r="D5" s="400"/>
      <c r="E5" s="400"/>
      <c r="F5" s="400"/>
      <c r="G5" s="400"/>
      <c r="H5" s="400"/>
      <c r="I5" s="400"/>
      <c r="J5" s="400"/>
      <c r="K5" s="400"/>
      <c r="L5" s="400"/>
      <c r="M5" s="400"/>
      <c r="N5" s="400"/>
      <c r="O5" s="400"/>
      <c r="P5" s="400"/>
      <c r="Q5" s="400"/>
      <c r="R5" s="400"/>
      <c r="S5" s="400"/>
      <c r="T5" s="111"/>
      <c r="U5" s="111"/>
      <c r="V5" s="401" t="s">
        <v>447</v>
      </c>
      <c r="W5" s="401"/>
      <c r="X5" s="401"/>
      <c r="Y5" s="401"/>
      <c r="Z5" s="401"/>
      <c r="AA5" s="401"/>
      <c r="AB5" s="401"/>
      <c r="AC5" s="401"/>
      <c r="AD5" s="401"/>
      <c r="AE5" s="401"/>
      <c r="AF5" s="401"/>
      <c r="AG5" s="401"/>
      <c r="AH5" s="401"/>
      <c r="AI5" s="401"/>
      <c r="AJ5" s="401"/>
      <c r="AK5" s="401"/>
      <c r="AL5" s="401"/>
      <c r="AM5" s="401"/>
      <c r="AN5" s="113"/>
      <c r="AO5" s="32"/>
      <c r="AP5" s="32"/>
      <c r="AQ5" s="32"/>
    </row>
    <row r="6" spans="1:43" ht="3"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402" t="s">
        <v>455</v>
      </c>
      <c r="C7" s="402"/>
      <c r="D7" s="402"/>
      <c r="E7" s="402"/>
      <c r="F7" s="402"/>
      <c r="G7" s="402"/>
      <c r="H7" s="402"/>
      <c r="I7" s="402"/>
      <c r="J7" s="402"/>
      <c r="K7" s="402"/>
      <c r="L7" s="402"/>
      <c r="M7" s="402"/>
      <c r="N7" s="402"/>
      <c r="O7" s="402"/>
      <c r="P7" s="402"/>
      <c r="Q7" s="402"/>
      <c r="R7" s="402"/>
      <c r="S7" s="402"/>
      <c r="T7" s="137"/>
      <c r="U7" s="137"/>
      <c r="V7" s="406" t="s">
        <v>456</v>
      </c>
      <c r="W7" s="406"/>
      <c r="X7" s="406"/>
      <c r="Y7" s="406"/>
      <c r="Z7" s="406"/>
      <c r="AA7" s="406"/>
      <c r="AB7" s="406"/>
      <c r="AC7" s="406"/>
      <c r="AD7" s="406"/>
      <c r="AE7" s="406"/>
      <c r="AF7" s="406"/>
      <c r="AG7" s="406"/>
      <c r="AH7" s="406"/>
      <c r="AI7" s="406"/>
      <c r="AJ7" s="406"/>
      <c r="AK7" s="406"/>
      <c r="AL7" s="406"/>
      <c r="AM7" s="406"/>
      <c r="AN7" s="113"/>
      <c r="AO7" s="32"/>
      <c r="AP7" s="32"/>
      <c r="AQ7" s="32"/>
    </row>
    <row r="8" spans="1:43" ht="18.95" customHeight="1" x14ac:dyDescent="0.2">
      <c r="A8" s="112"/>
      <c r="B8" s="402"/>
      <c r="C8" s="402"/>
      <c r="D8" s="402"/>
      <c r="E8" s="402"/>
      <c r="F8" s="402"/>
      <c r="G8" s="402"/>
      <c r="H8" s="402"/>
      <c r="I8" s="402"/>
      <c r="J8" s="402"/>
      <c r="K8" s="402"/>
      <c r="L8" s="402"/>
      <c r="M8" s="402"/>
      <c r="N8" s="402"/>
      <c r="O8" s="402"/>
      <c r="P8" s="402"/>
      <c r="Q8" s="402"/>
      <c r="R8" s="402"/>
      <c r="S8" s="402"/>
      <c r="T8" s="138"/>
      <c r="U8" s="138"/>
      <c r="V8" s="406"/>
      <c r="W8" s="406"/>
      <c r="X8" s="406"/>
      <c r="Y8" s="406"/>
      <c r="Z8" s="406"/>
      <c r="AA8" s="406"/>
      <c r="AB8" s="406"/>
      <c r="AC8" s="406"/>
      <c r="AD8" s="406"/>
      <c r="AE8" s="406"/>
      <c r="AF8" s="406"/>
      <c r="AG8" s="406"/>
      <c r="AH8" s="406"/>
      <c r="AI8" s="406"/>
      <c r="AJ8" s="406"/>
      <c r="AK8" s="406"/>
      <c r="AL8" s="406"/>
      <c r="AM8" s="406"/>
      <c r="AN8" s="113"/>
      <c r="AO8" s="32"/>
      <c r="AP8" s="32"/>
      <c r="AQ8" s="32"/>
    </row>
    <row r="9" spans="1:43" ht="18.95" customHeight="1" x14ac:dyDescent="0.2">
      <c r="A9" s="114"/>
      <c r="B9" s="402"/>
      <c r="C9" s="402"/>
      <c r="D9" s="402"/>
      <c r="E9" s="402"/>
      <c r="F9" s="402"/>
      <c r="G9" s="402"/>
      <c r="H9" s="402"/>
      <c r="I9" s="402"/>
      <c r="J9" s="402"/>
      <c r="K9" s="402"/>
      <c r="L9" s="402"/>
      <c r="M9" s="402"/>
      <c r="N9" s="402"/>
      <c r="O9" s="402"/>
      <c r="P9" s="402"/>
      <c r="Q9" s="402"/>
      <c r="R9" s="402"/>
      <c r="S9" s="402"/>
      <c r="T9" s="132"/>
      <c r="U9" s="132"/>
      <c r="V9" s="406"/>
      <c r="W9" s="406"/>
      <c r="X9" s="406"/>
      <c r="Y9" s="406"/>
      <c r="Z9" s="406"/>
      <c r="AA9" s="406"/>
      <c r="AB9" s="406"/>
      <c r="AC9" s="406"/>
      <c r="AD9" s="406"/>
      <c r="AE9" s="406"/>
      <c r="AF9" s="406"/>
      <c r="AG9" s="406"/>
      <c r="AH9" s="406"/>
      <c r="AI9" s="406"/>
      <c r="AJ9" s="406"/>
      <c r="AK9" s="406"/>
      <c r="AL9" s="406"/>
      <c r="AM9" s="406"/>
      <c r="AN9" s="115"/>
      <c r="AO9" s="32"/>
      <c r="AP9" s="32"/>
      <c r="AQ9" s="32"/>
    </row>
    <row r="10" spans="1:43" ht="18.95" customHeight="1" x14ac:dyDescent="0.2">
      <c r="A10" s="114"/>
      <c r="B10" s="402"/>
      <c r="C10" s="402"/>
      <c r="D10" s="402"/>
      <c r="E10" s="402"/>
      <c r="F10" s="402"/>
      <c r="G10" s="402"/>
      <c r="H10" s="402"/>
      <c r="I10" s="402"/>
      <c r="J10" s="402"/>
      <c r="K10" s="402"/>
      <c r="L10" s="402"/>
      <c r="M10" s="402"/>
      <c r="N10" s="402"/>
      <c r="O10" s="402"/>
      <c r="P10" s="402"/>
      <c r="Q10" s="402"/>
      <c r="R10" s="402"/>
      <c r="S10" s="402"/>
      <c r="T10" s="132"/>
      <c r="U10" s="132"/>
      <c r="V10" s="406"/>
      <c r="W10" s="406"/>
      <c r="X10" s="406"/>
      <c r="Y10" s="406"/>
      <c r="Z10" s="406"/>
      <c r="AA10" s="406"/>
      <c r="AB10" s="406"/>
      <c r="AC10" s="406"/>
      <c r="AD10" s="406"/>
      <c r="AE10" s="406"/>
      <c r="AF10" s="406"/>
      <c r="AG10" s="406"/>
      <c r="AH10" s="406"/>
      <c r="AI10" s="406"/>
      <c r="AJ10" s="406"/>
      <c r="AK10" s="406"/>
      <c r="AL10" s="406"/>
      <c r="AM10" s="406"/>
      <c r="AN10" s="115"/>
      <c r="AO10" s="32"/>
      <c r="AP10" s="32"/>
      <c r="AQ10" s="32"/>
    </row>
    <row r="11" spans="1:43" ht="18.95" customHeight="1" x14ac:dyDescent="0.2">
      <c r="A11" s="114"/>
      <c r="B11" s="402"/>
      <c r="C11" s="402"/>
      <c r="D11" s="402"/>
      <c r="E11" s="402"/>
      <c r="F11" s="402"/>
      <c r="G11" s="402"/>
      <c r="H11" s="402"/>
      <c r="I11" s="402"/>
      <c r="J11" s="402"/>
      <c r="K11" s="402"/>
      <c r="L11" s="402"/>
      <c r="M11" s="402"/>
      <c r="N11" s="402"/>
      <c r="O11" s="402"/>
      <c r="P11" s="402"/>
      <c r="Q11" s="402"/>
      <c r="R11" s="402"/>
      <c r="S11" s="402"/>
      <c r="V11" s="406"/>
      <c r="W11" s="406"/>
      <c r="X11" s="406"/>
      <c r="Y11" s="406"/>
      <c r="Z11" s="406"/>
      <c r="AA11" s="406"/>
      <c r="AB11" s="406"/>
      <c r="AC11" s="406"/>
      <c r="AD11" s="406"/>
      <c r="AE11" s="406"/>
      <c r="AF11" s="406"/>
      <c r="AG11" s="406"/>
      <c r="AH11" s="406"/>
      <c r="AI11" s="406"/>
      <c r="AJ11" s="406"/>
      <c r="AK11" s="406"/>
      <c r="AL11" s="406"/>
      <c r="AM11" s="406"/>
      <c r="AN11" s="115"/>
      <c r="AO11" s="32"/>
      <c r="AP11" s="323"/>
      <c r="AQ11" s="32"/>
    </row>
    <row r="12" spans="1:43" ht="18.95" customHeight="1" x14ac:dyDescent="0.2">
      <c r="A12" s="114"/>
      <c r="B12" s="402"/>
      <c r="C12" s="402"/>
      <c r="D12" s="402"/>
      <c r="E12" s="402"/>
      <c r="F12" s="402"/>
      <c r="G12" s="402"/>
      <c r="H12" s="402"/>
      <c r="I12" s="402"/>
      <c r="J12" s="402"/>
      <c r="K12" s="402"/>
      <c r="L12" s="402"/>
      <c r="M12" s="402"/>
      <c r="N12" s="402"/>
      <c r="O12" s="402"/>
      <c r="P12" s="402"/>
      <c r="Q12" s="402"/>
      <c r="R12" s="402"/>
      <c r="S12" s="402"/>
      <c r="V12" s="406"/>
      <c r="W12" s="406"/>
      <c r="X12" s="406"/>
      <c r="Y12" s="406"/>
      <c r="Z12" s="406"/>
      <c r="AA12" s="406"/>
      <c r="AB12" s="406"/>
      <c r="AC12" s="406"/>
      <c r="AD12" s="406"/>
      <c r="AE12" s="406"/>
      <c r="AF12" s="406"/>
      <c r="AG12" s="406"/>
      <c r="AH12" s="406"/>
      <c r="AI12" s="406"/>
      <c r="AJ12" s="406"/>
      <c r="AK12" s="406"/>
      <c r="AL12" s="406"/>
      <c r="AM12" s="406"/>
      <c r="AN12" s="115"/>
      <c r="AO12" s="32"/>
      <c r="AP12" s="32"/>
      <c r="AQ12" s="32"/>
    </row>
    <row r="13" spans="1:43" ht="18.95" customHeight="1" x14ac:dyDescent="0.2">
      <c r="A13" s="114"/>
      <c r="B13" s="402"/>
      <c r="C13" s="402"/>
      <c r="D13" s="402"/>
      <c r="E13" s="402"/>
      <c r="F13" s="402"/>
      <c r="G13" s="402"/>
      <c r="H13" s="402"/>
      <c r="I13" s="402"/>
      <c r="J13" s="402"/>
      <c r="K13" s="402"/>
      <c r="L13" s="402"/>
      <c r="M13" s="402"/>
      <c r="N13" s="402"/>
      <c r="O13" s="402"/>
      <c r="P13" s="402"/>
      <c r="Q13" s="402"/>
      <c r="R13" s="402"/>
      <c r="S13" s="402"/>
      <c r="V13" s="406"/>
      <c r="W13" s="406"/>
      <c r="X13" s="406"/>
      <c r="Y13" s="406"/>
      <c r="Z13" s="406"/>
      <c r="AA13" s="406"/>
      <c r="AB13" s="406"/>
      <c r="AC13" s="406"/>
      <c r="AD13" s="406"/>
      <c r="AE13" s="406"/>
      <c r="AF13" s="406"/>
      <c r="AG13" s="406"/>
      <c r="AH13" s="406"/>
      <c r="AI13" s="406"/>
      <c r="AJ13" s="406"/>
      <c r="AK13" s="406"/>
      <c r="AL13" s="406"/>
      <c r="AM13" s="406"/>
      <c r="AN13" s="115"/>
      <c r="AO13" s="32"/>
      <c r="AP13" s="32"/>
      <c r="AQ13" s="32"/>
    </row>
    <row r="14" spans="1:43" ht="18.95" customHeight="1" x14ac:dyDescent="0.2">
      <c r="A14" s="114"/>
      <c r="B14" s="402"/>
      <c r="C14" s="402"/>
      <c r="D14" s="402"/>
      <c r="E14" s="402"/>
      <c r="F14" s="402"/>
      <c r="G14" s="402"/>
      <c r="H14" s="402"/>
      <c r="I14" s="402"/>
      <c r="J14" s="402"/>
      <c r="K14" s="402"/>
      <c r="L14" s="402"/>
      <c r="M14" s="402"/>
      <c r="N14" s="402"/>
      <c r="O14" s="402"/>
      <c r="P14" s="402"/>
      <c r="Q14" s="402"/>
      <c r="R14" s="402"/>
      <c r="S14" s="402"/>
      <c r="V14" s="406"/>
      <c r="W14" s="406"/>
      <c r="X14" s="406"/>
      <c r="Y14" s="406"/>
      <c r="Z14" s="406"/>
      <c r="AA14" s="406"/>
      <c r="AB14" s="406"/>
      <c r="AC14" s="406"/>
      <c r="AD14" s="406"/>
      <c r="AE14" s="406"/>
      <c r="AF14" s="406"/>
      <c r="AG14" s="406"/>
      <c r="AH14" s="406"/>
      <c r="AI14" s="406"/>
      <c r="AJ14" s="406"/>
      <c r="AK14" s="406"/>
      <c r="AL14" s="406"/>
      <c r="AM14" s="406"/>
      <c r="AN14" s="115"/>
      <c r="AO14" s="32"/>
      <c r="AP14" s="32"/>
      <c r="AQ14" s="32"/>
    </row>
    <row r="15" spans="1:43" ht="18.95" customHeight="1" x14ac:dyDescent="0.2">
      <c r="A15" s="114"/>
      <c r="B15" s="402"/>
      <c r="C15" s="402"/>
      <c r="D15" s="402"/>
      <c r="E15" s="402"/>
      <c r="F15" s="402"/>
      <c r="G15" s="402"/>
      <c r="H15" s="402"/>
      <c r="I15" s="402"/>
      <c r="J15" s="402"/>
      <c r="K15" s="402"/>
      <c r="L15" s="402"/>
      <c r="M15" s="402"/>
      <c r="N15" s="402"/>
      <c r="O15" s="402"/>
      <c r="P15" s="402"/>
      <c r="Q15" s="402"/>
      <c r="R15" s="402"/>
      <c r="S15" s="402"/>
      <c r="T15" s="111"/>
      <c r="U15" s="111"/>
      <c r="V15" s="406"/>
      <c r="W15" s="406"/>
      <c r="X15" s="406"/>
      <c r="Y15" s="406"/>
      <c r="Z15" s="406"/>
      <c r="AA15" s="406"/>
      <c r="AB15" s="406"/>
      <c r="AC15" s="406"/>
      <c r="AD15" s="406"/>
      <c r="AE15" s="406"/>
      <c r="AF15" s="406"/>
      <c r="AG15" s="406"/>
      <c r="AH15" s="406"/>
      <c r="AI15" s="406"/>
      <c r="AJ15" s="406"/>
      <c r="AK15" s="406"/>
      <c r="AL15" s="406"/>
      <c r="AM15" s="406"/>
      <c r="AN15" s="115"/>
      <c r="AO15" s="32"/>
      <c r="AP15" s="32"/>
      <c r="AQ15" s="32"/>
    </row>
    <row r="16" spans="1:43" ht="31.5" customHeight="1" x14ac:dyDescent="0.2">
      <c r="A16" s="114"/>
      <c r="B16" s="402"/>
      <c r="C16" s="402"/>
      <c r="D16" s="402"/>
      <c r="E16" s="402"/>
      <c r="F16" s="402"/>
      <c r="G16" s="402"/>
      <c r="H16" s="402"/>
      <c r="I16" s="402"/>
      <c r="J16" s="402"/>
      <c r="K16" s="402"/>
      <c r="L16" s="402"/>
      <c r="M16" s="402"/>
      <c r="N16" s="402"/>
      <c r="O16" s="402"/>
      <c r="P16" s="402"/>
      <c r="Q16" s="402"/>
      <c r="R16" s="402"/>
      <c r="S16" s="402"/>
      <c r="T16" s="111"/>
      <c r="U16" s="111"/>
      <c r="V16" s="406"/>
      <c r="W16" s="406"/>
      <c r="X16" s="406"/>
      <c r="Y16" s="406"/>
      <c r="Z16" s="406"/>
      <c r="AA16" s="406"/>
      <c r="AB16" s="406"/>
      <c r="AC16" s="406"/>
      <c r="AD16" s="406"/>
      <c r="AE16" s="406"/>
      <c r="AF16" s="406"/>
      <c r="AG16" s="406"/>
      <c r="AH16" s="406"/>
      <c r="AI16" s="406"/>
      <c r="AJ16" s="406"/>
      <c r="AK16" s="406"/>
      <c r="AL16" s="406"/>
      <c r="AM16" s="406"/>
      <c r="AN16" s="115"/>
      <c r="AO16" s="32"/>
      <c r="AP16" s="32"/>
      <c r="AQ16" s="32"/>
    </row>
    <row r="17" spans="1:43" ht="3.75"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18.75" customHeight="1" x14ac:dyDescent="0.2">
      <c r="A18" s="112"/>
      <c r="B18" s="400" t="s">
        <v>448</v>
      </c>
      <c r="C18" s="400"/>
      <c r="D18" s="400"/>
      <c r="E18" s="400"/>
      <c r="F18" s="400"/>
      <c r="G18" s="400"/>
      <c r="H18" s="400"/>
      <c r="I18" s="400"/>
      <c r="J18" s="400"/>
      <c r="K18" s="400"/>
      <c r="L18" s="400"/>
      <c r="M18" s="400"/>
      <c r="N18" s="400"/>
      <c r="O18" s="400"/>
      <c r="P18" s="400"/>
      <c r="Q18" s="400"/>
      <c r="R18" s="400"/>
      <c r="S18" s="400"/>
      <c r="T18" s="111"/>
      <c r="U18" s="111"/>
      <c r="V18" s="401" t="s">
        <v>449</v>
      </c>
      <c r="W18" s="401"/>
      <c r="X18" s="401"/>
      <c r="Y18" s="401"/>
      <c r="Z18" s="401"/>
      <c r="AA18" s="401"/>
      <c r="AB18" s="401"/>
      <c r="AC18" s="401"/>
      <c r="AD18" s="401"/>
      <c r="AE18" s="401"/>
      <c r="AF18" s="401"/>
      <c r="AG18" s="401"/>
      <c r="AH18" s="401"/>
      <c r="AI18" s="401"/>
      <c r="AJ18" s="401"/>
      <c r="AK18" s="401"/>
      <c r="AL18" s="401"/>
      <c r="AM18" s="401"/>
      <c r="AN18" s="113"/>
      <c r="AO18" s="32"/>
      <c r="AP18" s="32"/>
      <c r="AQ18" s="358"/>
    </row>
    <row r="19" spans="1:43" ht="3"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402" t="s">
        <v>457</v>
      </c>
      <c r="C20" s="402"/>
      <c r="D20" s="402"/>
      <c r="E20" s="402"/>
      <c r="F20" s="402"/>
      <c r="G20" s="402"/>
      <c r="H20" s="402"/>
      <c r="I20" s="402"/>
      <c r="J20" s="402"/>
      <c r="K20" s="402"/>
      <c r="L20" s="402"/>
      <c r="M20" s="402"/>
      <c r="N20" s="402"/>
      <c r="O20" s="402"/>
      <c r="P20" s="402"/>
      <c r="Q20" s="402"/>
      <c r="R20" s="402"/>
      <c r="S20" s="402"/>
      <c r="T20" s="133"/>
      <c r="U20" s="133"/>
      <c r="V20" s="406" t="s">
        <v>458</v>
      </c>
      <c r="W20" s="406"/>
      <c r="X20" s="406"/>
      <c r="Y20" s="406"/>
      <c r="Z20" s="406"/>
      <c r="AA20" s="406"/>
      <c r="AB20" s="406"/>
      <c r="AC20" s="406"/>
      <c r="AD20" s="406"/>
      <c r="AE20" s="406"/>
      <c r="AF20" s="406"/>
      <c r="AG20" s="406"/>
      <c r="AH20" s="406"/>
      <c r="AI20" s="406"/>
      <c r="AJ20" s="406"/>
      <c r="AK20" s="406"/>
      <c r="AL20" s="406"/>
      <c r="AM20" s="406"/>
      <c r="AN20" s="113"/>
      <c r="AO20" s="32"/>
      <c r="AP20" s="32"/>
      <c r="AQ20" s="32"/>
    </row>
    <row r="21" spans="1:43" ht="17.100000000000001" customHeight="1" x14ac:dyDescent="0.2">
      <c r="A21" s="112"/>
      <c r="B21" s="402"/>
      <c r="C21" s="402"/>
      <c r="D21" s="402"/>
      <c r="E21" s="402"/>
      <c r="F21" s="402"/>
      <c r="G21" s="402"/>
      <c r="H21" s="402"/>
      <c r="I21" s="402"/>
      <c r="J21" s="402"/>
      <c r="K21" s="402"/>
      <c r="L21" s="402"/>
      <c r="M21" s="402"/>
      <c r="N21" s="402"/>
      <c r="O21" s="402"/>
      <c r="P21" s="402"/>
      <c r="Q21" s="402"/>
      <c r="R21" s="402"/>
      <c r="S21" s="402"/>
      <c r="T21" s="131"/>
      <c r="U21" s="131"/>
      <c r="V21" s="406"/>
      <c r="W21" s="406"/>
      <c r="X21" s="406"/>
      <c r="Y21" s="406"/>
      <c r="Z21" s="406"/>
      <c r="AA21" s="406"/>
      <c r="AB21" s="406"/>
      <c r="AC21" s="406"/>
      <c r="AD21" s="406"/>
      <c r="AE21" s="406"/>
      <c r="AF21" s="406"/>
      <c r="AG21" s="406"/>
      <c r="AH21" s="406"/>
      <c r="AI21" s="406"/>
      <c r="AJ21" s="406"/>
      <c r="AK21" s="406"/>
      <c r="AL21" s="406"/>
      <c r="AM21" s="406"/>
      <c r="AN21" s="113"/>
      <c r="AO21" s="32"/>
      <c r="AP21" s="32"/>
      <c r="AQ21" s="32"/>
    </row>
    <row r="22" spans="1:43" ht="17.100000000000001" customHeight="1" x14ac:dyDescent="0.2">
      <c r="A22" s="114"/>
      <c r="B22" s="402"/>
      <c r="C22" s="402"/>
      <c r="D22" s="402"/>
      <c r="E22" s="402"/>
      <c r="F22" s="402"/>
      <c r="G22" s="402"/>
      <c r="H22" s="402"/>
      <c r="I22" s="402"/>
      <c r="J22" s="402"/>
      <c r="K22" s="402"/>
      <c r="L22" s="402"/>
      <c r="M22" s="402"/>
      <c r="N22" s="402"/>
      <c r="O22" s="402"/>
      <c r="P22" s="402"/>
      <c r="Q22" s="402"/>
      <c r="R22" s="402"/>
      <c r="S22" s="402"/>
      <c r="T22" s="132"/>
      <c r="U22" s="132"/>
      <c r="V22" s="406"/>
      <c r="W22" s="406"/>
      <c r="X22" s="406"/>
      <c r="Y22" s="406"/>
      <c r="Z22" s="406"/>
      <c r="AA22" s="406"/>
      <c r="AB22" s="406"/>
      <c r="AC22" s="406"/>
      <c r="AD22" s="406"/>
      <c r="AE22" s="406"/>
      <c r="AF22" s="406"/>
      <c r="AG22" s="406"/>
      <c r="AH22" s="406"/>
      <c r="AI22" s="406"/>
      <c r="AJ22" s="406"/>
      <c r="AK22" s="406"/>
      <c r="AL22" s="406"/>
      <c r="AM22" s="406"/>
      <c r="AN22" s="115"/>
      <c r="AO22" s="32"/>
      <c r="AP22" s="32"/>
      <c r="AQ22" s="32"/>
    </row>
    <row r="23" spans="1:43" ht="17.100000000000001" customHeight="1" x14ac:dyDescent="0.2">
      <c r="A23" s="114"/>
      <c r="B23" s="402"/>
      <c r="C23" s="402"/>
      <c r="D23" s="402"/>
      <c r="E23" s="402"/>
      <c r="F23" s="402"/>
      <c r="G23" s="402"/>
      <c r="H23" s="402"/>
      <c r="I23" s="402"/>
      <c r="J23" s="402"/>
      <c r="K23" s="402"/>
      <c r="L23" s="402"/>
      <c r="M23" s="402"/>
      <c r="N23" s="402"/>
      <c r="O23" s="402"/>
      <c r="P23" s="402"/>
      <c r="Q23" s="402"/>
      <c r="R23" s="402"/>
      <c r="S23" s="402"/>
      <c r="T23" s="132"/>
      <c r="U23" s="132"/>
      <c r="V23" s="406"/>
      <c r="W23" s="406"/>
      <c r="X23" s="406"/>
      <c r="Y23" s="406"/>
      <c r="Z23" s="406"/>
      <c r="AA23" s="406"/>
      <c r="AB23" s="406"/>
      <c r="AC23" s="406"/>
      <c r="AD23" s="406"/>
      <c r="AE23" s="406"/>
      <c r="AF23" s="406"/>
      <c r="AG23" s="406"/>
      <c r="AH23" s="406"/>
      <c r="AI23" s="406"/>
      <c r="AJ23" s="406"/>
      <c r="AK23" s="406"/>
      <c r="AL23" s="406"/>
      <c r="AM23" s="406"/>
      <c r="AN23" s="115"/>
      <c r="AO23" s="32"/>
      <c r="AP23" s="32"/>
      <c r="AQ23" s="32"/>
    </row>
    <row r="24" spans="1:43" ht="17.100000000000001" customHeight="1" x14ac:dyDescent="0.2">
      <c r="A24" s="114"/>
      <c r="B24" s="402"/>
      <c r="C24" s="402"/>
      <c r="D24" s="402"/>
      <c r="E24" s="402"/>
      <c r="F24" s="402"/>
      <c r="G24" s="402"/>
      <c r="H24" s="402"/>
      <c r="I24" s="402"/>
      <c r="J24" s="402"/>
      <c r="K24" s="402"/>
      <c r="L24" s="402"/>
      <c r="M24" s="402"/>
      <c r="N24" s="402"/>
      <c r="O24" s="402"/>
      <c r="P24" s="402"/>
      <c r="Q24" s="402"/>
      <c r="R24" s="402"/>
      <c r="S24" s="402"/>
      <c r="V24" s="406"/>
      <c r="W24" s="406"/>
      <c r="X24" s="406"/>
      <c r="Y24" s="406"/>
      <c r="Z24" s="406"/>
      <c r="AA24" s="406"/>
      <c r="AB24" s="406"/>
      <c r="AC24" s="406"/>
      <c r="AD24" s="406"/>
      <c r="AE24" s="406"/>
      <c r="AF24" s="406"/>
      <c r="AG24" s="406"/>
      <c r="AH24" s="406"/>
      <c r="AI24" s="406"/>
      <c r="AJ24" s="406"/>
      <c r="AK24" s="406"/>
      <c r="AL24" s="406"/>
      <c r="AM24" s="406"/>
      <c r="AN24" s="115"/>
      <c r="AO24" s="32"/>
      <c r="AP24" s="32"/>
      <c r="AQ24" s="32"/>
    </row>
    <row r="25" spans="1:43" ht="4.5"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6.25" customHeight="1" x14ac:dyDescent="0.2">
      <c r="A26" s="112"/>
      <c r="B26" s="400" t="s">
        <v>386</v>
      </c>
      <c r="C26" s="400"/>
      <c r="D26" s="400"/>
      <c r="E26" s="400"/>
      <c r="F26" s="400"/>
      <c r="G26" s="400"/>
      <c r="H26" s="400"/>
      <c r="I26" s="400"/>
      <c r="J26" s="400"/>
      <c r="K26" s="400"/>
      <c r="L26" s="400"/>
      <c r="M26" s="400"/>
      <c r="N26" s="400"/>
      <c r="O26" s="400"/>
      <c r="P26" s="400"/>
      <c r="Q26" s="400"/>
      <c r="R26" s="400"/>
      <c r="S26" s="400"/>
      <c r="T26" s="111"/>
      <c r="U26" s="111"/>
      <c r="V26" s="407" t="s">
        <v>387</v>
      </c>
      <c r="W26" s="407"/>
      <c r="X26" s="407"/>
      <c r="Y26" s="407"/>
      <c r="Z26" s="407"/>
      <c r="AA26" s="407"/>
      <c r="AB26" s="407"/>
      <c r="AC26" s="407"/>
      <c r="AD26" s="407"/>
      <c r="AE26" s="407"/>
      <c r="AF26" s="407"/>
      <c r="AG26" s="407"/>
      <c r="AH26" s="407"/>
      <c r="AI26" s="407"/>
      <c r="AJ26" s="407"/>
      <c r="AK26" s="407"/>
      <c r="AL26" s="407"/>
      <c r="AM26" s="407"/>
      <c r="AN26" s="113"/>
      <c r="AO26" s="32"/>
      <c r="AP26" s="32"/>
      <c r="AQ26" s="32"/>
    </row>
    <row r="27" spans="1:43" ht="2.25"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402" t="s">
        <v>450</v>
      </c>
      <c r="C28" s="402"/>
      <c r="D28" s="402"/>
      <c r="E28" s="402"/>
      <c r="F28" s="402"/>
      <c r="G28" s="402"/>
      <c r="H28" s="402"/>
      <c r="I28" s="402"/>
      <c r="J28" s="402"/>
      <c r="K28" s="402"/>
      <c r="L28" s="402"/>
      <c r="M28" s="402"/>
      <c r="N28" s="402"/>
      <c r="O28" s="402"/>
      <c r="P28" s="402"/>
      <c r="Q28" s="402"/>
      <c r="R28" s="402"/>
      <c r="S28" s="402"/>
      <c r="T28" s="133"/>
      <c r="U28" s="133"/>
      <c r="V28" s="406" t="s">
        <v>451</v>
      </c>
      <c r="W28" s="406"/>
      <c r="X28" s="406"/>
      <c r="Y28" s="406"/>
      <c r="Z28" s="406"/>
      <c r="AA28" s="406"/>
      <c r="AB28" s="406"/>
      <c r="AC28" s="406"/>
      <c r="AD28" s="406"/>
      <c r="AE28" s="406"/>
      <c r="AF28" s="406"/>
      <c r="AG28" s="406"/>
      <c r="AH28" s="406"/>
      <c r="AI28" s="406"/>
      <c r="AJ28" s="406"/>
      <c r="AK28" s="406"/>
      <c r="AL28" s="406"/>
      <c r="AM28" s="406"/>
      <c r="AN28" s="113"/>
      <c r="AO28" s="32"/>
      <c r="AP28" s="32"/>
      <c r="AQ28" s="32"/>
    </row>
    <row r="29" spans="1:43" ht="18" customHeight="1" x14ac:dyDescent="0.2">
      <c r="A29" s="112"/>
      <c r="B29" s="402"/>
      <c r="C29" s="402"/>
      <c r="D29" s="402"/>
      <c r="E29" s="402"/>
      <c r="F29" s="402"/>
      <c r="G29" s="402"/>
      <c r="H29" s="402"/>
      <c r="I29" s="402"/>
      <c r="J29" s="402"/>
      <c r="K29" s="402"/>
      <c r="L29" s="402"/>
      <c r="M29" s="402"/>
      <c r="N29" s="402"/>
      <c r="O29" s="402"/>
      <c r="P29" s="402"/>
      <c r="Q29" s="402"/>
      <c r="R29" s="402"/>
      <c r="S29" s="402"/>
      <c r="T29" s="131"/>
      <c r="U29" s="131"/>
      <c r="V29" s="406"/>
      <c r="W29" s="406"/>
      <c r="X29" s="406"/>
      <c r="Y29" s="406"/>
      <c r="Z29" s="406"/>
      <c r="AA29" s="406"/>
      <c r="AB29" s="406"/>
      <c r="AC29" s="406"/>
      <c r="AD29" s="406"/>
      <c r="AE29" s="406"/>
      <c r="AF29" s="406"/>
      <c r="AG29" s="406"/>
      <c r="AH29" s="406"/>
      <c r="AI29" s="406"/>
      <c r="AJ29" s="406"/>
      <c r="AK29" s="406"/>
      <c r="AL29" s="406"/>
      <c r="AM29" s="406"/>
      <c r="AN29" s="113"/>
      <c r="AO29" s="32"/>
      <c r="AP29" s="32"/>
      <c r="AQ29" s="32"/>
    </row>
    <row r="30" spans="1:43" ht="18" customHeight="1" x14ac:dyDescent="0.2">
      <c r="A30" s="114"/>
      <c r="B30" s="402"/>
      <c r="C30" s="402"/>
      <c r="D30" s="402"/>
      <c r="E30" s="402"/>
      <c r="F30" s="402"/>
      <c r="G30" s="402"/>
      <c r="H30" s="402"/>
      <c r="I30" s="402"/>
      <c r="J30" s="402"/>
      <c r="K30" s="402"/>
      <c r="L30" s="402"/>
      <c r="M30" s="402"/>
      <c r="N30" s="402"/>
      <c r="O30" s="402"/>
      <c r="P30" s="402"/>
      <c r="Q30" s="402"/>
      <c r="R30" s="402"/>
      <c r="S30" s="402"/>
      <c r="T30" s="132"/>
      <c r="U30" s="132"/>
      <c r="V30" s="406"/>
      <c r="W30" s="406"/>
      <c r="X30" s="406"/>
      <c r="Y30" s="406"/>
      <c r="Z30" s="406"/>
      <c r="AA30" s="406"/>
      <c r="AB30" s="406"/>
      <c r="AC30" s="406"/>
      <c r="AD30" s="406"/>
      <c r="AE30" s="406"/>
      <c r="AF30" s="406"/>
      <c r="AG30" s="406"/>
      <c r="AH30" s="406"/>
      <c r="AI30" s="406"/>
      <c r="AJ30" s="406"/>
      <c r="AK30" s="406"/>
      <c r="AL30" s="406"/>
      <c r="AM30" s="406"/>
      <c r="AN30" s="115"/>
      <c r="AO30" s="32"/>
      <c r="AP30" s="32"/>
      <c r="AQ30" s="32"/>
    </row>
    <row r="31" spans="1:43" ht="18" customHeight="1" x14ac:dyDescent="0.2">
      <c r="A31" s="114"/>
      <c r="B31" s="402"/>
      <c r="C31" s="402"/>
      <c r="D31" s="402"/>
      <c r="E31" s="402"/>
      <c r="F31" s="402"/>
      <c r="G31" s="402"/>
      <c r="H31" s="402"/>
      <c r="I31" s="402"/>
      <c r="J31" s="402"/>
      <c r="K31" s="402"/>
      <c r="L31" s="402"/>
      <c r="M31" s="402"/>
      <c r="N31" s="402"/>
      <c r="O31" s="402"/>
      <c r="P31" s="402"/>
      <c r="Q31" s="402"/>
      <c r="R31" s="402"/>
      <c r="S31" s="402"/>
      <c r="T31" s="132"/>
      <c r="U31" s="132"/>
      <c r="V31" s="406"/>
      <c r="W31" s="406"/>
      <c r="X31" s="406"/>
      <c r="Y31" s="406"/>
      <c r="Z31" s="406"/>
      <c r="AA31" s="406"/>
      <c r="AB31" s="406"/>
      <c r="AC31" s="406"/>
      <c r="AD31" s="406"/>
      <c r="AE31" s="406"/>
      <c r="AF31" s="406"/>
      <c r="AG31" s="406"/>
      <c r="AH31" s="406"/>
      <c r="AI31" s="406"/>
      <c r="AJ31" s="406"/>
      <c r="AK31" s="406"/>
      <c r="AL31" s="406"/>
      <c r="AM31" s="406"/>
      <c r="AN31" s="115"/>
      <c r="AO31" s="32"/>
      <c r="AP31" s="32"/>
      <c r="AQ31" s="32"/>
    </row>
    <row r="32" spans="1:43" ht="18" customHeight="1" x14ac:dyDescent="0.2">
      <c r="A32" s="114"/>
      <c r="B32" s="402"/>
      <c r="C32" s="402"/>
      <c r="D32" s="402"/>
      <c r="E32" s="402"/>
      <c r="F32" s="402"/>
      <c r="G32" s="402"/>
      <c r="H32" s="402"/>
      <c r="I32" s="402"/>
      <c r="J32" s="402"/>
      <c r="K32" s="402"/>
      <c r="L32" s="402"/>
      <c r="M32" s="402"/>
      <c r="N32" s="402"/>
      <c r="O32" s="402"/>
      <c r="P32" s="402"/>
      <c r="Q32" s="402"/>
      <c r="R32" s="402"/>
      <c r="S32" s="402"/>
      <c r="V32" s="406"/>
      <c r="W32" s="406"/>
      <c r="X32" s="406"/>
      <c r="Y32" s="406"/>
      <c r="Z32" s="406"/>
      <c r="AA32" s="406"/>
      <c r="AB32" s="406"/>
      <c r="AC32" s="406"/>
      <c r="AD32" s="406"/>
      <c r="AE32" s="406"/>
      <c r="AF32" s="406"/>
      <c r="AG32" s="406"/>
      <c r="AH32" s="406"/>
      <c r="AI32" s="406"/>
      <c r="AJ32" s="406"/>
      <c r="AK32" s="406"/>
      <c r="AL32" s="406"/>
      <c r="AM32" s="406"/>
      <c r="AN32" s="115"/>
      <c r="AO32" s="32"/>
      <c r="AP32" s="32"/>
      <c r="AQ32" s="32"/>
    </row>
    <row r="33" spans="1:43" ht="18" customHeight="1" x14ac:dyDescent="0.2">
      <c r="A33" s="114"/>
      <c r="B33" s="402"/>
      <c r="C33" s="402"/>
      <c r="D33" s="402"/>
      <c r="E33" s="402"/>
      <c r="F33" s="402"/>
      <c r="G33" s="402"/>
      <c r="H33" s="402"/>
      <c r="I33" s="402"/>
      <c r="J33" s="402"/>
      <c r="K33" s="402"/>
      <c r="L33" s="402"/>
      <c r="M33" s="402"/>
      <c r="N33" s="402"/>
      <c r="O33" s="402"/>
      <c r="P33" s="402"/>
      <c r="Q33" s="402"/>
      <c r="R33" s="402"/>
      <c r="S33" s="402"/>
      <c r="V33" s="406"/>
      <c r="W33" s="406"/>
      <c r="X33" s="406"/>
      <c r="Y33" s="406"/>
      <c r="Z33" s="406"/>
      <c r="AA33" s="406"/>
      <c r="AB33" s="406"/>
      <c r="AC33" s="406"/>
      <c r="AD33" s="406"/>
      <c r="AE33" s="406"/>
      <c r="AF33" s="406"/>
      <c r="AG33" s="406"/>
      <c r="AH33" s="406"/>
      <c r="AI33" s="406"/>
      <c r="AJ33" s="406"/>
      <c r="AK33" s="406"/>
      <c r="AL33" s="406"/>
      <c r="AM33" s="406"/>
      <c r="AN33" s="115"/>
      <c r="AO33" s="32"/>
      <c r="AP33" s="32"/>
      <c r="AQ33" s="32"/>
    </row>
    <row r="34" spans="1:43" ht="23.25" customHeight="1" x14ac:dyDescent="0.2">
      <c r="B34" s="402"/>
      <c r="C34" s="402"/>
      <c r="D34" s="402"/>
      <c r="E34" s="402"/>
      <c r="F34" s="402"/>
      <c r="G34" s="402"/>
      <c r="H34" s="402"/>
      <c r="I34" s="402"/>
      <c r="J34" s="402"/>
      <c r="K34" s="402"/>
      <c r="L34" s="402"/>
      <c r="M34" s="402"/>
      <c r="N34" s="402"/>
      <c r="O34" s="402"/>
      <c r="P34" s="402"/>
      <c r="Q34" s="402"/>
      <c r="R34" s="402"/>
      <c r="S34" s="402"/>
      <c r="V34" s="406"/>
      <c r="W34" s="406"/>
      <c r="X34" s="406"/>
      <c r="Y34" s="406"/>
      <c r="Z34" s="406"/>
      <c r="AA34" s="406"/>
      <c r="AB34" s="406"/>
      <c r="AC34" s="406"/>
      <c r="AD34" s="406"/>
      <c r="AE34" s="406"/>
      <c r="AF34" s="406"/>
      <c r="AG34" s="406"/>
      <c r="AH34" s="406"/>
      <c r="AI34" s="406"/>
      <c r="AJ34" s="406"/>
      <c r="AK34" s="406"/>
      <c r="AL34" s="406"/>
      <c r="AM34" s="406"/>
    </row>
    <row r="35" spans="1:43" ht="26.25" customHeight="1" x14ac:dyDescent="0.2">
      <c r="B35" s="365" t="s">
        <v>423</v>
      </c>
      <c r="C35" s="366"/>
      <c r="D35" s="366"/>
      <c r="E35" s="366"/>
      <c r="F35" s="366"/>
      <c r="G35" s="366"/>
      <c r="H35" s="366"/>
      <c r="I35" s="366"/>
      <c r="J35" s="366"/>
      <c r="K35" s="366"/>
      <c r="L35" s="366"/>
      <c r="M35" s="366"/>
      <c r="N35" s="366"/>
      <c r="O35" s="366"/>
      <c r="P35" s="366"/>
      <c r="Q35" s="366"/>
      <c r="R35" s="366"/>
      <c r="S35" s="366"/>
      <c r="T35" s="366"/>
      <c r="U35" s="366"/>
      <c r="V35" s="405" t="s">
        <v>424</v>
      </c>
      <c r="W35" s="405"/>
      <c r="X35" s="405"/>
      <c r="Y35" s="405"/>
      <c r="Z35" s="405"/>
      <c r="AA35" s="405"/>
      <c r="AB35" s="405"/>
      <c r="AC35" s="405"/>
      <c r="AD35" s="405"/>
      <c r="AE35" s="405"/>
      <c r="AF35" s="405"/>
      <c r="AG35" s="405"/>
      <c r="AH35" s="405"/>
      <c r="AI35" s="405"/>
      <c r="AJ35" s="405"/>
      <c r="AK35" s="405"/>
      <c r="AL35" s="405"/>
      <c r="AM35" s="405"/>
    </row>
  </sheetData>
  <mergeCells count="15">
    <mergeCell ref="E2:S3"/>
    <mergeCell ref="V2:AJ3"/>
    <mergeCell ref="B5:S5"/>
    <mergeCell ref="V5:AM5"/>
    <mergeCell ref="B7:S16"/>
    <mergeCell ref="V7:AM16"/>
    <mergeCell ref="V35:AM35"/>
    <mergeCell ref="B28:S34"/>
    <mergeCell ref="V28:AM34"/>
    <mergeCell ref="B18:S18"/>
    <mergeCell ref="V18:AM18"/>
    <mergeCell ref="B20:S24"/>
    <mergeCell ref="V20:AM24"/>
    <mergeCell ref="B26:S26"/>
    <mergeCell ref="V26:AM26"/>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topLeftCell="A4" zoomScale="120" zoomScaleSheetLayoutView="120" zoomScalePageLayoutView="85" workbookViewId="0">
      <selection activeCell="P33" sqref="P33"/>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408" t="s">
        <v>129</v>
      </c>
      <c r="B2" s="408"/>
      <c r="C2" s="408"/>
      <c r="D2" s="408"/>
      <c r="E2" s="408"/>
      <c r="F2" s="408"/>
      <c r="G2" s="408"/>
      <c r="H2" s="168"/>
      <c r="I2" s="168"/>
      <c r="J2" s="168"/>
      <c r="K2" s="168"/>
    </row>
    <row r="3" spans="1:11" s="1" customFormat="1" ht="21" customHeight="1" x14ac:dyDescent="0.2">
      <c r="A3" s="409" t="s">
        <v>348</v>
      </c>
      <c r="B3" s="409"/>
      <c r="C3" s="409"/>
      <c r="D3" s="409"/>
      <c r="E3" s="409"/>
      <c r="F3" s="409"/>
      <c r="G3" s="409"/>
      <c r="H3" s="169"/>
      <c r="I3" s="169"/>
      <c r="J3" s="169"/>
      <c r="K3" s="169"/>
    </row>
    <row r="4" spans="1:11" s="1" customFormat="1" ht="20.25" customHeight="1" x14ac:dyDescent="0.25">
      <c r="A4" s="410" t="s">
        <v>429</v>
      </c>
      <c r="B4" s="410"/>
      <c r="C4" s="410"/>
      <c r="D4" s="410"/>
      <c r="E4" s="410"/>
      <c r="F4" s="410"/>
      <c r="G4" s="410"/>
      <c r="H4" s="141"/>
      <c r="I4" s="141"/>
      <c r="J4" s="141"/>
      <c r="K4" s="141"/>
    </row>
    <row r="5" spans="1:11" s="1" customFormat="1" ht="20.25" customHeight="1" x14ac:dyDescent="0.2">
      <c r="A5" s="411" t="s">
        <v>430</v>
      </c>
      <c r="B5" s="411"/>
      <c r="C5" s="411"/>
      <c r="D5" s="411"/>
      <c r="E5" s="411"/>
      <c r="F5" s="411"/>
      <c r="G5" s="411"/>
      <c r="H5" s="142"/>
      <c r="I5" s="142"/>
      <c r="J5" s="142"/>
      <c r="K5" s="142"/>
    </row>
    <row r="6" spans="1:11" s="1" customFormat="1" ht="20.25" customHeight="1" x14ac:dyDescent="0.2">
      <c r="A6" s="151"/>
      <c r="B6" s="151"/>
      <c r="C6" s="151"/>
      <c r="D6" s="151"/>
      <c r="E6" s="151"/>
    </row>
    <row r="7" spans="1:11" s="9" customFormat="1" ht="21" customHeight="1" x14ac:dyDescent="0.2">
      <c r="A7" s="36" t="s">
        <v>0</v>
      </c>
      <c r="B7" s="10"/>
      <c r="C7" s="8"/>
      <c r="D7" s="8"/>
      <c r="E7" s="13"/>
      <c r="G7" s="3" t="s">
        <v>48</v>
      </c>
      <c r="K7" s="13"/>
    </row>
    <row r="8" spans="1:11" s="4" customFormat="1" ht="21" customHeight="1" x14ac:dyDescent="0.2">
      <c r="A8" s="412" t="s">
        <v>288</v>
      </c>
      <c r="B8" s="41" t="s">
        <v>133</v>
      </c>
      <c r="C8" s="41" t="s">
        <v>135</v>
      </c>
      <c r="D8" s="41" t="s">
        <v>1</v>
      </c>
      <c r="E8" s="41" t="s">
        <v>2</v>
      </c>
      <c r="F8" s="41" t="s">
        <v>3</v>
      </c>
      <c r="G8" s="414" t="s">
        <v>153</v>
      </c>
    </row>
    <row r="9" spans="1:11" s="4" customFormat="1" ht="36.75" customHeight="1" x14ac:dyDescent="0.2">
      <c r="A9" s="413"/>
      <c r="B9" s="42" t="s">
        <v>134</v>
      </c>
      <c r="C9" s="42" t="s">
        <v>136</v>
      </c>
      <c r="D9" s="42" t="s">
        <v>4</v>
      </c>
      <c r="E9" s="42" t="s">
        <v>5</v>
      </c>
      <c r="F9" s="42" t="s">
        <v>6</v>
      </c>
      <c r="G9" s="415"/>
    </row>
    <row r="10" spans="1:11" s="4" customFormat="1" ht="27" customHeight="1" x14ac:dyDescent="0.2">
      <c r="A10" s="177" t="s">
        <v>15</v>
      </c>
      <c r="B10" s="227">
        <v>2143635</v>
      </c>
      <c r="C10" s="227">
        <v>1956858</v>
      </c>
      <c r="D10" s="227">
        <v>1876423</v>
      </c>
      <c r="E10" s="227">
        <v>1875253</v>
      </c>
      <c r="F10" s="227">
        <v>80435</v>
      </c>
      <c r="G10" s="175" t="s">
        <v>16</v>
      </c>
    </row>
    <row r="11" spans="1:11" s="4" customFormat="1" ht="27" customHeight="1" x14ac:dyDescent="0.2">
      <c r="A11" s="178" t="s">
        <v>17</v>
      </c>
      <c r="B11" s="228">
        <v>663332</v>
      </c>
      <c r="C11" s="228">
        <v>503672</v>
      </c>
      <c r="D11" s="228">
        <v>294656</v>
      </c>
      <c r="E11" s="228">
        <v>292991</v>
      </c>
      <c r="F11" s="228">
        <v>209016</v>
      </c>
      <c r="G11" s="176" t="s">
        <v>18</v>
      </c>
    </row>
    <row r="12" spans="1:11" s="5" customFormat="1" ht="27" customHeight="1" x14ac:dyDescent="0.2">
      <c r="A12" s="157" t="s">
        <v>7</v>
      </c>
      <c r="B12" s="247">
        <f>SUM(B10:B11)</f>
        <v>2806967</v>
      </c>
      <c r="C12" s="247">
        <f>SUM(C10:C11)</f>
        <v>2460530</v>
      </c>
      <c r="D12" s="247">
        <f>SUM(D10:D11)</f>
        <v>2171079</v>
      </c>
      <c r="E12" s="247">
        <f>SUM(E10:E11)</f>
        <v>2168244</v>
      </c>
      <c r="F12" s="247">
        <f>SUM(F10:F11)</f>
        <v>289451</v>
      </c>
      <c r="G12" s="70" t="s">
        <v>8</v>
      </c>
    </row>
    <row r="13" spans="1:11" ht="12.75" x14ac:dyDescent="0.2">
      <c r="K13" s="318"/>
    </row>
    <row r="14" spans="1:11" ht="20.25" x14ac:dyDescent="0.2">
      <c r="A14" s="7"/>
      <c r="B14" s="318"/>
      <c r="C14" s="318"/>
      <c r="D14" s="318"/>
      <c r="E14" s="318"/>
      <c r="F14" s="318"/>
    </row>
    <row r="15" spans="1:11" ht="12.75" x14ac:dyDescent="0.2">
      <c r="A15" s="8"/>
    </row>
    <row r="16" spans="1:11" ht="12.75" x14ac:dyDescent="0.2">
      <c r="A16" s="8"/>
    </row>
    <row r="17" spans="1:5" ht="12.75" x14ac:dyDescent="0.2">
      <c r="A17" s="8"/>
      <c r="E17" s="370" t="s">
        <v>388</v>
      </c>
    </row>
    <row r="18" spans="1:5" ht="12.75" x14ac:dyDescent="0.2">
      <c r="A18" s="8"/>
    </row>
    <row r="19" spans="1:5" ht="12.75" x14ac:dyDescent="0.2">
      <c r="A19" s="8"/>
      <c r="E19" s="369"/>
    </row>
    <row r="20" spans="1:5" ht="12.75" x14ac:dyDescent="0.2">
      <c r="A20" s="8"/>
    </row>
    <row r="21" spans="1:5"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مسح القوى العاملة، الربع الثاني2020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مسح القوى العاملة، الربع الثاني2020</Description_Ar>
    <Enabled xmlns="1b323878-974e-4c19-bf08-965c80d4ad54">true</Enabled>
    <PublishingDate xmlns="1b323878-974e-4c19-bf08-965c80d4ad54">2021-02-14T06:51:51+00:00</PublishingDate>
    <CategoryDescription xmlns="http://schemas.microsoft.com/sharepoint.v3">Quarterly Bulletin - Labor Force Survey, Second Quarter (Q2) 2020</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CE8430-A659-4836-9A02-2C200937CF23}"/>
</file>

<file path=customXml/itemProps2.xml><?xml version="1.0" encoding="utf-8"?>
<ds:datastoreItem xmlns:ds="http://schemas.openxmlformats.org/officeDocument/2006/customXml" ds:itemID="{C159061C-C471-4FB6-8478-85B39CE9EACB}">
  <ds:schemaRefs>
    <ds:schemaRef ds:uri="http://www.w3.org/XML/1998/namespace"/>
    <ds:schemaRef ds:uri="http://purl.org/dc/dcmitype/"/>
    <ds:schemaRef ds:uri="http://schemas.microsoft.com/office/2006/documentManagement/types"/>
    <ds:schemaRef ds:uri="http://schemas.openxmlformats.org/package/2006/metadata/core-properties"/>
    <ds:schemaRef ds:uri="b1657202-86a7-46c3-ba71-02bb0da5a392"/>
    <ds:schemaRef ds:uri="http://purl.org/dc/elements/1.1/"/>
    <ds:schemaRef ds:uri="http://purl.org/dc/terms/"/>
    <ds:schemaRef ds:uri="http://schemas.microsoft.com/sharepoint/v3"/>
    <ds:schemaRef ds:uri="http://schemas.microsoft.com/office/infopath/2007/PartnerControls"/>
    <ds:schemaRef ds:uri="423524d6-f9d7-4b47-aadf-7b8f6888b7b0"/>
    <ds:schemaRef ds:uri="http://schemas.microsoft.com/office/2006/metadata/properties"/>
  </ds:schemaRefs>
</ds:datastoreItem>
</file>

<file path=customXml/itemProps3.xml><?xml version="1.0" encoding="utf-8"?>
<ds:datastoreItem xmlns:ds="http://schemas.openxmlformats.org/officeDocument/2006/customXml" ds:itemID="{8163145C-60EC-48E6-9AE8-BE7E7869F762}">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35</vt:i4>
      </vt:variant>
    </vt:vector>
  </HeadingPairs>
  <TitlesOfParts>
    <vt:vector size="70"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 Labor Force Survey, Second Quarter (Q2) 2020</dc:title>
  <dc:creator>Saber Abd El_Zaher</dc:creator>
  <cp:keywords>Qatar; Economic; Planning and Statistics Authority; PSA; Statistics</cp:keywords>
  <cp:lastModifiedBy>Census Operations User18</cp:lastModifiedBy>
  <cp:lastPrinted>2021-01-11T18:28:35Z</cp:lastPrinted>
  <dcterms:created xsi:type="dcterms:W3CDTF">2013-04-23T08:46:36Z</dcterms:created>
  <dcterms:modified xsi:type="dcterms:W3CDTF">2021-02-08T13:35:47Z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640;#Statistics|43e67556-4a22-4c31-b67a-99a39b12edc5;#179;#Qatar|f05dbc2b-1feb-4985-afc3-58e9ce18885a;#643;#PSA|0e57c6e0-7d64-49c5-8339-fa33dddca9a5;#178;#Planning and Statistics Authority|e65649f4-24d1-441c-884c-448bd6b7a8f9;#645;#Economic|d7e8a056-d6ab-482e-bf61-3a160944221a</vt:lpwstr>
  </property>
  <property fmtid="{D5CDD505-2E9C-101B-9397-08002B2CF9AE}" pid="4" name="CategoryDescription">
    <vt:lpwstr>Quarterly Bulletin - Labor Force Survey, Second Quarter (Q2) 2020</vt:lpwstr>
  </property>
  <property fmtid="{D5CDD505-2E9C-101B-9397-08002B2CF9AE}" pid="5" name="Hashtags">
    <vt:lpwstr>58;#StatisticalAbstract|c2f418c2-a295-4bd1-af99-d5d586494613</vt:lpwstr>
  </property>
</Properties>
</file>