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drawings/drawing6.xml" ContentType="application/vnd.openxmlformats-officedocument.drawingml.chartshapes+xml"/>
  <Override PartName="/xl/drawings/drawing13.xml" ContentType="application/vnd.openxmlformats-officedocument.drawingml.chartshapes+xml"/>
  <Override PartName="/xl/drawings/drawing9.xml" ContentType="application/vnd.openxmlformats-officedocument.drawingml.chartshapes+xml"/>
  <Override PartName="/xl/workbook.xml" ContentType="application/vnd.openxmlformats-officedocument.spreadsheetml.sheet.main+xml"/>
  <Override PartName="/xl/chartsheets/sheet3.xml" ContentType="application/vnd.openxmlformats-officedocument.spreadsheetml.chartsheet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worksheets/sheet1.xml" ContentType="application/vnd.openxmlformats-officedocument.spreadsheetml.worksheet+xml"/>
  <Override PartName="/xl/drawings/drawing26.xml" ContentType="application/vnd.openxmlformats-officedocument.drawing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12.xml" ContentType="application/vnd.openxmlformats-officedocument.drawing+xml"/>
  <Override PartName="/xl/styles.xml" ContentType="application/vnd.openxmlformats-officedocument.spreadsheetml.styles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drawings/drawing14.xml" ContentType="application/vnd.openxmlformats-officedocument.drawing+xml"/>
  <Override PartName="/xl/worksheets/sheet25.xml" ContentType="application/vnd.openxmlformats-officedocument.spreadsheetml.worksheet+xml"/>
  <Override PartName="/xl/drawings/drawing15.xml" ContentType="application/vnd.openxmlformats-officedocument.drawing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2.xml" ContentType="application/vnd.openxmlformats-officedocument.drawing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drawings/drawing23.xml" ContentType="application/vnd.openxmlformats-officedocument.drawing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drawings/drawing24.xml" ContentType="application/vnd.openxmlformats-officedocument.drawing+xml"/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6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drawings/drawing21.xml" ContentType="application/vnd.openxmlformats-officedocument.drawing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125" yWindow="15" windowWidth="11565" windowHeight="10260" tabRatio="879" activeTab="15"/>
  </bookViews>
  <sheets>
    <sheet name="COVER" sheetId="24" r:id="rId1"/>
    <sheet name="التقديم" sheetId="23" r:id="rId2"/>
    <sheet name="207" sheetId="56" r:id="rId3"/>
    <sheet name="208" sheetId="7" r:id="rId4"/>
    <sheet name="GR.45" sheetId="57" r:id="rId5"/>
    <sheet name="209" sheetId="8" r:id="rId6"/>
    <sheet name="GR.46" sheetId="58" r:id="rId7"/>
    <sheet name="210" sheetId="39" r:id="rId8"/>
    <sheet name="211" sheetId="13" r:id="rId9"/>
    <sheet name="GR.47" sheetId="59" r:id="rId10"/>
    <sheet name="212" sheetId="12" r:id="rId11"/>
    <sheet name="213" sheetId="38" r:id="rId12"/>
    <sheet name="214" sheetId="75" r:id="rId13"/>
    <sheet name="215" sheetId="83" r:id="rId14"/>
    <sheet name="216" sheetId="80" r:id="rId15"/>
    <sheet name="217" sheetId="27" r:id="rId16"/>
    <sheet name="218" sheetId="76" r:id="rId17"/>
    <sheet name="219" sheetId="81" r:id="rId18"/>
    <sheet name="220" sheetId="29" r:id="rId19"/>
    <sheet name="221" sheetId="86" r:id="rId20"/>
    <sheet name="222" sheetId="71" r:id="rId21"/>
    <sheet name="223" sheetId="64" r:id="rId22"/>
    <sheet name="224" sheetId="72" r:id="rId23"/>
    <sheet name="225" sheetId="73" r:id="rId24"/>
    <sheet name="226" sheetId="74" r:id="rId25"/>
    <sheet name="227" sheetId="92" r:id="rId26"/>
    <sheet name="228" sheetId="93" r:id="rId27"/>
    <sheet name="229" sheetId="95" r:id="rId28"/>
    <sheet name="230" sheetId="96" r:id="rId29"/>
  </sheets>
  <definedNames>
    <definedName name="_xlnm.Print_Area" localSheetId="2">'207'!$A$1:$F$14</definedName>
    <definedName name="_xlnm.Print_Area" localSheetId="3">'208'!$A$1:$K$14</definedName>
    <definedName name="_xlnm.Print_Area" localSheetId="5">'209'!$A$1:$S$23</definedName>
    <definedName name="_xlnm.Print_Area" localSheetId="7">'210'!$A$1:$S$23</definedName>
    <definedName name="_xlnm.Print_Area" localSheetId="8">'211'!$A$1:$V$16</definedName>
    <definedName name="_xlnm.Print_Area" localSheetId="10">'212'!$A$1:$E$13</definedName>
    <definedName name="_xlnm.Print_Area" localSheetId="11">'213'!$A$1:$M$32</definedName>
    <definedName name="_xlnm.Print_Area" localSheetId="12">'214'!$A$1:$Q$16</definedName>
    <definedName name="_xlnm.Print_Area" localSheetId="13">'215'!$A$1:$E$10</definedName>
    <definedName name="_xlnm.Print_Area" localSheetId="14">'216'!$A$1:$K$14</definedName>
    <definedName name="_xlnm.Print_Area" localSheetId="15">'217'!$A$1:$G$21</definedName>
    <definedName name="_xlnm.Print_Area" localSheetId="16">'218'!$A$1:$N$22</definedName>
    <definedName name="_xlnm.Print_Area" localSheetId="17">'219'!$A$1:$N$14</definedName>
    <definedName name="_xlnm.Print_Area" localSheetId="18">'220'!$A$1:$H$13</definedName>
    <definedName name="_xlnm.Print_Area" localSheetId="19">'221'!$A$1:$K$15</definedName>
    <definedName name="_xlnm.Print_Area" localSheetId="20">'222'!$A$1:$G$13</definedName>
    <definedName name="_xlnm.Print_Area" localSheetId="21">'223'!$A$1:$G$11</definedName>
    <definedName name="_xlnm.Print_Area" localSheetId="22">'224'!$A$1:$G$13</definedName>
    <definedName name="_xlnm.Print_Area" localSheetId="23">'225'!$A$1:$G$17</definedName>
    <definedName name="_xlnm.Print_Area" localSheetId="24">'226'!$A$1:$G$18</definedName>
    <definedName name="_xlnm.Print_Area" localSheetId="25">'227'!$A$1:$T$23</definedName>
    <definedName name="_xlnm.Print_Area" localSheetId="26">'228'!$A$1:$T$14</definedName>
    <definedName name="_xlnm.Print_Area" localSheetId="27">'229'!$A$1:$T$24</definedName>
    <definedName name="_xlnm.Print_Area" localSheetId="28">'230'!$A$1:$K$20</definedName>
    <definedName name="_xlnm.Print_Area" localSheetId="0">COVER!$A$1:$A$8</definedName>
    <definedName name="_xlnm.Print_Area" localSheetId="1">التقديم!$A$1:$C$14</definedName>
  </definedNames>
  <calcPr calcId="145621"/>
</workbook>
</file>

<file path=xl/calcChain.xml><?xml version="1.0" encoding="utf-8"?>
<calcChain xmlns="http://schemas.openxmlformats.org/spreadsheetml/2006/main">
  <c r="B20" i="96" l="1"/>
  <c r="D11" i="96" l="1"/>
  <c r="I19" i="96"/>
  <c r="H19" i="96"/>
  <c r="G19" i="96"/>
  <c r="D19" i="96"/>
  <c r="I18" i="96"/>
  <c r="H18" i="96"/>
  <c r="J18" i="96" s="1"/>
  <c r="G18" i="96"/>
  <c r="D18" i="96"/>
  <c r="I17" i="96"/>
  <c r="H17" i="96"/>
  <c r="G17" i="96"/>
  <c r="D17" i="96"/>
  <c r="I16" i="96"/>
  <c r="H16" i="96"/>
  <c r="G16" i="96"/>
  <c r="D16" i="96"/>
  <c r="I15" i="96"/>
  <c r="H15" i="96"/>
  <c r="G15" i="96"/>
  <c r="D15" i="96"/>
  <c r="I14" i="96"/>
  <c r="H14" i="96"/>
  <c r="J14" i="96" s="1"/>
  <c r="G14" i="96"/>
  <c r="D14" i="96"/>
  <c r="I13" i="96"/>
  <c r="H13" i="96"/>
  <c r="G13" i="96"/>
  <c r="D13" i="96"/>
  <c r="I12" i="96"/>
  <c r="H12" i="96"/>
  <c r="G12" i="96"/>
  <c r="D12" i="96"/>
  <c r="I11" i="96"/>
  <c r="H11" i="96"/>
  <c r="J11" i="96" s="1"/>
  <c r="G11" i="96"/>
  <c r="F20" i="96"/>
  <c r="E20" i="96"/>
  <c r="C20" i="96"/>
  <c r="J13" i="93"/>
  <c r="I13" i="93"/>
  <c r="H13" i="93"/>
  <c r="I12" i="93"/>
  <c r="H12" i="93"/>
  <c r="I11" i="93"/>
  <c r="I14" i="93" s="1"/>
  <c r="H11" i="93"/>
  <c r="J11" i="93" s="1"/>
  <c r="R13" i="93"/>
  <c r="S13" i="93" s="1"/>
  <c r="Q13" i="93"/>
  <c r="R12" i="93"/>
  <c r="Q12" i="93"/>
  <c r="S12" i="93" s="1"/>
  <c r="R11" i="93"/>
  <c r="Q11" i="93"/>
  <c r="S11" i="93" s="1"/>
  <c r="P13" i="93"/>
  <c r="P12" i="93"/>
  <c r="P11" i="93"/>
  <c r="M13" i="93"/>
  <c r="M12" i="93"/>
  <c r="M11" i="93"/>
  <c r="G13" i="93"/>
  <c r="G12" i="93"/>
  <c r="G11" i="93"/>
  <c r="D13" i="93"/>
  <c r="D12" i="93"/>
  <c r="D11" i="93"/>
  <c r="B24" i="95"/>
  <c r="R23" i="95"/>
  <c r="Q23" i="95"/>
  <c r="S23" i="95" s="1"/>
  <c r="P23" i="95"/>
  <c r="M23" i="95"/>
  <c r="I23" i="95"/>
  <c r="H23" i="95"/>
  <c r="G23" i="95"/>
  <c r="D23" i="95"/>
  <c r="R22" i="95"/>
  <c r="Q22" i="95"/>
  <c r="P22" i="95"/>
  <c r="M22" i="95"/>
  <c r="I22" i="95"/>
  <c r="H22" i="95"/>
  <c r="G22" i="95"/>
  <c r="D22" i="95"/>
  <c r="R21" i="95"/>
  <c r="Q21" i="95"/>
  <c r="S21" i="95" s="1"/>
  <c r="P21" i="95"/>
  <c r="M21" i="95"/>
  <c r="I21" i="95"/>
  <c r="H21" i="95"/>
  <c r="G21" i="95"/>
  <c r="D21" i="95"/>
  <c r="R20" i="95"/>
  <c r="Q20" i="95"/>
  <c r="S20" i="95" s="1"/>
  <c r="P20" i="95"/>
  <c r="M20" i="95"/>
  <c r="I20" i="95"/>
  <c r="H20" i="95"/>
  <c r="G20" i="95"/>
  <c r="D20" i="95"/>
  <c r="R19" i="95"/>
  <c r="Q19" i="95"/>
  <c r="P19" i="95"/>
  <c r="M19" i="95"/>
  <c r="I19" i="95"/>
  <c r="H19" i="95"/>
  <c r="G19" i="95"/>
  <c r="D19" i="95"/>
  <c r="R18" i="95"/>
  <c r="Q18" i="95"/>
  <c r="P18" i="95"/>
  <c r="M18" i="95"/>
  <c r="I18" i="95"/>
  <c r="J18" i="95" s="1"/>
  <c r="H18" i="95"/>
  <c r="G18" i="95"/>
  <c r="D18" i="95"/>
  <c r="R17" i="95"/>
  <c r="S17" i="95" s="1"/>
  <c r="Q17" i="95"/>
  <c r="P17" i="95"/>
  <c r="M17" i="95"/>
  <c r="I17" i="95"/>
  <c r="H17" i="95"/>
  <c r="J17" i="95" s="1"/>
  <c r="G17" i="95"/>
  <c r="D17" i="95"/>
  <c r="R16" i="95"/>
  <c r="Q16" i="95"/>
  <c r="S16" i="95" s="1"/>
  <c r="P16" i="95"/>
  <c r="M16" i="95"/>
  <c r="I16" i="95"/>
  <c r="J16" i="95" s="1"/>
  <c r="H16" i="95"/>
  <c r="G16" i="95"/>
  <c r="D16" i="95"/>
  <c r="R15" i="95"/>
  <c r="Q15" i="95"/>
  <c r="S15" i="95" s="1"/>
  <c r="P15" i="95"/>
  <c r="M15" i="95"/>
  <c r="I15" i="95"/>
  <c r="H15" i="95"/>
  <c r="G15" i="95"/>
  <c r="D15" i="95"/>
  <c r="R14" i="95"/>
  <c r="Q14" i="95"/>
  <c r="S14" i="95" s="1"/>
  <c r="P14" i="95"/>
  <c r="M14" i="95"/>
  <c r="I14" i="95"/>
  <c r="H14" i="95"/>
  <c r="G14" i="95"/>
  <c r="D14" i="95"/>
  <c r="R13" i="95"/>
  <c r="Q13" i="95"/>
  <c r="S13" i="95" s="1"/>
  <c r="P13" i="95"/>
  <c r="M13" i="95"/>
  <c r="I13" i="95"/>
  <c r="H13" i="95"/>
  <c r="J13" i="95" s="1"/>
  <c r="G13" i="95"/>
  <c r="D13" i="95"/>
  <c r="R12" i="95"/>
  <c r="Q12" i="95"/>
  <c r="P12" i="95"/>
  <c r="M12" i="95"/>
  <c r="I12" i="95"/>
  <c r="H12" i="95"/>
  <c r="G12" i="95"/>
  <c r="D12" i="95"/>
  <c r="S11" i="95"/>
  <c r="R11" i="95"/>
  <c r="Q11" i="95"/>
  <c r="P11" i="95"/>
  <c r="M11" i="95"/>
  <c r="I11" i="95"/>
  <c r="H11" i="95"/>
  <c r="J11" i="95" s="1"/>
  <c r="G11" i="95"/>
  <c r="D11" i="95"/>
  <c r="C24" i="95"/>
  <c r="E24" i="95"/>
  <c r="F24" i="95"/>
  <c r="K24" i="95"/>
  <c r="L24" i="95"/>
  <c r="N24" i="95"/>
  <c r="O24" i="95"/>
  <c r="O14" i="93"/>
  <c r="N14" i="93"/>
  <c r="L14" i="93"/>
  <c r="K14" i="93"/>
  <c r="F14" i="93"/>
  <c r="E14" i="93"/>
  <c r="C14" i="93"/>
  <c r="B14" i="93"/>
  <c r="M14" i="93"/>
  <c r="D11" i="92"/>
  <c r="R11" i="92"/>
  <c r="Q11" i="92"/>
  <c r="Q23" i="92" s="1"/>
  <c r="B23" i="92"/>
  <c r="O23" i="92"/>
  <c r="N23" i="92"/>
  <c r="L23" i="92"/>
  <c r="K23" i="92"/>
  <c r="F23" i="92"/>
  <c r="E23" i="92"/>
  <c r="C23" i="92"/>
  <c r="R22" i="92"/>
  <c r="Q22" i="92"/>
  <c r="S22" i="92" s="1"/>
  <c r="P22" i="92"/>
  <c r="M22" i="92"/>
  <c r="I22" i="92"/>
  <c r="J22" i="92" s="1"/>
  <c r="H22" i="92"/>
  <c r="G22" i="92"/>
  <c r="D22" i="92"/>
  <c r="R21" i="92"/>
  <c r="Q21" i="92"/>
  <c r="S21" i="92" s="1"/>
  <c r="P21" i="92"/>
  <c r="M21" i="92"/>
  <c r="I21" i="92"/>
  <c r="H21" i="92"/>
  <c r="G21" i="92"/>
  <c r="D21" i="92"/>
  <c r="R20" i="92"/>
  <c r="Q20" i="92"/>
  <c r="S20" i="92" s="1"/>
  <c r="P20" i="92"/>
  <c r="M20" i="92"/>
  <c r="I20" i="92"/>
  <c r="H20" i="92"/>
  <c r="G20" i="92"/>
  <c r="D20" i="92"/>
  <c r="R19" i="92"/>
  <c r="S19" i="92" s="1"/>
  <c r="Q19" i="92"/>
  <c r="P19" i="92"/>
  <c r="M19" i="92"/>
  <c r="I19" i="92"/>
  <c r="H19" i="92"/>
  <c r="J19" i="92" s="1"/>
  <c r="G19" i="92"/>
  <c r="D19" i="92"/>
  <c r="R18" i="92"/>
  <c r="Q18" i="92"/>
  <c r="P18" i="92"/>
  <c r="M18" i="92"/>
  <c r="I18" i="92"/>
  <c r="H18" i="92"/>
  <c r="G18" i="92"/>
  <c r="D18" i="92"/>
  <c r="R17" i="92"/>
  <c r="Q17" i="92"/>
  <c r="P17" i="92"/>
  <c r="M17" i="92"/>
  <c r="I17" i="92"/>
  <c r="H17" i="92"/>
  <c r="J17" i="92" s="1"/>
  <c r="G17" i="92"/>
  <c r="D17" i="92"/>
  <c r="R16" i="92"/>
  <c r="R23" i="92" s="1"/>
  <c r="Q16" i="92"/>
  <c r="P16" i="92"/>
  <c r="M16" i="92"/>
  <c r="I16" i="92"/>
  <c r="H16" i="92"/>
  <c r="J16" i="92" s="1"/>
  <c r="G16" i="92"/>
  <c r="D16" i="92"/>
  <c r="S15" i="92"/>
  <c r="R15" i="92"/>
  <c r="Q15" i="92"/>
  <c r="P15" i="92"/>
  <c r="M15" i="92"/>
  <c r="I15" i="92"/>
  <c r="H15" i="92"/>
  <c r="J15" i="92" s="1"/>
  <c r="G15" i="92"/>
  <c r="D15" i="92"/>
  <c r="R14" i="92"/>
  <c r="Q14" i="92"/>
  <c r="P14" i="92"/>
  <c r="M14" i="92"/>
  <c r="I14" i="92"/>
  <c r="H14" i="92"/>
  <c r="G14" i="92"/>
  <c r="D14" i="92"/>
  <c r="R13" i="92"/>
  <c r="Q13" i="92"/>
  <c r="P13" i="92"/>
  <c r="M13" i="92"/>
  <c r="I13" i="92"/>
  <c r="H13" i="92"/>
  <c r="J13" i="92" s="1"/>
  <c r="G13" i="92"/>
  <c r="D13" i="92"/>
  <c r="R12" i="92"/>
  <c r="Q12" i="92"/>
  <c r="P12" i="92"/>
  <c r="M12" i="92"/>
  <c r="I12" i="92"/>
  <c r="H12" i="92"/>
  <c r="J12" i="92" s="1"/>
  <c r="G12" i="92"/>
  <c r="D12" i="92"/>
  <c r="D23" i="92" s="1"/>
  <c r="P11" i="92"/>
  <c r="P23" i="92" s="1"/>
  <c r="M11" i="92"/>
  <c r="I11" i="92"/>
  <c r="I23" i="92" s="1"/>
  <c r="H11" i="92"/>
  <c r="H23" i="92" s="1"/>
  <c r="G11" i="92"/>
  <c r="G19" i="13"/>
  <c r="F19" i="13"/>
  <c r="G25" i="13"/>
  <c r="F24" i="13"/>
  <c r="G23" i="13"/>
  <c r="F23" i="13"/>
  <c r="G20" i="13"/>
  <c r="F20" i="13"/>
  <c r="G22" i="13"/>
  <c r="F22" i="13"/>
  <c r="G21" i="13"/>
  <c r="F21" i="13"/>
  <c r="D31" i="8"/>
  <c r="D30" i="8"/>
  <c r="D29" i="8"/>
  <c r="D28" i="8"/>
  <c r="D27" i="8"/>
  <c r="H26" i="8"/>
  <c r="G26" i="8"/>
  <c r="F26" i="8"/>
  <c r="E26" i="8"/>
  <c r="J15" i="96" l="1"/>
  <c r="J14" i="92"/>
  <c r="S11" i="92"/>
  <c r="S12" i="92"/>
  <c r="S13" i="92"/>
  <c r="S14" i="92"/>
  <c r="J21" i="95"/>
  <c r="J19" i="96"/>
  <c r="S16" i="92"/>
  <c r="S17" i="92"/>
  <c r="S18" i="92"/>
  <c r="J23" i="95"/>
  <c r="D14" i="93"/>
  <c r="P14" i="93"/>
  <c r="G23" i="92"/>
  <c r="S19" i="95"/>
  <c r="G14" i="93"/>
  <c r="J12" i="96"/>
  <c r="M23" i="92"/>
  <c r="J18" i="92"/>
  <c r="J20" i="92"/>
  <c r="J21" i="92"/>
  <c r="J15" i="95"/>
  <c r="R14" i="93"/>
  <c r="J12" i="93"/>
  <c r="D20" i="96"/>
  <c r="J13" i="96"/>
  <c r="J16" i="96"/>
  <c r="G20" i="96"/>
  <c r="J17" i="96"/>
  <c r="H20" i="96"/>
  <c r="I20" i="96"/>
  <c r="J14" i="93"/>
  <c r="Q14" i="93"/>
  <c r="J20" i="95"/>
  <c r="I24" i="95"/>
  <c r="S18" i="95"/>
  <c r="J22" i="95"/>
  <c r="J14" i="95"/>
  <c r="S12" i="95"/>
  <c r="S22" i="95"/>
  <c r="R24" i="95"/>
  <c r="J19" i="95"/>
  <c r="J12" i="95"/>
  <c r="D24" i="95"/>
  <c r="P24" i="95"/>
  <c r="M24" i="95"/>
  <c r="Q24" i="95"/>
  <c r="G24" i="95"/>
  <c r="H24" i="95"/>
  <c r="S14" i="93"/>
  <c r="H14" i="93"/>
  <c r="J11" i="92"/>
  <c r="J23" i="92" s="1"/>
  <c r="J20" i="96" l="1"/>
  <c r="S24" i="95"/>
  <c r="S23" i="92"/>
  <c r="J24" i="95"/>
  <c r="F20" i="27" l="1"/>
  <c r="M10" i="76"/>
  <c r="M11" i="76"/>
  <c r="M12" i="76"/>
  <c r="M13" i="76"/>
  <c r="M14" i="76"/>
  <c r="M15" i="76"/>
  <c r="M16" i="76"/>
  <c r="M17" i="76"/>
  <c r="M18" i="76"/>
  <c r="M19" i="76"/>
  <c r="M20" i="76"/>
  <c r="M9" i="76"/>
  <c r="K21" i="76"/>
  <c r="L21" i="76"/>
  <c r="L14" i="81"/>
  <c r="K14" i="81"/>
  <c r="J14" i="81"/>
  <c r="G14" i="81"/>
  <c r="D14" i="81"/>
  <c r="M14" i="81" l="1"/>
  <c r="M21" i="76"/>
  <c r="G12" i="29" l="1"/>
  <c r="H14" i="80"/>
  <c r="I14" i="80"/>
  <c r="J10" i="80"/>
  <c r="J11" i="80"/>
  <c r="J12" i="80"/>
  <c r="J13" i="80"/>
  <c r="J9" i="80"/>
  <c r="J14" i="80" l="1"/>
  <c r="H29" i="38"/>
  <c r="H30" i="38" s="1"/>
  <c r="E29" i="38"/>
  <c r="E30" i="38" s="1"/>
  <c r="I29" i="38"/>
  <c r="J29" i="38"/>
  <c r="J30" i="38" s="1"/>
  <c r="C30" i="38"/>
  <c r="D30" i="38"/>
  <c r="F30" i="38"/>
  <c r="G30" i="38"/>
  <c r="D12" i="12"/>
  <c r="D13" i="13"/>
  <c r="G13" i="13"/>
  <c r="K13" i="13"/>
  <c r="N13" i="13"/>
  <c r="Q13" i="13"/>
  <c r="S13" i="13"/>
  <c r="T13" i="13"/>
  <c r="I23" i="39"/>
  <c r="E21" i="39"/>
  <c r="H21" i="39"/>
  <c r="K21" i="39"/>
  <c r="N21" i="39"/>
  <c r="O21" i="39"/>
  <c r="P21" i="39"/>
  <c r="E22" i="39"/>
  <c r="H22" i="39"/>
  <c r="H23" i="39" s="1"/>
  <c r="K22" i="39"/>
  <c r="N22" i="39"/>
  <c r="O22" i="39"/>
  <c r="P22" i="39"/>
  <c r="C23" i="39"/>
  <c r="D23" i="39"/>
  <c r="F23" i="39"/>
  <c r="G23" i="39"/>
  <c r="J23" i="39"/>
  <c r="L23" i="39"/>
  <c r="M23" i="39"/>
  <c r="E21" i="8"/>
  <c r="H21" i="8"/>
  <c r="K21" i="8"/>
  <c r="N21" i="8"/>
  <c r="O21" i="8"/>
  <c r="P21" i="8"/>
  <c r="E22" i="8"/>
  <c r="H22" i="8"/>
  <c r="K22" i="8"/>
  <c r="N22" i="8"/>
  <c r="O22" i="8"/>
  <c r="P22" i="8"/>
  <c r="C23" i="8"/>
  <c r="D23" i="8"/>
  <c r="F23" i="8"/>
  <c r="G23" i="8"/>
  <c r="I23" i="8"/>
  <c r="J23" i="8"/>
  <c r="L23" i="8"/>
  <c r="M23" i="8"/>
  <c r="D14" i="7"/>
  <c r="G14" i="7"/>
  <c r="C21" i="7" s="1"/>
  <c r="H14" i="7"/>
  <c r="I14" i="7"/>
  <c r="E12" i="56"/>
  <c r="J14" i="7" l="1"/>
  <c r="B21" i="7"/>
  <c r="K29" i="38"/>
  <c r="K30" i="38" s="1"/>
  <c r="I30" i="38"/>
  <c r="U13" i="13"/>
  <c r="K23" i="39"/>
  <c r="P23" i="39"/>
  <c r="Q21" i="39"/>
  <c r="Q22" i="39"/>
  <c r="E23" i="39"/>
  <c r="N23" i="39"/>
  <c r="O23" i="39"/>
  <c r="N23" i="8"/>
  <c r="H31" i="8" s="1"/>
  <c r="K23" i="8"/>
  <c r="G31" i="8" s="1"/>
  <c r="P23" i="8"/>
  <c r="H23" i="8"/>
  <c r="F31" i="8" s="1"/>
  <c r="O23" i="8"/>
  <c r="Q21" i="8"/>
  <c r="E23" i="8"/>
  <c r="E31" i="8" s="1"/>
  <c r="Q22" i="8"/>
  <c r="B10" i="27"/>
  <c r="B11" i="27"/>
  <c r="B13" i="27"/>
  <c r="B14" i="27"/>
  <c r="B15" i="27"/>
  <c r="B16" i="27"/>
  <c r="B19" i="27"/>
  <c r="C21" i="76"/>
  <c r="B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F21" i="76"/>
  <c r="E21" i="76"/>
  <c r="G20" i="76"/>
  <c r="G19" i="76"/>
  <c r="G18" i="76"/>
  <c r="G17" i="76"/>
  <c r="G16" i="76"/>
  <c r="G15" i="76"/>
  <c r="G14" i="76"/>
  <c r="G13" i="76"/>
  <c r="G12" i="76"/>
  <c r="G11" i="76"/>
  <c r="G10" i="76"/>
  <c r="G9" i="76"/>
  <c r="E11" i="56"/>
  <c r="F15" i="86"/>
  <c r="E15" i="86"/>
  <c r="C15" i="86"/>
  <c r="B15" i="86"/>
  <c r="I14" i="86"/>
  <c r="H14" i="86"/>
  <c r="G14" i="86"/>
  <c r="D14" i="86"/>
  <c r="I13" i="86"/>
  <c r="H13" i="86"/>
  <c r="G13" i="86"/>
  <c r="D13" i="86"/>
  <c r="I12" i="86"/>
  <c r="H12" i="86"/>
  <c r="G12" i="86"/>
  <c r="D12" i="86"/>
  <c r="J12" i="86" s="1"/>
  <c r="I11" i="86"/>
  <c r="H11" i="86"/>
  <c r="G11" i="86"/>
  <c r="D11" i="86"/>
  <c r="I10" i="86"/>
  <c r="H10" i="86"/>
  <c r="H15" i="86" s="1"/>
  <c r="G10" i="86"/>
  <c r="G15" i="86" s="1"/>
  <c r="D10" i="86"/>
  <c r="J10" i="86"/>
  <c r="D15" i="86"/>
  <c r="S12" i="13"/>
  <c r="F26" i="13"/>
  <c r="G26" i="13"/>
  <c r="D9" i="71"/>
  <c r="D10" i="71"/>
  <c r="D11" i="71"/>
  <c r="E11" i="71" s="1"/>
  <c r="D12" i="71"/>
  <c r="D8" i="71"/>
  <c r="D13" i="71" s="1"/>
  <c r="E20" i="27"/>
  <c r="D20" i="27"/>
  <c r="G10" i="80"/>
  <c r="G14" i="80" s="1"/>
  <c r="G11" i="80"/>
  <c r="G12" i="80"/>
  <c r="G13" i="80"/>
  <c r="G9" i="80"/>
  <c r="F14" i="80"/>
  <c r="E14" i="80"/>
  <c r="S10" i="13"/>
  <c r="I13" i="7"/>
  <c r="H13" i="7"/>
  <c r="G13" i="7"/>
  <c r="C20" i="7" s="1"/>
  <c r="D13" i="7"/>
  <c r="B20" i="7" s="1"/>
  <c r="D16" i="74"/>
  <c r="D10" i="74"/>
  <c r="D14" i="73"/>
  <c r="D15" i="73"/>
  <c r="D16" i="73"/>
  <c r="D8" i="73"/>
  <c r="D17" i="73" s="1"/>
  <c r="E9" i="73" s="1"/>
  <c r="D9" i="73"/>
  <c r="D10" i="73"/>
  <c r="D11" i="73"/>
  <c r="D9" i="72"/>
  <c r="D10" i="72"/>
  <c r="D11" i="72"/>
  <c r="D12" i="72"/>
  <c r="D8" i="72"/>
  <c r="D13" i="72" s="1"/>
  <c r="D8" i="64"/>
  <c r="D10" i="64" s="1"/>
  <c r="D9" i="64"/>
  <c r="G11" i="29"/>
  <c r="D13" i="81"/>
  <c r="G13" i="81"/>
  <c r="J13" i="81"/>
  <c r="K13" i="81"/>
  <c r="L13" i="81"/>
  <c r="M13" i="81" s="1"/>
  <c r="E25" i="38"/>
  <c r="E26" i="38" s="1"/>
  <c r="H25" i="38"/>
  <c r="H26" i="38" s="1"/>
  <c r="I25" i="38"/>
  <c r="I26" i="38" s="1"/>
  <c r="J25" i="38"/>
  <c r="J26" i="38" s="1"/>
  <c r="C26" i="38"/>
  <c r="D26" i="38"/>
  <c r="F26" i="38"/>
  <c r="G26" i="38"/>
  <c r="D11" i="12"/>
  <c r="D12" i="13"/>
  <c r="G12" i="13"/>
  <c r="K12" i="13"/>
  <c r="N12" i="13"/>
  <c r="Q12" i="13"/>
  <c r="T12" i="13"/>
  <c r="E18" i="39"/>
  <c r="H18" i="39"/>
  <c r="K18" i="39"/>
  <c r="K20" i="39"/>
  <c r="N18" i="39"/>
  <c r="O18" i="39"/>
  <c r="P18" i="39"/>
  <c r="E19" i="39"/>
  <c r="H19" i="39"/>
  <c r="H20" i="39"/>
  <c r="K19" i="39"/>
  <c r="N19" i="39"/>
  <c r="N20" i="39" s="1"/>
  <c r="O19" i="39"/>
  <c r="P19" i="39"/>
  <c r="C20" i="39"/>
  <c r="D20" i="39"/>
  <c r="F20" i="39"/>
  <c r="G20" i="39"/>
  <c r="I20" i="39"/>
  <c r="J20" i="39"/>
  <c r="L20" i="39"/>
  <c r="M20" i="39"/>
  <c r="E18" i="8"/>
  <c r="H18" i="8"/>
  <c r="K18" i="8"/>
  <c r="N18" i="8"/>
  <c r="O18" i="8"/>
  <c r="P18" i="8"/>
  <c r="Q18" i="8" s="1"/>
  <c r="E19" i="8"/>
  <c r="H19" i="8"/>
  <c r="K19" i="8"/>
  <c r="N19" i="8"/>
  <c r="O19" i="8"/>
  <c r="P19" i="8"/>
  <c r="Q19" i="8" s="1"/>
  <c r="C20" i="8"/>
  <c r="D20" i="8"/>
  <c r="P20" i="8" s="1"/>
  <c r="F20" i="8"/>
  <c r="G20" i="8"/>
  <c r="H20" i="8" s="1"/>
  <c r="F30" i="8" s="1"/>
  <c r="I20" i="8"/>
  <c r="K20" i="8" s="1"/>
  <c r="G30" i="8" s="1"/>
  <c r="J20" i="8"/>
  <c r="L20" i="8"/>
  <c r="M20" i="8"/>
  <c r="N20" i="8" s="1"/>
  <c r="H30" i="8" s="1"/>
  <c r="O20" i="39"/>
  <c r="Q19" i="39"/>
  <c r="O20" i="8"/>
  <c r="D8" i="83"/>
  <c r="D10" i="83" s="1"/>
  <c r="D9" i="83"/>
  <c r="B10" i="83"/>
  <c r="C10" i="83"/>
  <c r="G10" i="29"/>
  <c r="L12" i="81"/>
  <c r="K12" i="81"/>
  <c r="M12" i="81" s="1"/>
  <c r="J12" i="81"/>
  <c r="G12" i="81"/>
  <c r="D12" i="81"/>
  <c r="T11" i="13"/>
  <c r="S11" i="13"/>
  <c r="T10" i="13"/>
  <c r="T9" i="13"/>
  <c r="D11" i="13"/>
  <c r="N11" i="13"/>
  <c r="D22" i="38"/>
  <c r="F22" i="38"/>
  <c r="G22" i="38"/>
  <c r="C22" i="38"/>
  <c r="J21" i="38"/>
  <c r="J22" i="38" s="1"/>
  <c r="I21" i="38"/>
  <c r="I22" i="38" s="1"/>
  <c r="H21" i="38"/>
  <c r="H22" i="38" s="1"/>
  <c r="E21" i="38"/>
  <c r="E22" i="38" s="1"/>
  <c r="D10" i="12"/>
  <c r="Q11" i="13"/>
  <c r="K11" i="13"/>
  <c r="G11" i="13"/>
  <c r="G10" i="13"/>
  <c r="D10" i="13"/>
  <c r="N15" i="39"/>
  <c r="P16" i="39"/>
  <c r="P15" i="39"/>
  <c r="O16" i="39"/>
  <c r="O15" i="39"/>
  <c r="O12" i="39"/>
  <c r="N16" i="39"/>
  <c r="K16" i="39"/>
  <c r="K15" i="39"/>
  <c r="H16" i="39"/>
  <c r="H15" i="39"/>
  <c r="E16" i="39"/>
  <c r="E15" i="39"/>
  <c r="D17" i="39"/>
  <c r="F17" i="39"/>
  <c r="G17" i="39"/>
  <c r="I17" i="39"/>
  <c r="J17" i="39"/>
  <c r="L17" i="39"/>
  <c r="M17" i="39"/>
  <c r="C17" i="39"/>
  <c r="P16" i="8"/>
  <c r="P15" i="8"/>
  <c r="O16" i="8"/>
  <c r="O15" i="8"/>
  <c r="M17" i="8"/>
  <c r="L17" i="8"/>
  <c r="N16" i="8"/>
  <c r="N15" i="8"/>
  <c r="J17" i="8"/>
  <c r="I17" i="8"/>
  <c r="K16" i="8"/>
  <c r="K15" i="8"/>
  <c r="G17" i="8"/>
  <c r="F17" i="8"/>
  <c r="H16" i="8"/>
  <c r="H15" i="8"/>
  <c r="D17" i="8"/>
  <c r="P17" i="8" s="1"/>
  <c r="C17" i="8"/>
  <c r="E17" i="8" s="1"/>
  <c r="E29" i="8" s="1"/>
  <c r="E16" i="8"/>
  <c r="E15" i="8"/>
  <c r="I12" i="7"/>
  <c r="H12" i="7"/>
  <c r="G12" i="7"/>
  <c r="C19" i="7" s="1"/>
  <c r="D12" i="7"/>
  <c r="B19" i="7" s="1"/>
  <c r="C17" i="73"/>
  <c r="B17" i="73"/>
  <c r="L11" i="81"/>
  <c r="K11" i="81"/>
  <c r="M11" i="81"/>
  <c r="J11" i="81"/>
  <c r="G11" i="81"/>
  <c r="D11" i="81"/>
  <c r="L10" i="81"/>
  <c r="K10" i="81"/>
  <c r="M10" i="81" s="1"/>
  <c r="J10" i="81"/>
  <c r="G10" i="81"/>
  <c r="D10" i="81"/>
  <c r="C14" i="39"/>
  <c r="I21" i="76"/>
  <c r="H21" i="76"/>
  <c r="C14" i="80"/>
  <c r="B14" i="80"/>
  <c r="D13" i="80"/>
  <c r="D12" i="80"/>
  <c r="D11" i="80"/>
  <c r="D10" i="80"/>
  <c r="D9" i="80"/>
  <c r="C11" i="8"/>
  <c r="E11" i="8" s="1"/>
  <c r="E27" i="8" s="1"/>
  <c r="C14" i="8"/>
  <c r="G9" i="29"/>
  <c r="C20" i="27"/>
  <c r="J10" i="76"/>
  <c r="J11" i="76"/>
  <c r="J12" i="76"/>
  <c r="J13" i="76"/>
  <c r="J14" i="76"/>
  <c r="J15" i="76"/>
  <c r="J16" i="76"/>
  <c r="J17" i="76"/>
  <c r="J18" i="76"/>
  <c r="J19" i="76"/>
  <c r="J20" i="76"/>
  <c r="J9" i="76"/>
  <c r="L12" i="75"/>
  <c r="N12" i="75" s="1"/>
  <c r="E17" i="38"/>
  <c r="E18" i="38" s="1"/>
  <c r="H17" i="38"/>
  <c r="H18" i="38" s="1"/>
  <c r="I17" i="38"/>
  <c r="I18" i="38" s="1"/>
  <c r="J17" i="38"/>
  <c r="J18" i="38" s="1"/>
  <c r="D18" i="38"/>
  <c r="F18" i="38"/>
  <c r="G18" i="38"/>
  <c r="D9" i="12"/>
  <c r="N10" i="13"/>
  <c r="K10" i="13"/>
  <c r="Q10" i="13"/>
  <c r="E12" i="39"/>
  <c r="E14" i="39" s="1"/>
  <c r="H12" i="39"/>
  <c r="K12" i="39"/>
  <c r="N12" i="39"/>
  <c r="P12" i="39"/>
  <c r="E13" i="39"/>
  <c r="H13" i="39"/>
  <c r="K13" i="39"/>
  <c r="N13" i="39"/>
  <c r="O13" i="39"/>
  <c r="P13" i="39"/>
  <c r="Q13" i="39" s="1"/>
  <c r="D14" i="39"/>
  <c r="F14" i="39"/>
  <c r="G14" i="39"/>
  <c r="I14" i="39"/>
  <c r="J14" i="39"/>
  <c r="L14" i="39"/>
  <c r="M14" i="39"/>
  <c r="E12" i="8"/>
  <c r="H12" i="8"/>
  <c r="K12" i="8"/>
  <c r="N12" i="8"/>
  <c r="O12" i="8"/>
  <c r="Q12" i="8" s="1"/>
  <c r="P12" i="8"/>
  <c r="E13" i="8"/>
  <c r="H13" i="8"/>
  <c r="K13" i="8"/>
  <c r="N13" i="8"/>
  <c r="O13" i="8"/>
  <c r="Q13" i="8" s="1"/>
  <c r="P13" i="8"/>
  <c r="D14" i="8"/>
  <c r="F14" i="8"/>
  <c r="G14" i="8"/>
  <c r="H14" i="8" s="1"/>
  <c r="F28" i="8" s="1"/>
  <c r="I14" i="8"/>
  <c r="J14" i="8"/>
  <c r="L14" i="8"/>
  <c r="M14" i="8"/>
  <c r="N14" i="8" s="1"/>
  <c r="H28" i="8" s="1"/>
  <c r="D11" i="7"/>
  <c r="B18" i="7" s="1"/>
  <c r="G11" i="7"/>
  <c r="C18" i="7" s="1"/>
  <c r="H11" i="7"/>
  <c r="I11" i="7"/>
  <c r="J11" i="7" s="1"/>
  <c r="O12" i="75"/>
  <c r="O13" i="75"/>
  <c r="O14" i="75"/>
  <c r="O15" i="75"/>
  <c r="M12" i="75"/>
  <c r="M13" i="75"/>
  <c r="M14" i="75"/>
  <c r="M15" i="75"/>
  <c r="L13" i="75"/>
  <c r="L14" i="75"/>
  <c r="L15" i="75"/>
  <c r="N15" i="75" s="1"/>
  <c r="I12" i="75"/>
  <c r="K12" i="75" s="1"/>
  <c r="I13" i="75"/>
  <c r="K13" i="75" s="1"/>
  <c r="I14" i="75"/>
  <c r="K14" i="75" s="1"/>
  <c r="I15" i="75"/>
  <c r="K15" i="75" s="1"/>
  <c r="D12" i="75"/>
  <c r="F12" i="75" s="1"/>
  <c r="D13" i="75"/>
  <c r="F13" i="75" s="1"/>
  <c r="D14" i="75"/>
  <c r="F14" i="75" s="1"/>
  <c r="D15" i="75"/>
  <c r="F15" i="75" s="1"/>
  <c r="C16" i="75"/>
  <c r="E16" i="75"/>
  <c r="G16" i="75"/>
  <c r="H16" i="75"/>
  <c r="J16" i="75"/>
  <c r="B16" i="75"/>
  <c r="G9" i="13"/>
  <c r="D9" i="13"/>
  <c r="D11" i="39"/>
  <c r="F11" i="39"/>
  <c r="G11" i="39"/>
  <c r="I11" i="39"/>
  <c r="J11" i="39"/>
  <c r="L11" i="39"/>
  <c r="M11" i="39"/>
  <c r="C11" i="39"/>
  <c r="D14" i="38"/>
  <c r="F14" i="38"/>
  <c r="G14" i="38"/>
  <c r="C14" i="38"/>
  <c r="C18" i="74"/>
  <c r="B18" i="74"/>
  <c r="D17" i="74"/>
  <c r="D15" i="74"/>
  <c r="D14" i="74"/>
  <c r="D13" i="74"/>
  <c r="D12" i="74"/>
  <c r="D11" i="74"/>
  <c r="D9" i="74"/>
  <c r="D8" i="74"/>
  <c r="D13" i="73"/>
  <c r="D12" i="73"/>
  <c r="C13" i="72"/>
  <c r="B13" i="72"/>
  <c r="C13" i="71"/>
  <c r="B13" i="71"/>
  <c r="C10" i="64"/>
  <c r="B10" i="64"/>
  <c r="J12" i="38"/>
  <c r="J13" i="38"/>
  <c r="I12" i="38"/>
  <c r="K12" i="38" s="1"/>
  <c r="I13" i="38"/>
  <c r="H12" i="38"/>
  <c r="H13" i="38"/>
  <c r="E12" i="38"/>
  <c r="E13" i="38"/>
  <c r="S9" i="13"/>
  <c r="U9" i="13" s="1"/>
  <c r="G8" i="29"/>
  <c r="J11" i="38"/>
  <c r="I11" i="38"/>
  <c r="H11" i="38"/>
  <c r="E11" i="38"/>
  <c r="J10" i="38"/>
  <c r="I10" i="38"/>
  <c r="H10" i="38"/>
  <c r="E10" i="38"/>
  <c r="D8" i="12"/>
  <c r="Q9" i="13"/>
  <c r="N9" i="13"/>
  <c r="K9" i="13"/>
  <c r="O9" i="39"/>
  <c r="Q9" i="39" s="1"/>
  <c r="P9" i="39"/>
  <c r="O10" i="39"/>
  <c r="Q10" i="39" s="1"/>
  <c r="P10" i="39"/>
  <c r="N10" i="39"/>
  <c r="N11" i="39" s="1"/>
  <c r="N9" i="39"/>
  <c r="K10" i="39"/>
  <c r="K9" i="39"/>
  <c r="H10" i="39"/>
  <c r="H11" i="39" s="1"/>
  <c r="H9" i="39"/>
  <c r="E9" i="39"/>
  <c r="E11" i="39" s="1"/>
  <c r="E10" i="39"/>
  <c r="H10" i="7"/>
  <c r="J10" i="7" s="1"/>
  <c r="I10" i="7"/>
  <c r="G10" i="7"/>
  <c r="C17" i="7" s="1"/>
  <c r="D10" i="7"/>
  <c r="B17" i="7" s="1"/>
  <c r="O9" i="8"/>
  <c r="Q9" i="8" s="1"/>
  <c r="P9" i="8"/>
  <c r="O10" i="8"/>
  <c r="Q10" i="8" s="1"/>
  <c r="P10" i="8"/>
  <c r="N10" i="8"/>
  <c r="N9" i="8"/>
  <c r="K10" i="8"/>
  <c r="K9" i="8"/>
  <c r="H10" i="8"/>
  <c r="H9" i="8"/>
  <c r="E9" i="8"/>
  <c r="E10" i="8"/>
  <c r="D11" i="8"/>
  <c r="F11" i="8"/>
  <c r="G11" i="8"/>
  <c r="H11" i="8" s="1"/>
  <c r="F27" i="8" s="1"/>
  <c r="I11" i="8"/>
  <c r="O11" i="8" s="1"/>
  <c r="Q11" i="8" s="1"/>
  <c r="J11" i="8"/>
  <c r="L11" i="8"/>
  <c r="N11" i="8" s="1"/>
  <c r="H27" i="8" s="1"/>
  <c r="M11" i="8"/>
  <c r="C18" i="38"/>
  <c r="P14" i="39"/>
  <c r="P17" i="39"/>
  <c r="Q15" i="39"/>
  <c r="Q17" i="39" s="1"/>
  <c r="Q16" i="39"/>
  <c r="O17" i="39"/>
  <c r="O14" i="39"/>
  <c r="N17" i="39"/>
  <c r="O14" i="8"/>
  <c r="Q15" i="8"/>
  <c r="P11" i="8"/>
  <c r="K14" i="8"/>
  <c r="G28" i="8" s="1"/>
  <c r="N13" i="75"/>
  <c r="P13" i="75" s="1"/>
  <c r="J21" i="76"/>
  <c r="N14" i="75"/>
  <c r="M16" i="75"/>
  <c r="K10" i="38"/>
  <c r="E9" i="64" l="1"/>
  <c r="E8" i="64"/>
  <c r="E10" i="64" s="1"/>
  <c r="E10" i="72"/>
  <c r="E12" i="72"/>
  <c r="E9" i="72"/>
  <c r="E11" i="72"/>
  <c r="E8" i="72"/>
  <c r="Q20" i="8"/>
  <c r="E8" i="71"/>
  <c r="E12" i="71"/>
  <c r="E9" i="71"/>
  <c r="E10" i="71"/>
  <c r="D21" i="76"/>
  <c r="K11" i="39"/>
  <c r="H14" i="38"/>
  <c r="P20" i="39"/>
  <c r="Q18" i="39"/>
  <c r="K17" i="8"/>
  <c r="G29" i="8" s="1"/>
  <c r="K21" i="38"/>
  <c r="K22" i="38" s="1"/>
  <c r="K11" i="38"/>
  <c r="D14" i="80"/>
  <c r="J12" i="7"/>
  <c r="E20" i="8"/>
  <c r="E30" i="8" s="1"/>
  <c r="G21" i="76"/>
  <c r="B20" i="27"/>
  <c r="U10" i="13"/>
  <c r="I15" i="86"/>
  <c r="P14" i="75"/>
  <c r="K11" i="8"/>
  <c r="G27" i="8" s="1"/>
  <c r="K17" i="38"/>
  <c r="K18" i="38" s="1"/>
  <c r="H17" i="8"/>
  <c r="F29" i="8" s="1"/>
  <c r="N17" i="8"/>
  <c r="H29" i="8" s="1"/>
  <c r="H17" i="39"/>
  <c r="J11" i="86"/>
  <c r="J13" i="86"/>
  <c r="J14" i="38"/>
  <c r="P14" i="8"/>
  <c r="Q14" i="8" s="1"/>
  <c r="O17" i="8"/>
  <c r="Q17" i="8" s="1"/>
  <c r="I14" i="38"/>
  <c r="Q16" i="8"/>
  <c r="Q23" i="39"/>
  <c r="U11" i="13"/>
  <c r="U12" i="13"/>
  <c r="I26" i="13"/>
  <c r="J13" i="7"/>
  <c r="J14" i="86"/>
  <c r="J15" i="86" s="1"/>
  <c r="D18" i="74"/>
  <c r="E9" i="74" s="1"/>
  <c r="E14" i="73"/>
  <c r="E15" i="73"/>
  <c r="E10" i="73"/>
  <c r="E16" i="73"/>
  <c r="E11" i="73"/>
  <c r="E13" i="73"/>
  <c r="E12" i="73"/>
  <c r="E8" i="73"/>
  <c r="P15" i="75"/>
  <c r="I16" i="75"/>
  <c r="L16" i="75"/>
  <c r="O16" i="75"/>
  <c r="D16" i="75"/>
  <c r="F16" i="75"/>
  <c r="N16" i="75"/>
  <c r="K16" i="75"/>
  <c r="P12" i="75"/>
  <c r="E14" i="38"/>
  <c r="K13" i="38"/>
  <c r="K25" i="38"/>
  <c r="K26" i="38" s="1"/>
  <c r="N14" i="39"/>
  <c r="Q12" i="39"/>
  <c r="H14" i="39"/>
  <c r="E17" i="39"/>
  <c r="K17" i="39"/>
  <c r="Q14" i="39"/>
  <c r="E20" i="39"/>
  <c r="Q11" i="39"/>
  <c r="P11" i="39"/>
  <c r="K14" i="39"/>
  <c r="Q20" i="39"/>
  <c r="O11" i="39"/>
  <c r="Q23" i="8"/>
  <c r="E14" i="8"/>
  <c r="E28" i="8" s="1"/>
  <c r="E16" i="74" l="1"/>
  <c r="E13" i="72"/>
  <c r="K14" i="38"/>
  <c r="P16" i="75"/>
  <c r="E13" i="71"/>
  <c r="E8" i="74"/>
  <c r="E11" i="74"/>
  <c r="E15" i="74"/>
  <c r="E10" i="74"/>
  <c r="E18" i="74" s="1"/>
  <c r="E17" i="74"/>
  <c r="E12" i="74"/>
  <c r="E14" i="74"/>
  <c r="E13" i="74"/>
  <c r="E17" i="73"/>
</calcChain>
</file>

<file path=xl/sharedStrings.xml><?xml version="1.0" encoding="utf-8"?>
<sst xmlns="http://schemas.openxmlformats.org/spreadsheetml/2006/main" count="1202" uniqueCount="489">
  <si>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</si>
  <si>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</si>
  <si>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</si>
  <si>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</si>
  <si>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</si>
  <si>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</si>
  <si>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</si>
  <si>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</si>
  <si>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مجموع</t>
  </si>
  <si>
    <t>نوع الاستشارة    الجنس والجنسية</t>
  </si>
  <si>
    <t>قطري</t>
  </si>
  <si>
    <t>غير قطري</t>
  </si>
  <si>
    <t xml:space="preserve">                  Sex&amp;Nationality</t>
  </si>
  <si>
    <t xml:space="preserve">السنة </t>
  </si>
  <si>
    <t>Males</t>
  </si>
  <si>
    <t>Females</t>
  </si>
  <si>
    <t>Years</t>
  </si>
  <si>
    <t>غير قطريين</t>
  </si>
  <si>
    <t>مصادر البيانات :</t>
  </si>
  <si>
    <t>خدمات المجتمع المدني</t>
  </si>
  <si>
    <t xml:space="preserve"> </t>
  </si>
  <si>
    <t>BENEFICIARIES OF SERVICES RENDERED BY SOCIAL DEVELOPMENT CENTER BY TYPE AND NATIONALITY</t>
  </si>
  <si>
    <t xml:space="preserve"> قطريون
Qatari </t>
  </si>
  <si>
    <t xml:space="preserve"> غير قطريين
Non-Qatari </t>
  </si>
  <si>
    <t>المجموع
Total</t>
  </si>
  <si>
    <t>الدوحة</t>
  </si>
  <si>
    <t>الريان</t>
  </si>
  <si>
    <t>الخور</t>
  </si>
  <si>
    <t>الشمال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</si>
  <si>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</si>
  <si>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</si>
  <si>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</si>
  <si>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</si>
  <si>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</si>
  <si>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</si>
  <si>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</si>
  <si>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</si>
  <si>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</si>
  <si>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</si>
  <si>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</si>
  <si>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</si>
  <si>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Qataris</t>
  </si>
  <si>
    <t>Non-Qataris</t>
  </si>
  <si>
    <t>Year</t>
  </si>
  <si>
    <t>First step</t>
  </si>
  <si>
    <t>Doha</t>
  </si>
  <si>
    <t>Al-Rayyan</t>
  </si>
  <si>
    <t>Al-Khor</t>
  </si>
  <si>
    <t>Al-Shamal</t>
  </si>
  <si>
    <t>Vocational guidance</t>
  </si>
  <si>
    <t>HOUSEHOLDS BENEFITING OF MONTHLY FINANCIAL ASSISTANCE 
PROVIDED BY SOCIAL DEVELOPMENT CENTER BY NATIONALITY</t>
  </si>
  <si>
    <t xml:space="preserve">BENEFICIARIES RECEIVED TRAINING SERVICES RENDERED BY SOCIAL DEVELOPMENT 
CENTER BY NATIONALITY, GENDER  AND TYPE OF PROGRAMS 
</t>
  </si>
  <si>
    <t xml:space="preserve">المتطوعون المسجلون في مركز قطر للعمل التطوعي حسب الجنسية والنوع والفئات العمرية </t>
  </si>
  <si>
    <t>15 - 19</t>
  </si>
  <si>
    <t>20 - 24</t>
  </si>
  <si>
    <t>25 - 29</t>
  </si>
  <si>
    <t>25- 29</t>
  </si>
  <si>
    <t xml:space="preserve">                 Type of  Consultancy and                                               Gender 
 Years &amp; Nationality</t>
  </si>
  <si>
    <t>برامج تنمية</t>
  </si>
  <si>
    <t>القطاع</t>
  </si>
  <si>
    <t>متوسط العمر عند التقاعد</t>
  </si>
  <si>
    <t>مدني (حكومي وخاص)*</t>
  </si>
  <si>
    <t>عسكري</t>
  </si>
  <si>
    <t>Sector</t>
  </si>
  <si>
    <t>Military</t>
  </si>
  <si>
    <t>أسباب التقاعد</t>
  </si>
  <si>
    <t>بلوغ سن التقاعد</t>
  </si>
  <si>
    <t>التقاعد المبكر</t>
  </si>
  <si>
    <t>الوفاة</t>
  </si>
  <si>
    <t>عدم اللياقة الصحية</t>
  </si>
  <si>
    <t>أسباب أخرى</t>
  </si>
  <si>
    <t>Reason for retirement</t>
  </si>
  <si>
    <t>Reached retirement age</t>
  </si>
  <si>
    <t>Early retirement</t>
  </si>
  <si>
    <t>Death</t>
  </si>
  <si>
    <t>Lack of physical fitness</t>
  </si>
  <si>
    <t>Other reasons</t>
  </si>
  <si>
    <t>Length of Service (years)</t>
  </si>
  <si>
    <t>المعاش التقاعدي السنوي</t>
  </si>
  <si>
    <t>Annual pension</t>
  </si>
  <si>
    <t>Less than 150,000</t>
  </si>
  <si>
    <t>Percentage %</t>
  </si>
  <si>
    <t>Average age at retirement</t>
  </si>
  <si>
    <t>* يقصد به جميع المتقاعدين  المسجلين في أنظمة التقاعد الحكومي والتأمينات الاجتماعية (القطاع الخاص)</t>
  </si>
  <si>
    <t>30 +</t>
  </si>
  <si>
    <t>مدة الخدمة 
(بالسنوات)</t>
  </si>
  <si>
    <t xml:space="preserve"> الفئة العمرية عند التقاعد</t>
  </si>
  <si>
    <t>65 +</t>
  </si>
  <si>
    <t>30 - 34</t>
  </si>
  <si>
    <t>35 - 39</t>
  </si>
  <si>
    <t xml:space="preserve"> 40 - 44</t>
  </si>
  <si>
    <t>45 - 49</t>
  </si>
  <si>
    <t>50 - 54</t>
  </si>
  <si>
    <t>55 - 59</t>
  </si>
  <si>
    <t>60 - 64</t>
  </si>
  <si>
    <t>40 - 44</t>
  </si>
  <si>
    <t>150.000 - 199.999</t>
  </si>
  <si>
    <t>200.000 - 249.999</t>
  </si>
  <si>
    <t>250.000 - 299.999</t>
  </si>
  <si>
    <t>300.000 - 349.999</t>
  </si>
  <si>
    <t>350.000 - 399.999</t>
  </si>
  <si>
    <t>400.000 - 449.999</t>
  </si>
  <si>
    <t>450.000 - 499.999</t>
  </si>
  <si>
    <t>500.000 - 549.999</t>
  </si>
  <si>
    <t>550.000 فأكثر</t>
  </si>
  <si>
    <t>أقل من 150.000</t>
  </si>
  <si>
    <t>150,000 - 199,999</t>
  </si>
  <si>
    <t>200,000 - 249,999</t>
  </si>
  <si>
    <t>250,000 - 299,999</t>
  </si>
  <si>
    <t>300,000 - 349,999</t>
  </si>
  <si>
    <t>350,000 - 399,999</t>
  </si>
  <si>
    <t>400,000 - 449,999</t>
  </si>
  <si>
    <t>450,000 - 499,999</t>
  </si>
  <si>
    <t>500,000 - 549,999</t>
  </si>
  <si>
    <t xml:space="preserve"> 550,000 and more</t>
  </si>
  <si>
    <t>SERVICES OF CIVIL 
SOCIETY</t>
  </si>
  <si>
    <t>Day Care Service</t>
  </si>
  <si>
    <t>أقل من 15</t>
  </si>
  <si>
    <t>Less than 15</t>
  </si>
  <si>
    <t>Less than 30</t>
  </si>
  <si>
    <t>أقل من 30</t>
  </si>
  <si>
    <t>Qatar International Beauty Academy</t>
  </si>
  <si>
    <t>Development Programs</t>
  </si>
  <si>
    <t>غير قطريين
Non-Qatari</t>
  </si>
  <si>
    <t>قطريون
Qatari</t>
  </si>
  <si>
    <t xml:space="preserve">                     Nationality &amp; Gender
      Type of services</t>
  </si>
  <si>
    <t>تنمية المشاريع</t>
  </si>
  <si>
    <t>معاش أرملة</t>
  </si>
  <si>
    <t>معاش مطلقة</t>
  </si>
  <si>
    <t>معاش أسرة محتاجة</t>
  </si>
  <si>
    <t>معاش يتيم</t>
  </si>
  <si>
    <t>معاش مسن</t>
  </si>
  <si>
    <t>معاش أسرة سجين</t>
  </si>
  <si>
    <t>31 - 40</t>
  </si>
  <si>
    <t>41 - 50</t>
  </si>
  <si>
    <t>51 +</t>
  </si>
  <si>
    <t>51+</t>
  </si>
  <si>
    <t>-</t>
  </si>
  <si>
    <t>نساء
women</t>
  </si>
  <si>
    <t>UM Salal</t>
  </si>
  <si>
    <t>الوكرة</t>
  </si>
  <si>
    <t>AL-Wakra</t>
  </si>
  <si>
    <t>الجميلية</t>
  </si>
  <si>
    <t>AL-Jmiliah</t>
  </si>
  <si>
    <t>جريان الباطنة</t>
  </si>
  <si>
    <t>Jarian AL-Batnah</t>
  </si>
  <si>
    <t>الغويرية</t>
  </si>
  <si>
    <t>AL-Gwiaria</t>
  </si>
  <si>
    <t>Umseiad</t>
  </si>
  <si>
    <t>Others</t>
  </si>
  <si>
    <t>Widow's Pension</t>
  </si>
  <si>
    <t>Orphan Pension</t>
  </si>
  <si>
    <t xml:space="preserve">معاش عاجز عن العمل </t>
  </si>
  <si>
    <t xml:space="preserve">معاش زوجة مهجورة </t>
  </si>
  <si>
    <t>معاش بدل خادم</t>
  </si>
  <si>
    <t xml:space="preserve">                     Type of service and                                       Gender 
 Years &amp; Nationality</t>
  </si>
  <si>
    <t xml:space="preserve">                   نوع الخدمة 
                       والنوع
السنة والجنسية</t>
  </si>
  <si>
    <t>First step*</t>
  </si>
  <si>
    <t>Vocational guidance*</t>
  </si>
  <si>
    <t xml:space="preserve">                     الجنسية والنوع
    نوع الخدمة</t>
  </si>
  <si>
    <t xml:space="preserve">             الجمعيات                  الخاصة
السنة</t>
  </si>
  <si>
    <t>· General Retirement and Social Insurance Authority</t>
  </si>
  <si>
    <t>· Social Development Center</t>
  </si>
  <si>
    <t>· Qatar Center for Voluntary Activities</t>
  </si>
  <si>
    <t>Data Sources:</t>
  </si>
  <si>
    <t>New branched opened in 2015</t>
  </si>
  <si>
    <t>Divorcee Pension</t>
  </si>
  <si>
    <t>Needy Family Pension</t>
  </si>
  <si>
    <t>Persons With Disabilities Pension</t>
  </si>
  <si>
    <t>Infirmity Pension</t>
  </si>
  <si>
    <t xml:space="preserve">Elderly Pension </t>
  </si>
  <si>
    <t xml:space="preserve">Prisoner Family Pension </t>
  </si>
  <si>
    <t>Deserted Wife Pension</t>
  </si>
  <si>
    <t xml:space="preserve">Pension for Families of Missing People </t>
  </si>
  <si>
    <t xml:space="preserve"> Pension for Children of Unknown Parentage</t>
  </si>
  <si>
    <t>Servant Allowance</t>
  </si>
  <si>
    <t>REGISTERED  PRIVATE SOCIETIES BY ACTIVITY</t>
  </si>
  <si>
    <t xml:space="preserve">Age group at retirement </t>
  </si>
  <si>
    <t>نوع الخدمة</t>
  </si>
  <si>
    <t>- 19</t>
  </si>
  <si>
    <t>Age group</t>
  </si>
  <si>
    <t>الفئة العمرية</t>
  </si>
  <si>
    <t xml:space="preserve"> الخدمات المقدمة من مركز نوفر 
للمسجلين بالمركز حسب فئات العمر والنوع</t>
  </si>
  <si>
    <t>SERVICES PROVIDED TO CASES RECIVED 
BY NAUFAR CENTER BY GENDER AND SERVICE TYPE</t>
  </si>
  <si>
    <t>خدمة الرعاية النهارية</t>
  </si>
  <si>
    <t xml:space="preserve"> الخدمات المقدمة للحالات الواردة 
لمركز نوفر حسب النوع ونوع الخدمة</t>
  </si>
  <si>
    <t>Type of service</t>
  </si>
  <si>
    <t>SERVICES PROVIDED BY NAUFAR CENTER 
BY AGE GROUP,  AND GENDER</t>
  </si>
  <si>
    <t>Educational Services</t>
  </si>
  <si>
    <t>Medical Services</t>
  </si>
  <si>
    <t xml:space="preserve"> Financial Services</t>
  </si>
  <si>
    <t xml:space="preserve"> Services in Kind</t>
  </si>
  <si>
    <t xml:space="preserve"> الخدمات الطبية للكلى *</t>
  </si>
  <si>
    <t>الخدمات الطبية</t>
  </si>
  <si>
    <t>الخدمات التعليمية</t>
  </si>
  <si>
    <t>الخدمات التدريبية</t>
  </si>
  <si>
    <t>الخدمات العينية</t>
  </si>
  <si>
    <t xml:space="preserve">                         Nationality                               &amp; Gender
  Type of Programs</t>
  </si>
  <si>
    <t>Medical services for *kidneys</t>
  </si>
  <si>
    <t>* الخدمات الطبية للكلى تقدم لغير القطريين فقط.</t>
  </si>
  <si>
    <t>* Medical services for kidneys provide  for Non-Qataris only.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</si>
  <si>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</si>
  <si>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</si>
  <si>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</si>
  <si>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</si>
  <si>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</si>
  <si>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r>
      <t xml:space="preserve">المجموع
</t>
    </r>
    <r>
      <rPr>
        <b/>
        <sz val="8"/>
        <rFont val="Arial"/>
        <family val="2"/>
      </rPr>
      <t>Total</t>
    </r>
  </si>
  <si>
    <t>جدول (207)</t>
  </si>
  <si>
    <t>TABLE (207)</t>
  </si>
  <si>
    <t>جدول (208)</t>
  </si>
  <si>
    <t>TABLE (208)</t>
  </si>
  <si>
    <t>جدول (209)</t>
  </si>
  <si>
    <t>TABLE (209)</t>
  </si>
  <si>
    <t>جدول (210)</t>
  </si>
  <si>
    <t>TABLE (210)</t>
  </si>
  <si>
    <t>جدول (211)</t>
  </si>
  <si>
    <t>TABLE (211)</t>
  </si>
  <si>
    <t>TABLE (212)</t>
  </si>
  <si>
    <t>جدول (212)</t>
  </si>
  <si>
    <t>TABLE (213)</t>
  </si>
  <si>
    <t>TABLE (214)</t>
  </si>
  <si>
    <t>TABLE (215)</t>
  </si>
  <si>
    <t>TABLE (216)</t>
  </si>
  <si>
    <t>TABLE (217)</t>
  </si>
  <si>
    <t>وحدة داخلية</t>
  </si>
  <si>
    <t>Residential Unit</t>
  </si>
  <si>
    <t>استشارات اجتماعية ونفسية وقانونية</t>
  </si>
  <si>
    <t>خدمات تأهيل</t>
  </si>
  <si>
    <t>Counseling and guidance</t>
  </si>
  <si>
    <t>Social, psychological and legal counseling</t>
  </si>
  <si>
    <t>Housing</t>
  </si>
  <si>
    <t>Rehabilitation services</t>
  </si>
  <si>
    <t>أطفال
Childs</t>
  </si>
  <si>
    <t>* تم ايقاف الخدمة من عام 2015 من أجل تطويرها</t>
  </si>
  <si>
    <t xml:space="preserve">* Service has been suspended from year 2015 for development </t>
  </si>
  <si>
    <t xml:space="preserve"> المتقاعدون المسجلون في صناديق وأنظمة التقاعد 
حسب أسباب التقاعد</t>
  </si>
  <si>
    <t xml:space="preserve"> المتقاعدون المسجلون في صناديق وأنظمة التقاعد 
حسب قطاع العمل (مدني / عسكري)</t>
  </si>
  <si>
    <t xml:space="preserve"> المتقاعدون المسجلون في صناديق وأنظمة التقاعد 
حسب مدة الخدمة</t>
  </si>
  <si>
    <t xml:space="preserve"> المتقاعدون المسجلون في صناديق وأنظمة التقاعد 
حسب الفئة العمرية عند التقاعد</t>
  </si>
  <si>
    <t xml:space="preserve"> المتقاعدون المسجلون في صناديق وأنظمة التقاعد 
حسب المعاش التقاعدي السنوي</t>
  </si>
  <si>
    <t>في عام 2015 تم إضافة أفرع جديدة</t>
  </si>
  <si>
    <t>RETIREES REGISTERED IN PENSION FUNDS 
AND SYSTEMS BY REASON FOR RETIREMENT</t>
  </si>
  <si>
    <t>RETIREES REGISTERED IN  PENSION FUNDS 
AND SYSTEMS BY LABOR SECTOR (CIVIL / MILITARY)</t>
  </si>
  <si>
    <t>RETIREES REGISTERED IN PENSION FUNDS 
AND SYSTEMS BY LENGTH OF EMPLOYMENT</t>
  </si>
  <si>
    <t>RETIREES REGISTERED IN  PENSION FUNDS 
AND SYSTEMS BY AGE GROUP AT RETIREMENT</t>
  </si>
  <si>
    <t>RETIREES REGISTERED IN  PENSION FUNDS 
AND SYSTEMS BY ANNUAL PENSION</t>
  </si>
  <si>
    <t>الظعاين</t>
  </si>
  <si>
    <t>الشحانية</t>
  </si>
  <si>
    <t>Al Daayen</t>
  </si>
  <si>
    <t>Al-Shahaniya</t>
  </si>
  <si>
    <r>
      <t xml:space="preserve">الخدمات  المادية 
</t>
    </r>
    <r>
      <rPr>
        <sz val="10"/>
        <rFont val="Arial"/>
        <family val="2"/>
      </rPr>
      <t xml:space="preserve"> FinancialServices</t>
    </r>
  </si>
  <si>
    <r>
      <t xml:space="preserve">الخدمات التعليمية
</t>
    </r>
    <r>
      <rPr>
        <sz val="10"/>
        <rFont val="Arial"/>
        <family val="2"/>
      </rPr>
      <t>Educational Services</t>
    </r>
  </si>
  <si>
    <r>
      <t xml:space="preserve">الخدمات التدريبية
</t>
    </r>
    <r>
      <rPr>
        <sz val="10"/>
        <rFont val="Arial"/>
        <family val="2"/>
      </rPr>
      <t xml:space="preserve">  Trannig Services</t>
    </r>
  </si>
  <si>
    <r>
      <t xml:space="preserve">الخدمات العينية
</t>
    </r>
    <r>
      <rPr>
        <sz val="10"/>
        <rFont val="Arial"/>
        <family val="2"/>
      </rPr>
      <t xml:space="preserve"> Services in Kind</t>
    </r>
  </si>
  <si>
    <r>
      <t xml:space="preserve">الخدمات الطبية
</t>
    </r>
    <r>
      <rPr>
        <sz val="10"/>
        <rFont val="Arial"/>
        <family val="2"/>
      </rPr>
      <t>Medical Services</t>
    </r>
  </si>
  <si>
    <r>
      <t xml:space="preserve">مرضى الكلى الخدمات الطبية للكلى
</t>
    </r>
    <r>
      <rPr>
        <sz val="10"/>
        <rFont val="Arial"/>
        <family val="2"/>
      </rPr>
      <t>Kidney Patients</t>
    </r>
  </si>
  <si>
    <r>
      <t xml:space="preserve">قروض مشاريع
</t>
    </r>
    <r>
      <rPr>
        <sz val="10"/>
        <rFont val="Arial"/>
        <family val="2"/>
      </rPr>
      <t>Project loans</t>
    </r>
  </si>
  <si>
    <t xml:space="preserve"> المستفيدون من الخدمات المقدمة من دار الإنماء الاجتماعي  حسب نوع الخدمة والجنسية </t>
  </si>
  <si>
    <r>
      <t xml:space="preserve">إناث
</t>
    </r>
    <r>
      <rPr>
        <b/>
        <sz val="8"/>
        <rFont val="Arial"/>
        <family val="2"/>
      </rPr>
      <t>Females</t>
    </r>
  </si>
  <si>
    <r>
      <t xml:space="preserve">ذكور
</t>
    </r>
    <r>
      <rPr>
        <b/>
        <sz val="8"/>
        <rFont val="Arial"/>
        <family val="2"/>
      </rPr>
      <t>Males</t>
    </r>
  </si>
  <si>
    <t>The charity registered with us is 14 parties and details as follows:
 4 charitable societies
 9 private charitable institutions
 1 Organization</t>
  </si>
  <si>
    <t xml:space="preserve">                    الجنسية                        والنوع
  نوع
 البرامج</t>
  </si>
  <si>
    <t xml:space="preserve">                    الجنسية                           والنوع
السنة </t>
  </si>
  <si>
    <t xml:space="preserve">                    الجنسية                           والنوع
الفئات العمرية </t>
  </si>
  <si>
    <t xml:space="preserve">               Private                       Societies
Year</t>
  </si>
  <si>
    <t>أنشطة العلاقات المجتمعية</t>
  </si>
  <si>
    <t xml:space="preserve">Community relations activities </t>
  </si>
  <si>
    <t>الأنشطة الإعلامية للقنوات التقليدية</t>
  </si>
  <si>
    <t xml:space="preserve">Media activities of conventional channels </t>
  </si>
  <si>
    <t>قروض  **مشاريع</t>
  </si>
  <si>
    <t>Project loans**</t>
  </si>
  <si>
    <t>** قروض المشاريع تقدم للقطريين فقط.</t>
  </si>
  <si>
    <t>** Project loans provide  for Qataris only.</t>
  </si>
  <si>
    <t>--</t>
  </si>
  <si>
    <t xml:space="preserve">الجهات الخيرية المسجلة لدينا هي 14 جهة وتفصيلها كالآتي:
4 جمعيات خيرية
9 مؤسسات خاصة خيرية
1 منظمة </t>
  </si>
  <si>
    <t>VOLUNTEERS REGISTERED  AT  QATAR CENTER FOR VOLUNTARY ACTIVITIES 
BY NATIONALITY,GENDER AND AGE GROUPS</t>
  </si>
  <si>
    <t>*5,579</t>
  </si>
  <si>
    <t>*18,310</t>
  </si>
  <si>
    <t>*7,001</t>
  </si>
  <si>
    <t>* تم تعديل بيانات أنشطة الإعلام الاجتماعي للسنوات (2014 - 2016) من المصدر</t>
  </si>
  <si>
    <t>* The data of the social media activities for the years (2014-2016) were modified from the source</t>
  </si>
  <si>
    <r>
      <t>أنشطة الإعلام الاجتماعي</t>
    </r>
    <r>
      <rPr>
        <b/>
        <vertAlign val="superscript"/>
        <sz val="12"/>
        <rFont val="Arial"/>
        <family val="2"/>
      </rPr>
      <t>(1)</t>
    </r>
  </si>
  <si>
    <r>
      <t>Social media activities</t>
    </r>
    <r>
      <rPr>
        <b/>
        <vertAlign val="superscript"/>
        <sz val="10"/>
        <rFont val="Arial"/>
        <family val="2"/>
      </rPr>
      <t xml:space="preserve"> (1)</t>
    </r>
  </si>
  <si>
    <t xml:space="preserve">(1) It features media and cultural content that is published on the center’s social networking accounts (Twitter, Facebook, YouTube, Instagram, Google Plus). </t>
  </si>
  <si>
    <t xml:space="preserve">BENEFICIARIES OF SOCIAL SECURITY BY LOCATION </t>
  </si>
  <si>
    <t>معاش أسرة مفقودة</t>
  </si>
  <si>
    <t xml:space="preserve">                   نوع البدل                        والنوع
   السنوات</t>
  </si>
  <si>
    <t>BENEFICIARIES OF SOCIAL SECURITY (SERVANT ALLOWANCE) 
BY TYPE OF ALLOWANCE AND GENDER</t>
  </si>
  <si>
    <t xml:space="preserve">                   السنة والنوع 
 نوع الضمان</t>
  </si>
  <si>
    <t xml:space="preserve">                               Year &amp; Gender 
  Type of Security</t>
  </si>
  <si>
    <t xml:space="preserve">                    Year
 Location</t>
  </si>
  <si>
    <t xml:space="preserve">                 السنة  
الموقع </t>
  </si>
  <si>
    <t>مسيعيد</t>
  </si>
  <si>
    <t>BENEFICIARIES OF THE SOCIAL SECURITY  
BY TYPE OF SECURITY AND GENDER</t>
  </si>
  <si>
    <t>جدول (213)</t>
  </si>
  <si>
    <t>جدول (214)</t>
  </si>
  <si>
    <t>جدول (215)</t>
  </si>
  <si>
    <t>جدول (216)</t>
  </si>
  <si>
    <t>جدول (217)</t>
  </si>
  <si>
    <t>جدول (218)</t>
  </si>
  <si>
    <t>TABLE (218)</t>
  </si>
  <si>
    <t>جدول (219)</t>
  </si>
  <si>
    <t>TABLE (219)</t>
  </si>
  <si>
    <t>جدول (220)</t>
  </si>
  <si>
    <t>TABLE (220)</t>
  </si>
  <si>
    <t>جدول (221)</t>
  </si>
  <si>
    <t>TABLE (221)</t>
  </si>
  <si>
    <t>جدول رقم (222)</t>
  </si>
  <si>
    <t>TABLE (222)</t>
  </si>
  <si>
    <t>جدول رقم (223)</t>
  </si>
  <si>
    <t>TABLE (223)</t>
  </si>
  <si>
    <t>جدول رقم (224)</t>
  </si>
  <si>
    <t>TABLE (224)</t>
  </si>
  <si>
    <t>جدول رقم (225)</t>
  </si>
  <si>
    <t>TABLE (225)</t>
  </si>
  <si>
    <t>جدول رقم (226)</t>
  </si>
  <si>
    <t>TABLE (226)</t>
  </si>
  <si>
    <t xml:space="preserve">Statistics of Civil Society are among the most important statistics that contribute to highlighting the important role of institutions that furnish  aid and support to the members of the society.
</t>
  </si>
  <si>
    <t>·Ministry of Administrative Development, Labor and Social Affairs</t>
  </si>
  <si>
    <t xml:space="preserve">           نوع الاستشارة 
                   والنوع
السنة والجنسية</t>
  </si>
  <si>
    <t xml:space="preserve">  Training Services</t>
  </si>
  <si>
    <t xml:space="preserve">الخدمات المادية </t>
  </si>
  <si>
    <t>أكاديمية قطر العالمية للتجميل</t>
  </si>
  <si>
    <t>* All retirees enrolled in systems of public pension (governmental) and social insurance  (the private sector)</t>
  </si>
  <si>
    <t>·        وزارة التنمية الإدارية والعمل والشؤون الاجتماعية</t>
  </si>
  <si>
    <t>·        دار الإنماء الاجتماعي</t>
  </si>
  <si>
    <t>·        مركز قطر للعمل التطوعي</t>
  </si>
  <si>
    <t>·        الهيئة العامة للتقاعد والتأمينات الاجتماعية</t>
  </si>
  <si>
    <t>.       مركز نوفر</t>
  </si>
  <si>
    <t>.      هيئة تنظيم الأعمال الخيرية</t>
  </si>
  <si>
    <t>. Regulatory Authority For Charitable Activities</t>
  </si>
  <si>
    <t>20 - 30</t>
  </si>
  <si>
    <t>2014 - 2018</t>
  </si>
  <si>
    <t>·        مركز الاستشارات العائلية (وفاق)</t>
  </si>
  <si>
    <t xml:space="preserve">خدمات الرعاية الوالدية المقدمة من مركز الاستشارات العائلية (وفاق) حسب الجنسية والنوع  </t>
  </si>
  <si>
    <t xml:space="preserve"> الخدمات المقدمة من مركز الاستشارات العائلية (وفاق) للمراجعين للمركز عبر الهاتف حسب نوع الاستشارة والنوع والجنسية</t>
  </si>
  <si>
    <t>SERVICES RENDERED BY FAMILY CONSULTING CENTRE (WIFAQ) THROUGH PHONE CALLS BY TYPE OF CONSULTANCY,
GENDER AND  NATIONALITY</t>
  </si>
  <si>
    <t>· Family Consulting Center (WIFAQ)</t>
  </si>
  <si>
    <t xml:space="preserve"> PARENTAL CARE SERVICES RENDERED BY FAMILY 
CONSULTING  CENTER (WIFAQ) BY NATIONALITY AND GENDER</t>
  </si>
  <si>
    <t xml:space="preserve"> الخدمات المقدمة من مركز الاستشارات العائلية (وفاق) للمراجعين بالمركز حسب نوع الخدمة والنوع والجنسية </t>
  </si>
  <si>
    <t xml:space="preserve">     SERVICES RENDERED BY FAMILY CONSULTING CENTER (WIFAQ) BY TYPE 
OF SERVICE, GENDER AND NATIONALITY</t>
  </si>
  <si>
    <t>2016 - 2018</t>
  </si>
  <si>
    <t>2015 - 2018</t>
  </si>
  <si>
    <t>خدمات الرعاية الداخلية</t>
  </si>
  <si>
    <t>Internal care services</t>
  </si>
  <si>
    <t>خدمات الرعاية النهارية</t>
  </si>
  <si>
    <t>Day-care services</t>
  </si>
  <si>
    <t>خدمات الرعاية الاجتماعية</t>
  </si>
  <si>
    <t>Social welfare services</t>
  </si>
  <si>
    <t>خدمات الرعاية الصحية</t>
  </si>
  <si>
    <t>Health care services</t>
  </si>
  <si>
    <t>خدمات العلاج الطبيعي</t>
  </si>
  <si>
    <t>Physiotherapy services</t>
  </si>
  <si>
    <t>خدمات العلاج الوظائفي</t>
  </si>
  <si>
    <t>Occupational Therapy Services</t>
  </si>
  <si>
    <t>خدمات الرعاية المتنقلة المنزلية</t>
  </si>
  <si>
    <t>Home Care Services</t>
  </si>
  <si>
    <t>خدمات البرامج والأنشطة</t>
  </si>
  <si>
    <t>Programs and activities services</t>
  </si>
  <si>
    <t>خدمات الرعاية النفسية</t>
  </si>
  <si>
    <t>خدمة شاورني</t>
  </si>
  <si>
    <t>Please ask Service</t>
  </si>
  <si>
    <t>خدمة الاستشارات الاجتماعية</t>
  </si>
  <si>
    <t>Social Counseling Service</t>
  </si>
  <si>
    <t>استضافة دائمة</t>
  </si>
  <si>
    <t>Permanent host</t>
  </si>
  <si>
    <t>استضافة متقطعة</t>
  </si>
  <si>
    <t>Hosting intermittent</t>
  </si>
  <si>
    <t>استضافة لفترة محدودة</t>
  </si>
  <si>
    <t>Hosting for a limited period</t>
  </si>
  <si>
    <t>اقل من 40</t>
  </si>
  <si>
    <t>Less than 40</t>
  </si>
  <si>
    <t>40-45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</si>
  <si>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</si>
  <si>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</si>
  <si>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</si>
  <si>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</si>
  <si>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</si>
  <si>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</si>
  <si>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</si>
  <si>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</si>
  <si>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</si>
  <si>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</si>
  <si>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 فأكثر</t>
  </si>
  <si>
    <t>96 and above</t>
  </si>
  <si>
    <t>أطــــباء</t>
  </si>
  <si>
    <t>Doctors</t>
  </si>
  <si>
    <t>ممرضـــين</t>
  </si>
  <si>
    <t xml:space="preserve">Nurses </t>
  </si>
  <si>
    <t>أخصائيين عـلاج طبيعي</t>
  </si>
  <si>
    <t>Physiotherapist</t>
  </si>
  <si>
    <t>Social Specialist</t>
  </si>
  <si>
    <t>الموظفين الإداريين</t>
  </si>
  <si>
    <t>Administrative staff</t>
  </si>
  <si>
    <t>العمــــال</t>
  </si>
  <si>
    <t>Workers</t>
  </si>
  <si>
    <t>أخصائي تغذية</t>
  </si>
  <si>
    <t>أخصائي نفسي</t>
  </si>
  <si>
    <t xml:space="preserve">تثقيف غذائي </t>
  </si>
  <si>
    <t>Food education</t>
  </si>
  <si>
    <t>قطريون
Qataris</t>
  </si>
  <si>
    <t>غير قطريين 
Non-Qataris</t>
  </si>
  <si>
    <t>2017 - 2018</t>
  </si>
  <si>
    <t xml:space="preserve">                    الجنسية                           والنوع
نوع الخدمة </t>
  </si>
  <si>
    <t>جدول (227)</t>
  </si>
  <si>
    <t>TABLE (227)</t>
  </si>
  <si>
    <t xml:space="preserve">                    الجنسية                           والنوع
الفئة العمرية</t>
  </si>
  <si>
    <t xml:space="preserve">                Nationality                              &amp; Gender
 Age group</t>
  </si>
  <si>
    <t>جدول (229)</t>
  </si>
  <si>
    <t>TABLE (229)</t>
  </si>
  <si>
    <t xml:space="preserve">                         الجنسية                               والنوع
المهنة</t>
  </si>
  <si>
    <t xml:space="preserve">تعتبر احصاءات المجتمع المدني من الاحصاءات الرئيسية التي تساهم في إبراز دور المؤسسات التي تقدم العون والمساعدة للمجتمع.
</t>
  </si>
  <si>
    <t>·        مركز الحماية والتأهيل الاجتماعي(أمان)</t>
  </si>
  <si>
    <t>· Protection and Rehabilitation Center (Aman)</t>
  </si>
  <si>
    <t>. Naufar Center</t>
  </si>
  <si>
    <t xml:space="preserve">.      مركز تمكين ورعاية كبار السن (إحسان) </t>
  </si>
  <si>
    <t>. Center for Empowerment and Care of the Elderly (Ihsan)</t>
  </si>
  <si>
    <t>الأنشطة التي قام بها مركز الاستشارات العائلية (وفاق)</t>
  </si>
  <si>
    <t xml:space="preserve">  ACTIVITIES, RENDERED BY THE FAMILY
CONSULTING CENTER (WIFAQ)</t>
  </si>
  <si>
    <t xml:space="preserve">                             Nationality
                             &amp; Gender
 Years</t>
  </si>
  <si>
    <t xml:space="preserve"> الأسر المستفيدة من المساعدات المالية الشهرية التي تقدمها 
دار الإنماء الاجتماعي حسب الجنسية</t>
  </si>
  <si>
    <t>المستفيدون من الخدمات التدريبية التي تقدمها دار الإنماء الاجتماعي حسب الجنسية والنوع ونوع البرامج</t>
  </si>
  <si>
    <t>الخدمات المقدمة للحالات الواردة لمركز الحماية والتأهيل الاجتماعي (أمان)
حسب الجنسية والنوع ونوع الخدمة</t>
  </si>
  <si>
    <t>SERVICES PROVIDED TO CASES RECIVED BY THE PROTECTION AND SOCIAL
REHABILITATION CENTER (Aman) BY NATIONALITY, GENDER AND SERVICE TYPE</t>
  </si>
  <si>
    <t>المستفيدون من الضمان الاجتماعي حسب الموقع</t>
  </si>
  <si>
    <t>المستفيدون من الضمان الاجتماعي حسب نوع الضمان والنوع</t>
  </si>
  <si>
    <t>*2018</t>
  </si>
  <si>
    <t>* إجمالي عدد المنتفعين الفعليين من الضمان الاجتماعي في 2018 = 13899، ونفسر وصول العدد الى 21233 هو تكرار انتفاع بعض الحالات في معاش الضمان الاجتماعي وبدل خادم بواقع 7334 حاله.</t>
  </si>
  <si>
    <t>* The total number of actual beneficiaries of social security in 2018 = 13899. We explain that the number reached 21233,  by the recurrence of some cases in the social security pension and the allowance of a server of 7334 cases.</t>
  </si>
  <si>
    <t xml:space="preserve">                  Type of                     allowance
                 &amp; Gender
Years</t>
  </si>
  <si>
    <t xml:space="preserve">المستفيدون من الضمان الاجتماعي (بدل الخدم) حسب نوع البدل والنوع </t>
  </si>
  <si>
    <t xml:space="preserve">                            Nationality                                  &amp; Gender
 Age groups</t>
  </si>
  <si>
    <t>النسبة %</t>
  </si>
  <si>
    <t>Civilian (government and private)*</t>
  </si>
  <si>
    <t>المسنون المستفيدون من الخدمات المقدمة من مركز تمكين ورعاية كبار السن (إحسان) حسب نوع الخدمة والجنسية والنوع</t>
  </si>
  <si>
    <t>Mental health Care services</t>
  </si>
  <si>
    <t xml:space="preserve">                    Nationality                        &amp; Gender
 Type of service</t>
  </si>
  <si>
    <t>المسنون المستفيدون من البرامج والخدمات التي يقدمها قسم الرعاية الشاملة من مركز تمكين ورعاية كبار السن (إحسان) 
حسب نوع الخدمة والجنسية والنوع</t>
  </si>
  <si>
    <t xml:space="preserve">                   Nationality                         &amp; Gender
 Type of service</t>
  </si>
  <si>
    <t>المسنون المسجلون في مركز تمكين ورعاية كبار السن (إحسان) حسب الفئة العمرية والجنسية والنوع</t>
  </si>
  <si>
    <t>الموظفون العاملون في مركز تمكين ورعاية كبار السن (إحسان) حسب المهنة والجنسية والنوع</t>
  </si>
  <si>
    <t xml:space="preserve">                 Nationality                       &amp; Gender
Occupation</t>
  </si>
  <si>
    <t xml:space="preserve">Psychologist </t>
  </si>
  <si>
    <t>أخصائــي اجتماعي</t>
  </si>
  <si>
    <t>منسق إداري</t>
  </si>
  <si>
    <t xml:space="preserve">Nutrition specialist </t>
  </si>
  <si>
    <t>Administrative Coordinator</t>
  </si>
  <si>
    <t>Employees at the Center staff Center for Empowerment and Care of the Elderly (Ihsan)
by Occupation, Nationality and Gender</t>
  </si>
  <si>
    <t>Registered elderly in the Center for Empowerment and Care of the Elderly 
(Ihsan) by Age Group, Nationality and Gender</t>
  </si>
  <si>
    <t>Elderly beneficiaries of the programs and services offered comprehensive care section of the Center 
for Empowerment and Care of the Elderly (Ihsan) by type of service, Nationality and Gender</t>
  </si>
  <si>
    <t>Elderly beneficiaries of the services provided by the Center for Empowerment 
and Care of the Elderly (Ihsan) by type of service, Nationality and Gender</t>
  </si>
  <si>
    <t>النفسية والتربوية
Psychological and Educational</t>
  </si>
  <si>
    <t>الاجتماعية
Social</t>
  </si>
  <si>
    <t>القانونية
Legal</t>
  </si>
  <si>
    <t>الشرعية
Shariaa</t>
  </si>
  <si>
    <r>
      <t xml:space="preserve">  </t>
    </r>
    <r>
      <rPr>
        <b/>
        <sz val="11"/>
        <rFont val="Arial"/>
        <family val="2"/>
      </rPr>
      <t>أسر قطرية</t>
    </r>
    <r>
      <rPr>
        <b/>
        <sz val="10"/>
        <rFont val="Arial"/>
        <family val="2"/>
      </rPr>
      <t xml:space="preserve">
</t>
    </r>
    <r>
      <rPr>
        <b/>
        <sz val="8"/>
        <rFont val="Arial"/>
        <family val="2"/>
      </rPr>
      <t>Qatari households</t>
    </r>
  </si>
  <si>
    <r>
      <rPr>
        <b/>
        <sz val="11"/>
        <rFont val="Arial"/>
        <family val="2"/>
      </rPr>
      <t>أسر غير قطرية</t>
    </r>
    <r>
      <rPr>
        <b/>
        <sz val="10"/>
        <rFont val="Arial"/>
        <family val="2"/>
      </rPr>
      <t xml:space="preserve">
</t>
    </r>
    <r>
      <rPr>
        <b/>
        <sz val="8"/>
        <rFont val="Arial"/>
        <family val="2"/>
      </rPr>
      <t>Non-Qatari households</t>
    </r>
    <r>
      <rPr>
        <b/>
        <sz val="10"/>
        <rFont val="Arial"/>
        <family val="2"/>
      </rPr>
      <t xml:space="preserve"> </t>
    </r>
  </si>
  <si>
    <r>
      <rPr>
        <b/>
        <sz val="11"/>
        <rFont val="Arial"/>
        <family val="2"/>
      </rPr>
      <t>المجموع</t>
    </r>
    <r>
      <rPr>
        <b/>
        <sz val="10"/>
        <rFont val="Arial"/>
        <family val="2"/>
      </rPr>
      <t xml:space="preserve">
</t>
    </r>
    <r>
      <rPr>
        <b/>
        <sz val="8"/>
        <rFont val="Arial"/>
        <family val="2"/>
      </rPr>
      <t>Total</t>
    </r>
  </si>
  <si>
    <t>2017***</t>
  </si>
  <si>
    <t>2018***</t>
  </si>
  <si>
    <r>
      <t xml:space="preserve">المجموع
</t>
    </r>
    <r>
      <rPr>
        <b/>
        <sz val="9"/>
        <rFont val="Arial"/>
        <family val="2"/>
      </rPr>
      <t>Total</t>
    </r>
  </si>
  <si>
    <r>
      <t xml:space="preserve"> غير قطريين
</t>
    </r>
    <r>
      <rPr>
        <b/>
        <sz val="9"/>
        <rFont val="Arial"/>
        <family val="2"/>
      </rPr>
      <t>Non-Qatari</t>
    </r>
  </si>
  <si>
    <r>
      <t xml:space="preserve"> قطريون
</t>
    </r>
    <r>
      <rPr>
        <b/>
        <sz val="9"/>
        <rFont val="Arial"/>
        <family val="2"/>
      </rPr>
      <t>Qatari</t>
    </r>
  </si>
  <si>
    <t>2017*</t>
  </si>
  <si>
    <t>2018*</t>
  </si>
  <si>
    <t>تنمية المشاريع**</t>
  </si>
  <si>
    <t>Development Programs**</t>
  </si>
  <si>
    <t>* The Center for Social Development started the implementation of a new strategy in 2017, and the Center intends to end these humanitarian services by 2019. Accordingly, the data are consistent with the new strategy.</t>
  </si>
  <si>
    <t>*** The Center for Social Development started the implementation of a new strategy in 2017, and the Center intends to end these humanitarian services by 2019. Accordingly, the data are consistent with the new strategy.</t>
  </si>
  <si>
    <t>** The Center for Social Development started the implementation of a new strategy in 2017, and the Center intends to end these humanitarian services by 2019. Accordingly, the data are consistent with the new strategy.</t>
  </si>
  <si>
    <t>(1) تتضمن المحتوى الإعلامي والتثقيفي الذي يتم نشره عبر حسابات المركز في وسائل التواصل الاجتماعي (تويتر ، فيس بوك ، يوتيوب ، انستغرام ، جوجل بلس).</t>
  </si>
  <si>
    <t>*** دار الإنماء الاجتماعي بدأت بتنفيذ استراتيجية جديدة من عام 2017، وعليه فإن المركز بصدد إنهاء هذه الخدمات الإنسانية بحلول عام 2019، بناءً على ذلك فإن البيانات مُطابقة للإستراتيجية الجديدة.</t>
  </si>
  <si>
    <t>الخطوة الأولى</t>
  </si>
  <si>
    <t>الإرشاد المهني</t>
  </si>
  <si>
    <t>*الخطوة الأولى</t>
  </si>
  <si>
    <t>*الإرشاد المهني</t>
  </si>
  <si>
    <t>** دار الإنماء الاجتماعي بدأت بتنفيذ استراتيجية جديدة من عام 2017، وعليه فإن المركز بصدد إنهاء هذه الخدمات الإنسانية بحلول عام 2019، بناءً على ذلك فإن البيانات مُطابقة للإستراتيجية الجديدة.</t>
  </si>
  <si>
    <t>* دار الإنماء الاجتماعي بدأت بتنفيذ استراتيجية جديدة من عام 2017، وعليه فإن المركز بصدد إنهاء هذه الخدمات الإنسانية بحلول عام 2019، بناءً على ذلك فإن البيانات مُطابقة للإستراتيجية الجديدة.</t>
  </si>
  <si>
    <t>إرشاد وتوجيه</t>
  </si>
  <si>
    <t>إيواء</t>
  </si>
  <si>
    <t>أم صلال</t>
  </si>
  <si>
    <t>أخرى</t>
  </si>
  <si>
    <t>معاش ذوي الإعاقة</t>
  </si>
  <si>
    <t xml:space="preserve">معاش مجهول الأبوين </t>
  </si>
  <si>
    <t>بدل خادم- إعاقة</t>
  </si>
  <si>
    <t>جدول (230)</t>
  </si>
  <si>
    <t>TABLE (230)</t>
  </si>
  <si>
    <t>TABLE (228)</t>
  </si>
  <si>
    <t>جدول (228)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</si>
</sst>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_-* #,##0.00\-;_-* &quot;-&quot;??_-;_-@_-"/>
    <numFmt numFmtId="164" formatCode="_(* #,##0.00_);_(* \(#,##0.00\);_(* &quot;-&quot;??_);_(@_)"/>
    <numFmt numFmtId="165" formatCode="0.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sz val="12"/>
      <name val="Arial"/>
      <family val="2"/>
    </font>
    <font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b/>
      <sz val="14"/>
      <color indexed="8"/>
      <name val="Arial"/>
      <family val="2"/>
    </font>
    <font>
      <b/>
      <sz val="10"/>
      <color rgb="FF222222"/>
      <name val="Arial"/>
      <family val="2"/>
    </font>
    <font>
      <b/>
      <sz val="12"/>
      <name val="Sakkal Majalla"/>
    </font>
    <font>
      <b/>
      <sz val="13"/>
      <name val="Sakkal Majalla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b/>
      <sz val="16"/>
      <name val="Sakkal Majalla"/>
    </font>
    <font>
      <b/>
      <sz val="12"/>
      <color theme="1"/>
      <name val="Sakkal Majalla"/>
    </font>
    <font>
      <b/>
      <sz val="10"/>
      <name val="Arial Black"/>
      <family val="2"/>
    </font>
    <font>
      <sz val="10"/>
      <color theme="1"/>
      <name val="Arial"/>
      <family val="2"/>
      <charset val="178"/>
    </font>
    <font>
      <b/>
      <sz val="10"/>
      <color theme="1"/>
      <name val="Arial"/>
      <family val="2"/>
      <charset val="178"/>
    </font>
    <font>
      <sz val="10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97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 style="thin">
        <color theme="1"/>
      </top>
      <bottom style="thin">
        <color indexed="64"/>
      </bottom>
      <diagonal/>
    </border>
    <border diagonalDown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>
      <left/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 diagonalUp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>
      <left style="medium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0"/>
      </right>
      <top/>
      <bottom style="thin">
        <color theme="1"/>
      </bottom>
      <diagonal/>
    </border>
    <border diagonalUp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/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  <border diagonalUp="1">
      <left style="medium">
        <color theme="0"/>
      </left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thin">
        <color indexed="64"/>
      </bottom>
      <diagonal style="medium">
        <color theme="0"/>
      </diagonal>
    </border>
  </borders>
  <cellStyleXfs count="262">
    <xf numFmtId="0" fontId="0" fillId="0" borderId="0"/>
    <xf numFmtId="43" fontId="14" fillId="0" borderId="0" applyFont="0" applyFill="0" applyBorder="0" applyAlignment="0" applyProtection="0"/>
    <xf numFmtId="0" fontId="23" fillId="0" borderId="0" applyAlignment="0">
      <alignment horizontal="centerContinuous" vertical="center"/>
    </xf>
    <xf numFmtId="0" fontId="32" fillId="0" borderId="0" applyAlignment="0">
      <alignment horizontal="centerContinuous" vertical="center"/>
    </xf>
    <xf numFmtId="0" fontId="12" fillId="0" borderId="0" applyAlignment="0">
      <alignment horizontal="centerContinuous" vertical="center"/>
    </xf>
    <xf numFmtId="0" fontId="12" fillId="0" borderId="0" applyAlignment="0">
      <alignment horizontal="centerContinuous" vertical="center"/>
    </xf>
    <xf numFmtId="0" fontId="24" fillId="2" borderId="1">
      <alignment horizontal="right" vertical="center" wrapText="1"/>
    </xf>
    <xf numFmtId="0" fontId="16" fillId="2" borderId="1">
      <alignment horizontal="right" vertical="center" wrapText="1"/>
    </xf>
    <xf numFmtId="1" fontId="25" fillId="2" borderId="2">
      <alignment horizontal="left" vertical="center" wrapText="1"/>
    </xf>
    <xf numFmtId="1" fontId="26" fillId="2" borderId="3">
      <alignment horizontal="center" vertical="center"/>
    </xf>
    <xf numFmtId="0" fontId="27" fillId="2" borderId="3">
      <alignment horizontal="center" vertical="center" wrapText="1"/>
    </xf>
    <xf numFmtId="0" fontId="28" fillId="2" borderId="3">
      <alignment horizontal="center" vertical="center" wrapText="1"/>
    </xf>
    <xf numFmtId="0" fontId="15" fillId="0" borderId="0">
      <alignment horizontal="center" vertical="center" readingOrder="2"/>
    </xf>
    <xf numFmtId="0" fontId="29" fillId="0" borderId="0">
      <alignment horizontal="left" vertical="center"/>
    </xf>
    <xf numFmtId="0" fontId="14" fillId="0" borderId="0"/>
    <xf numFmtId="0" fontId="15" fillId="0" borderId="0"/>
    <xf numFmtId="0" fontId="40" fillId="0" borderId="0"/>
    <xf numFmtId="0" fontId="11" fillId="0" borderId="0"/>
    <xf numFmtId="0" fontId="30" fillId="0" borderId="0">
      <alignment horizontal="right" vertical="center"/>
    </xf>
    <xf numFmtId="0" fontId="24" fillId="0" borderId="0">
      <alignment horizontal="right" vertical="center"/>
    </xf>
    <xf numFmtId="0" fontId="16" fillId="0" borderId="0">
      <alignment horizontal="right" vertical="center"/>
    </xf>
    <xf numFmtId="0" fontId="15" fillId="0" borderId="0">
      <alignment horizontal="left" vertical="center"/>
    </xf>
    <xf numFmtId="0" fontId="14" fillId="0" borderId="0">
      <alignment horizontal="left" vertical="center"/>
    </xf>
    <xf numFmtId="0" fontId="14" fillId="0" borderId="0">
      <alignment horizontal="left" vertical="center"/>
    </xf>
    <xf numFmtId="0" fontId="33" fillId="2" borderId="3" applyAlignment="0">
      <alignment horizontal="center" vertical="center"/>
    </xf>
    <xf numFmtId="0" fontId="30" fillId="0" borderId="4">
      <alignment horizontal="right" vertical="center" indent="1"/>
    </xf>
    <xf numFmtId="0" fontId="24" fillId="2" borderId="4">
      <alignment horizontal="right" vertical="center" wrapText="1" indent="1" readingOrder="2"/>
    </xf>
    <xf numFmtId="0" fontId="16" fillId="2" borderId="4">
      <alignment horizontal="right" vertical="center" wrapText="1" indent="1" readingOrder="2"/>
    </xf>
    <xf numFmtId="0" fontId="31" fillId="0" borderId="4">
      <alignment horizontal="right" vertical="center" indent="1"/>
    </xf>
    <xf numFmtId="0" fontId="31" fillId="2" borderId="4">
      <alignment horizontal="left" vertical="center" wrapText="1" indent="1"/>
    </xf>
    <xf numFmtId="0" fontId="31" fillId="0" borderId="5">
      <alignment horizontal="left" vertical="center"/>
    </xf>
    <xf numFmtId="0" fontId="31" fillId="0" borderId="6">
      <alignment horizontal="left" vertical="center"/>
    </xf>
    <xf numFmtId="0" fontId="10" fillId="0" borderId="0"/>
    <xf numFmtId="0" fontId="14" fillId="0" borderId="0"/>
    <xf numFmtId="0" fontId="23" fillId="0" borderId="0" applyAlignment="0">
      <alignment horizontal="centerContinuous" vertical="center"/>
    </xf>
    <xf numFmtId="0" fontId="14" fillId="0" borderId="0">
      <alignment horizontal="center" vertical="center" readingOrder="2"/>
    </xf>
    <xf numFmtId="0" fontId="14" fillId="0" borderId="0"/>
    <xf numFmtId="0" fontId="9" fillId="0" borderId="0"/>
    <xf numFmtId="164" fontId="1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3" fillId="0" borderId="0" applyAlignment="0">
      <alignment horizontal="centerContinuous" vertical="center"/>
    </xf>
    <xf numFmtId="0" fontId="12" fillId="0" borderId="0" applyAlignment="0">
      <alignment horizontal="centerContinuous" vertical="center"/>
    </xf>
    <xf numFmtId="0" fontId="12" fillId="0" borderId="0" applyAlignment="0">
      <alignment horizontal="centerContinuous" vertical="center"/>
    </xf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52" fillId="0" borderId="0">
      <alignment horizontal="left" vertical="center"/>
    </xf>
    <xf numFmtId="0" fontId="14" fillId="0" borderId="0">
      <alignment horizontal="left" vertical="center"/>
    </xf>
    <xf numFmtId="0" fontId="33" fillId="2" borderId="3" applyAlignment="0">
      <alignment horizontal="center" vertical="center"/>
    </xf>
    <xf numFmtId="0" fontId="30" fillId="0" borderId="4">
      <alignment horizontal="right" vertical="center" indent="1"/>
    </xf>
    <xf numFmtId="0" fontId="16" fillId="2" borderId="4">
      <alignment horizontal="right" vertical="center" wrapText="1" indent="1" readingOrder="2"/>
    </xf>
    <xf numFmtId="0" fontId="16" fillId="2" borderId="4">
      <alignment horizontal="right" vertical="center" wrapText="1" indent="1" readingOrder="2"/>
    </xf>
    <xf numFmtId="0" fontId="16" fillId="2" borderId="4">
      <alignment horizontal="right" vertical="center" wrapText="1" indent="1" readingOrder="2"/>
    </xf>
    <xf numFmtId="0" fontId="31" fillId="0" borderId="4">
      <alignment horizontal="right" vertical="center" indent="1"/>
    </xf>
    <xf numFmtId="0" fontId="31" fillId="2" borderId="4">
      <alignment horizontal="left" vertical="center" wrapText="1" indent="1"/>
    </xf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>
      <alignment horizontal="center" vertical="center" readingOrder="2"/>
    </xf>
    <xf numFmtId="0" fontId="11" fillId="0" borderId="0"/>
    <xf numFmtId="0" fontId="11" fillId="0" borderId="0">
      <alignment horizontal="left" vertical="center"/>
    </xf>
    <xf numFmtId="0" fontId="11" fillId="0" borderId="0">
      <alignment horizontal="left" vertical="center"/>
    </xf>
    <xf numFmtId="0" fontId="11" fillId="0" borderId="0">
      <alignment horizontal="left" vertical="center"/>
    </xf>
    <xf numFmtId="0" fontId="7" fillId="0" borderId="0"/>
    <xf numFmtId="0" fontId="11" fillId="0" borderId="0"/>
    <xf numFmtId="0" fontId="11" fillId="0" borderId="0">
      <alignment horizontal="center" vertical="center" readingOrder="2"/>
    </xf>
    <xf numFmtId="0" fontId="7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>
      <alignment horizontal="left"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40" fillId="0" borderId="0" applyFont="0" applyFill="0" applyBorder="0" applyAlignment="0" applyProtection="0"/>
    <xf numFmtId="0" fontId="5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/>
    <xf numFmtId="0" fontId="4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35">
    <xf numFmtId="0" fontId="0" fillId="0" borderId="0" xfId="0"/>
    <xf numFmtId="0" fontId="41" fillId="0" borderId="0" xfId="0" applyFont="1" applyAlignment="1">
      <alignment vertical="center" wrapText="1"/>
    </xf>
    <xf numFmtId="0" fontId="13" fillId="0" borderId="0" xfId="4" applyFont="1" applyAlignment="1">
      <alignment readingOrder="1"/>
    </xf>
    <xf numFmtId="0" fontId="41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4" fillId="0" borderId="0" xfId="14" applyFont="1" applyAlignment="1">
      <alignment vertical="center"/>
    </xf>
    <xf numFmtId="0" fontId="17" fillId="0" borderId="0" xfId="17" applyFont="1" applyAlignment="1">
      <alignment horizontal="center" vertical="center"/>
    </xf>
    <xf numFmtId="0" fontId="16" fillId="0" borderId="0" xfId="17" applyFont="1"/>
    <xf numFmtId="0" fontId="17" fillId="0" borderId="0" xfId="17" applyFont="1" applyAlignment="1"/>
    <xf numFmtId="0" fontId="16" fillId="0" borderId="0" xfId="17" applyFont="1" applyAlignment="1"/>
    <xf numFmtId="0" fontId="12" fillId="0" borderId="0" xfId="17" applyFont="1"/>
    <xf numFmtId="0" fontId="23" fillId="0" borderId="0" xfId="17" applyFont="1"/>
    <xf numFmtId="0" fontId="11" fillId="0" borderId="0" xfId="17"/>
    <xf numFmtId="0" fontId="11" fillId="0" borderId="0" xfId="17" applyAlignment="1">
      <alignment horizontal="center" vertical="center"/>
    </xf>
    <xf numFmtId="0" fontId="42" fillId="0" borderId="0" xfId="17" applyFont="1" applyAlignment="1">
      <alignment horizontal="center" vertical="center"/>
    </xf>
    <xf numFmtId="0" fontId="43" fillId="0" borderId="0" xfId="17" applyFont="1" applyAlignment="1">
      <alignment horizontal="center" vertical="center"/>
    </xf>
    <xf numFmtId="0" fontId="44" fillId="0" borderId="0" xfId="17" applyFont="1" applyAlignment="1">
      <alignment horizontal="center" vertical="center" readingOrder="1"/>
    </xf>
    <xf numFmtId="0" fontId="45" fillId="0" borderId="0" xfId="17" applyFont="1" applyAlignment="1">
      <alignment horizontal="center" vertical="center"/>
    </xf>
    <xf numFmtId="0" fontId="17" fillId="0" borderId="0" xfId="17" applyFont="1" applyBorder="1" applyAlignment="1">
      <alignment vertical="center"/>
    </xf>
    <xf numFmtId="0" fontId="47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17" fillId="4" borderId="29" xfId="0" applyFont="1" applyFill="1" applyBorder="1" applyAlignment="1">
      <alignment horizontal="center" wrapText="1"/>
    </xf>
    <xf numFmtId="0" fontId="16" fillId="0" borderId="0" xfId="17" applyFont="1" applyBorder="1" applyAlignment="1">
      <alignment horizontal="right" vertical="center" readingOrder="2"/>
    </xf>
    <xf numFmtId="0" fontId="46" fillId="0" borderId="0" xfId="17" applyFont="1" applyBorder="1" applyAlignment="1">
      <alignment horizontal="left" vertical="center"/>
    </xf>
    <xf numFmtId="0" fontId="16" fillId="4" borderId="17" xfId="0" applyFont="1" applyFill="1" applyBorder="1" applyAlignment="1">
      <alignment horizontal="center" vertical="center" readingOrder="2"/>
    </xf>
    <xf numFmtId="0" fontId="14" fillId="0" borderId="0" xfId="0" applyFont="1" applyAlignment="1">
      <alignment horizontal="center" vertical="center" wrapText="1"/>
    </xf>
    <xf numFmtId="3" fontId="49" fillId="0" borderId="0" xfId="0" applyNumberFormat="1" applyFont="1" applyAlignment="1">
      <alignment horizontal="center" vertical="center" wrapText="1"/>
    </xf>
    <xf numFmtId="3" fontId="17" fillId="4" borderId="28" xfId="0" applyNumberFormat="1" applyFont="1" applyFill="1" applyBorder="1" applyAlignment="1">
      <alignment horizontal="left" vertical="center" wrapText="1" indent="1"/>
    </xf>
    <xf numFmtId="0" fontId="36" fillId="4" borderId="29" xfId="24" applyFont="1" applyFill="1" applyBorder="1" applyAlignment="1">
      <alignment horizontal="center" vertical="center" wrapText="1" readingOrder="1"/>
    </xf>
    <xf numFmtId="0" fontId="36" fillId="4" borderId="31" xfId="24" applyFont="1" applyFill="1" applyBorder="1" applyAlignment="1">
      <alignment vertical="center" wrapText="1" readingOrder="1"/>
    </xf>
    <xf numFmtId="0" fontId="36" fillId="4" borderId="30" xfId="24" applyFont="1" applyFill="1" applyBorder="1" applyAlignment="1">
      <alignment vertical="center" wrapText="1" readingOrder="1"/>
    </xf>
    <xf numFmtId="0" fontId="36" fillId="4" borderId="47" xfId="24" applyFont="1" applyFill="1" applyBorder="1" applyAlignment="1">
      <alignment vertical="center" wrapText="1" readingOrder="1"/>
    </xf>
    <xf numFmtId="0" fontId="36" fillId="4" borderId="44" xfId="24" applyFont="1" applyFill="1" applyBorder="1" applyAlignment="1">
      <alignment vertical="center" wrapText="1" readingOrder="1"/>
    </xf>
    <xf numFmtId="0" fontId="28" fillId="4" borderId="19" xfId="0" applyFont="1" applyFill="1" applyBorder="1" applyAlignment="1">
      <alignment horizontal="center" vertical="top" wrapText="1"/>
    </xf>
    <xf numFmtId="3" fontId="31" fillId="3" borderId="7" xfId="0" applyNumberFormat="1" applyFont="1" applyFill="1" applyBorder="1" applyAlignment="1">
      <alignment horizontal="left" vertical="center" wrapText="1" indent="1"/>
    </xf>
    <xf numFmtId="3" fontId="36" fillId="3" borderId="7" xfId="0" applyNumberFormat="1" applyFont="1" applyFill="1" applyBorder="1" applyAlignment="1">
      <alignment horizontal="left" vertical="center" wrapText="1" indent="1"/>
    </xf>
    <xf numFmtId="0" fontId="11" fillId="0" borderId="0" xfId="17" applyFont="1" applyAlignment="1">
      <alignment horizontal="center" vertical="center"/>
    </xf>
    <xf numFmtId="0" fontId="26" fillId="3" borderId="0" xfId="0" applyFont="1" applyFill="1" applyBorder="1" applyAlignment="1">
      <alignment horizontal="center" vertical="center" wrapText="1" readingOrder="2"/>
    </xf>
    <xf numFmtId="3" fontId="31" fillId="3" borderId="0" xfId="0" applyNumberFormat="1" applyFont="1" applyFill="1" applyBorder="1" applyAlignment="1">
      <alignment horizontal="left" vertical="center" wrapText="1" indent="1"/>
    </xf>
    <xf numFmtId="3" fontId="36" fillId="3" borderId="0" xfId="0" applyNumberFormat="1" applyFont="1" applyFill="1" applyBorder="1" applyAlignment="1">
      <alignment horizontal="left" vertical="center" wrapText="1" indent="1"/>
    </xf>
    <xf numFmtId="3" fontId="31" fillId="3" borderId="0" xfId="0" applyNumberFormat="1" applyFont="1" applyFill="1" applyBorder="1" applyAlignment="1">
      <alignment horizontal="right" vertical="center" wrapText="1" indent="1"/>
    </xf>
    <xf numFmtId="3" fontId="36" fillId="3" borderId="0" xfId="0" applyNumberFormat="1" applyFont="1" applyFill="1" applyBorder="1" applyAlignment="1">
      <alignment horizontal="right" vertical="center" wrapText="1" indent="1"/>
    </xf>
    <xf numFmtId="0" fontId="31" fillId="3" borderId="0" xfId="0" applyFont="1" applyFill="1" applyBorder="1" applyAlignment="1">
      <alignment horizontal="center" vertical="center" wrapText="1" readingOrder="1"/>
    </xf>
    <xf numFmtId="0" fontId="11" fillId="4" borderId="26" xfId="0" applyFont="1" applyFill="1" applyBorder="1" applyAlignment="1">
      <alignment horizontal="right" vertical="center" wrapText="1" indent="1"/>
    </xf>
    <xf numFmtId="0" fontId="11" fillId="0" borderId="0" xfId="75" applyFont="1" applyAlignment="1">
      <alignment vertical="center"/>
    </xf>
    <xf numFmtId="0" fontId="34" fillId="0" borderId="0" xfId="75" applyFont="1" applyAlignment="1">
      <alignment vertical="center"/>
    </xf>
    <xf numFmtId="3" fontId="17" fillId="0" borderId="0" xfId="75" applyNumberFormat="1" applyFont="1" applyAlignment="1">
      <alignment vertical="center"/>
    </xf>
    <xf numFmtId="0" fontId="48" fillId="0" borderId="0" xfId="75" applyFont="1" applyAlignment="1">
      <alignment vertical="center"/>
    </xf>
    <xf numFmtId="0" fontId="11" fillId="0" borderId="0" xfId="75"/>
    <xf numFmtId="0" fontId="31" fillId="0" borderId="0" xfId="75" applyFont="1" applyAlignment="1">
      <alignment vertical="center"/>
    </xf>
    <xf numFmtId="0" fontId="16" fillId="0" borderId="0" xfId="75" applyFont="1" applyAlignment="1">
      <alignment vertical="center"/>
    </xf>
    <xf numFmtId="0" fontId="11" fillId="4" borderId="22" xfId="10" applyFont="1" applyFill="1" applyBorder="1" applyAlignment="1">
      <alignment horizontal="center" vertical="center" wrapText="1" readingOrder="1"/>
    </xf>
    <xf numFmtId="0" fontId="17" fillId="0" borderId="0" xfId="75" applyFont="1" applyAlignment="1">
      <alignment vertical="center"/>
    </xf>
    <xf numFmtId="0" fontId="35" fillId="0" borderId="0" xfId="75" applyFont="1" applyAlignment="1">
      <alignment vertical="center"/>
    </xf>
    <xf numFmtId="0" fontId="16" fillId="0" borderId="0" xfId="75" applyFont="1" applyBorder="1" applyAlignment="1">
      <alignment vertical="center"/>
    </xf>
    <xf numFmtId="3" fontId="17" fillId="4" borderId="26" xfId="0" applyNumberFormat="1" applyFont="1" applyFill="1" applyBorder="1" applyAlignment="1">
      <alignment horizontal="left" vertical="center" wrapText="1" indent="1"/>
    </xf>
    <xf numFmtId="0" fontId="0" fillId="0" borderId="0" xfId="0"/>
    <xf numFmtId="0" fontId="41" fillId="0" borderId="0" xfId="0" applyFont="1" applyAlignment="1">
      <alignment vertical="center" wrapText="1"/>
    </xf>
    <xf numFmtId="0" fontId="41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0" xfId="17" applyFont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6" fillId="0" borderId="7" xfId="17" applyFont="1" applyBorder="1" applyAlignment="1">
      <alignment horizontal="right" vertical="center" readingOrder="2"/>
    </xf>
    <xf numFmtId="0" fontId="17" fillId="0" borderId="7" xfId="17" applyFont="1" applyBorder="1" applyAlignment="1">
      <alignment horizontal="left" vertical="center"/>
    </xf>
    <xf numFmtId="3" fontId="11" fillId="3" borderId="26" xfId="0" applyNumberFormat="1" applyFont="1" applyFill="1" applyBorder="1" applyAlignment="1">
      <alignment horizontal="left" vertical="center" wrapText="1" indent="1"/>
    </xf>
    <xf numFmtId="3" fontId="17" fillId="3" borderId="26" xfId="0" applyNumberFormat="1" applyFont="1" applyFill="1" applyBorder="1" applyAlignment="1">
      <alignment horizontal="left" vertical="center" wrapText="1" indent="1"/>
    </xf>
    <xf numFmtId="3" fontId="17" fillId="3" borderId="50" xfId="0" applyNumberFormat="1" applyFont="1" applyFill="1" applyBorder="1" applyAlignment="1">
      <alignment horizontal="left" vertical="center" wrapText="1" indent="1"/>
    </xf>
    <xf numFmtId="0" fontId="46" fillId="0" borderId="0" xfId="75" applyFont="1" applyAlignment="1">
      <alignment vertical="center"/>
    </xf>
    <xf numFmtId="0" fontId="17" fillId="0" borderId="0" xfId="62" applyFont="1" applyAlignment="1">
      <alignment horizontal="left" vertical="center"/>
    </xf>
    <xf numFmtId="3" fontId="11" fillId="4" borderId="27" xfId="0" applyNumberFormat="1" applyFont="1" applyFill="1" applyBorder="1" applyAlignment="1">
      <alignment horizontal="left" vertical="center" wrapText="1" indent="1"/>
    </xf>
    <xf numFmtId="0" fontId="26" fillId="4" borderId="23" xfId="27" applyFont="1" applyFill="1" applyBorder="1" applyAlignment="1">
      <alignment horizontal="center" vertical="center" wrapText="1" readingOrder="2"/>
    </xf>
    <xf numFmtId="3" fontId="31" fillId="4" borderId="27" xfId="75" applyNumberFormat="1" applyFont="1" applyFill="1" applyBorder="1" applyAlignment="1">
      <alignment horizontal="right" vertical="center" indent="1"/>
    </xf>
    <xf numFmtId="3" fontId="11" fillId="4" borderId="26" xfId="0" applyNumberFormat="1" applyFont="1" applyFill="1" applyBorder="1" applyAlignment="1">
      <alignment horizontal="left" vertical="center" wrapText="1" indent="1"/>
    </xf>
    <xf numFmtId="3" fontId="17" fillId="4" borderId="27" xfId="0" applyNumberFormat="1" applyFont="1" applyFill="1" applyBorder="1" applyAlignment="1">
      <alignment horizontal="left" vertical="center" wrapText="1" indent="1"/>
    </xf>
    <xf numFmtId="3" fontId="11" fillId="3" borderId="50" xfId="0" applyNumberFormat="1" applyFont="1" applyFill="1" applyBorder="1" applyAlignment="1">
      <alignment horizontal="right" vertical="center" indent="1"/>
    </xf>
    <xf numFmtId="3" fontId="17" fillId="3" borderId="50" xfId="0" applyNumberFormat="1" applyFont="1" applyFill="1" applyBorder="1" applyAlignment="1">
      <alignment horizontal="right" vertical="center" indent="1"/>
    </xf>
    <xf numFmtId="3" fontId="11" fillId="4" borderId="26" xfId="0" applyNumberFormat="1" applyFont="1" applyFill="1" applyBorder="1" applyAlignment="1">
      <alignment horizontal="right" vertical="center" indent="1"/>
    </xf>
    <xf numFmtId="0" fontId="13" fillId="3" borderId="0" xfId="4" applyFont="1" applyFill="1" applyAlignment="1">
      <alignment readingOrder="1"/>
    </xf>
    <xf numFmtId="0" fontId="16" fillId="3" borderId="0" xfId="17" applyFont="1" applyFill="1" applyBorder="1" applyAlignment="1">
      <alignment horizontal="right" vertical="center" readingOrder="2"/>
    </xf>
    <xf numFmtId="0" fontId="16" fillId="3" borderId="0" xfId="4" applyFont="1" applyFill="1" applyAlignment="1">
      <alignment readingOrder="1"/>
    </xf>
    <xf numFmtId="0" fontId="48" fillId="3" borderId="0" xfId="4" applyFont="1" applyFill="1" applyAlignment="1">
      <alignment readingOrder="1"/>
    </xf>
    <xf numFmtId="0" fontId="17" fillId="3" borderId="7" xfId="17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6" fillId="4" borderId="30" xfId="0" applyFont="1" applyFill="1" applyBorder="1" applyAlignment="1">
      <alignment horizontal="center" vertical="center" readingOrder="2"/>
    </xf>
    <xf numFmtId="0" fontId="17" fillId="4" borderId="31" xfId="0" applyFont="1" applyFill="1" applyBorder="1" applyAlignment="1">
      <alignment horizontal="center" vertical="center"/>
    </xf>
    <xf numFmtId="3" fontId="17" fillId="3" borderId="29" xfId="0" applyNumberFormat="1" applyFont="1" applyFill="1" applyBorder="1" applyAlignment="1">
      <alignment horizontal="right" vertical="center" indent="1"/>
    </xf>
    <xf numFmtId="3" fontId="17" fillId="3" borderId="25" xfId="0" applyNumberFormat="1" applyFont="1" applyFill="1" applyBorder="1" applyAlignment="1">
      <alignment horizontal="left" vertical="center" wrapText="1" indent="1"/>
    </xf>
    <xf numFmtId="3" fontId="17" fillId="4" borderId="27" xfId="75" applyNumberFormat="1" applyFont="1" applyFill="1" applyBorder="1" applyAlignment="1">
      <alignment horizontal="right" vertical="center" indent="1"/>
    </xf>
    <xf numFmtId="0" fontId="16" fillId="3" borderId="17" xfId="0" applyFont="1" applyFill="1" applyBorder="1" applyAlignment="1">
      <alignment horizontal="center" vertical="center" readingOrder="2"/>
    </xf>
    <xf numFmtId="0" fontId="16" fillId="3" borderId="33" xfId="0" applyFont="1" applyFill="1" applyBorder="1" applyAlignment="1">
      <alignment horizontal="center" vertical="center" readingOrder="2"/>
    </xf>
    <xf numFmtId="3" fontId="17" fillId="4" borderId="50" xfId="0" applyNumberFormat="1" applyFont="1" applyFill="1" applyBorder="1" applyAlignment="1">
      <alignment horizontal="right" vertical="center" indent="1"/>
    </xf>
    <xf numFmtId="3" fontId="11" fillId="3" borderId="26" xfId="0" applyNumberFormat="1" applyFont="1" applyFill="1" applyBorder="1" applyAlignment="1">
      <alignment horizontal="right" vertical="center" indent="1"/>
    </xf>
    <xf numFmtId="3" fontId="17" fillId="4" borderId="32" xfId="0" applyNumberFormat="1" applyFont="1" applyFill="1" applyBorder="1" applyAlignment="1">
      <alignment horizontal="right" vertical="center" indent="1"/>
    </xf>
    <xf numFmtId="0" fontId="28" fillId="4" borderId="19" xfId="0" applyFont="1" applyFill="1" applyBorder="1" applyAlignment="1">
      <alignment horizontal="center" vertical="center"/>
    </xf>
    <xf numFmtId="0" fontId="16" fillId="3" borderId="0" xfId="17" applyFont="1" applyFill="1" applyAlignment="1">
      <alignment horizontal="right" vertical="center" readingOrder="2"/>
    </xf>
    <xf numFmtId="0" fontId="17" fillId="3" borderId="0" xfId="17" applyFont="1" applyFill="1" applyBorder="1" applyAlignment="1">
      <alignment vertical="center"/>
    </xf>
    <xf numFmtId="0" fontId="17" fillId="3" borderId="0" xfId="17" applyFont="1" applyFill="1" applyAlignment="1">
      <alignment horizontal="center" vertical="center"/>
    </xf>
    <xf numFmtId="0" fontId="17" fillId="3" borderId="0" xfId="17" applyFont="1" applyFill="1" applyAlignment="1">
      <alignment horizontal="left" vertical="center"/>
    </xf>
    <xf numFmtId="0" fontId="16" fillId="3" borderId="7" xfId="17" applyFont="1" applyFill="1" applyBorder="1" applyAlignment="1">
      <alignment horizontal="right" vertical="center" readingOrder="2"/>
    </xf>
    <xf numFmtId="0" fontId="17" fillId="3" borderId="7" xfId="17" applyFont="1" applyFill="1" applyBorder="1" applyAlignment="1">
      <alignment vertical="center"/>
    </xf>
    <xf numFmtId="0" fontId="46" fillId="3" borderId="7" xfId="17" applyFont="1" applyFill="1" applyBorder="1" applyAlignment="1">
      <alignment vertical="center"/>
    </xf>
    <xf numFmtId="0" fontId="17" fillId="3" borderId="7" xfId="17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 wrapText="1" readingOrder="2"/>
    </xf>
    <xf numFmtId="0" fontId="16" fillId="4" borderId="33" xfId="0" applyFont="1" applyFill="1" applyBorder="1" applyAlignment="1">
      <alignment horizontal="center" vertical="center" wrapText="1" readingOrder="2"/>
    </xf>
    <xf numFmtId="0" fontId="16" fillId="3" borderId="58" xfId="0" applyFont="1" applyFill="1" applyBorder="1" applyAlignment="1">
      <alignment horizontal="center" vertical="center" wrapText="1" readingOrder="2"/>
    </xf>
    <xf numFmtId="0" fontId="16" fillId="3" borderId="20" xfId="0" applyFont="1" applyFill="1" applyBorder="1" applyAlignment="1">
      <alignment horizontal="center" vertical="center" wrapText="1" readingOrder="2"/>
    </xf>
    <xf numFmtId="0" fontId="41" fillId="0" borderId="0" xfId="0" applyFont="1"/>
    <xf numFmtId="0" fontId="16" fillId="3" borderId="0" xfId="0" applyFont="1" applyFill="1" applyBorder="1" applyAlignment="1">
      <alignment horizontal="righ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8" fillId="4" borderId="22" xfId="0" applyFont="1" applyFill="1" applyBorder="1" applyAlignment="1">
      <alignment horizontal="center" vertical="top" wrapText="1"/>
    </xf>
    <xf numFmtId="0" fontId="11" fillId="3" borderId="51" xfId="0" applyFont="1" applyFill="1" applyBorder="1" applyAlignment="1">
      <alignment vertical="center" readingOrder="2"/>
    </xf>
    <xf numFmtId="0" fontId="17" fillId="3" borderId="31" xfId="0" applyFont="1" applyFill="1" applyBorder="1" applyAlignment="1">
      <alignment horizontal="left" vertical="center" wrapText="1" indent="1"/>
    </xf>
    <xf numFmtId="0" fontId="11" fillId="3" borderId="25" xfId="0" applyFont="1" applyFill="1" applyBorder="1" applyAlignment="1">
      <alignment horizontal="right" vertical="center" indent="1"/>
    </xf>
    <xf numFmtId="0" fontId="11" fillId="4" borderId="28" xfId="0" applyFont="1" applyFill="1" applyBorder="1" applyAlignment="1">
      <alignment horizontal="right" vertical="center" indent="1"/>
    </xf>
    <xf numFmtId="0" fontId="17" fillId="3" borderId="32" xfId="0" applyFont="1" applyFill="1" applyBorder="1" applyAlignment="1">
      <alignment horizontal="right" vertical="center" indent="1"/>
    </xf>
    <xf numFmtId="165" fontId="11" fillId="3" borderId="25" xfId="89" applyNumberFormat="1" applyFont="1" applyFill="1" applyBorder="1" applyAlignment="1">
      <alignment horizontal="right" vertical="center" indent="1"/>
    </xf>
    <xf numFmtId="165" fontId="17" fillId="3" borderId="32" xfId="0" applyNumberFormat="1" applyFont="1" applyFill="1" applyBorder="1" applyAlignment="1">
      <alignment horizontal="right" vertical="center" indent="1"/>
    </xf>
    <xf numFmtId="165" fontId="11" fillId="4" borderId="19" xfId="89" applyNumberFormat="1" applyFont="1" applyFill="1" applyBorder="1" applyAlignment="1">
      <alignment horizontal="right" vertical="center" indent="1"/>
    </xf>
    <xf numFmtId="0" fontId="11" fillId="3" borderId="19" xfId="0" applyFont="1" applyFill="1" applyBorder="1" applyAlignment="1">
      <alignment horizontal="right" vertical="center" indent="1"/>
    </xf>
    <xf numFmtId="165" fontId="11" fillId="3" borderId="19" xfId="89" applyNumberFormat="1" applyFont="1" applyFill="1" applyBorder="1" applyAlignment="1">
      <alignment horizontal="right" vertical="center" indent="1"/>
    </xf>
    <xf numFmtId="0" fontId="17" fillId="4" borderId="30" xfId="0" applyFont="1" applyFill="1" applyBorder="1" applyAlignment="1">
      <alignment horizontal="right" vertical="center" wrapText="1" indent="1"/>
    </xf>
    <xf numFmtId="0" fontId="54" fillId="5" borderId="21" xfId="0" applyFont="1" applyFill="1" applyBorder="1" applyAlignment="1">
      <alignment horizontal="center" vertical="center" wrapText="1" readingOrder="1"/>
    </xf>
    <xf numFmtId="0" fontId="54" fillId="4" borderId="34" xfId="0" applyFont="1" applyFill="1" applyBorder="1" applyAlignment="1">
      <alignment horizontal="center" vertical="center" wrapText="1" readingOrder="1"/>
    </xf>
    <xf numFmtId="0" fontId="54" fillId="5" borderId="52" xfId="0" applyFont="1" applyFill="1" applyBorder="1" applyAlignment="1">
      <alignment horizontal="center" vertical="center" wrapText="1" readingOrder="1"/>
    </xf>
    <xf numFmtId="0" fontId="54" fillId="4" borderId="31" xfId="0" applyFont="1" applyFill="1" applyBorder="1" applyAlignment="1">
      <alignment horizontal="center" vertical="center" wrapText="1" readingOrder="1"/>
    </xf>
    <xf numFmtId="0" fontId="17" fillId="4" borderId="32" xfId="0" applyFont="1" applyFill="1" applyBorder="1" applyAlignment="1">
      <alignment horizontal="right" vertical="center" indent="1"/>
    </xf>
    <xf numFmtId="0" fontId="54" fillId="3" borderId="31" xfId="0" applyFont="1" applyFill="1" applyBorder="1" applyAlignment="1">
      <alignment horizontal="center" vertical="center" wrapText="1" readingOrder="1"/>
    </xf>
    <xf numFmtId="0" fontId="17" fillId="3" borderId="20" xfId="0" applyFont="1" applyFill="1" applyBorder="1" applyAlignment="1">
      <alignment horizontal="center" vertical="center" wrapText="1" readingOrder="2"/>
    </xf>
    <xf numFmtId="0" fontId="17" fillId="4" borderId="33" xfId="0" applyFont="1" applyFill="1" applyBorder="1" applyAlignment="1">
      <alignment horizontal="center" vertical="center" wrapText="1" readingOrder="2"/>
    </xf>
    <xf numFmtId="0" fontId="17" fillId="3" borderId="58" xfId="0" applyFont="1" applyFill="1" applyBorder="1" applyAlignment="1">
      <alignment horizontal="center" vertical="center" wrapText="1" readingOrder="2"/>
    </xf>
    <xf numFmtId="0" fontId="16" fillId="3" borderId="0" xfId="62" applyFont="1" applyFill="1" applyAlignment="1">
      <alignment horizontal="right" vertical="center" readingOrder="2"/>
    </xf>
    <xf numFmtId="0" fontId="17" fillId="3" borderId="0" xfId="62" applyFont="1" applyFill="1" applyBorder="1" applyAlignment="1">
      <alignment vertical="center"/>
    </xf>
    <xf numFmtId="0" fontId="17" fillId="3" borderId="0" xfId="62" applyFont="1" applyFill="1" applyAlignment="1">
      <alignment horizontal="center" vertical="center"/>
    </xf>
    <xf numFmtId="0" fontId="17" fillId="3" borderId="0" xfId="62" applyFont="1" applyFill="1" applyAlignment="1">
      <alignment horizontal="left" vertical="center"/>
    </xf>
    <xf numFmtId="0" fontId="16" fillId="3" borderId="0" xfId="17" applyFont="1" applyFill="1" applyAlignment="1"/>
    <xf numFmtId="0" fontId="16" fillId="3" borderId="0" xfId="17" applyFont="1" applyFill="1"/>
    <xf numFmtId="0" fontId="17" fillId="3" borderId="0" xfId="17" applyFont="1" applyFill="1" applyAlignment="1"/>
    <xf numFmtId="0" fontId="18" fillId="3" borderId="0" xfId="17" applyFont="1" applyFill="1" applyAlignment="1">
      <alignment horizontal="center" vertical="center"/>
    </xf>
    <xf numFmtId="0" fontId="55" fillId="3" borderId="0" xfId="17" applyFont="1" applyFill="1" applyBorder="1" applyAlignment="1">
      <alignment vertical="top" wrapText="1" readingOrder="2"/>
    </xf>
    <xf numFmtId="0" fontId="17" fillId="3" borderId="0" xfId="17" applyFont="1" applyFill="1" applyBorder="1" applyAlignment="1">
      <alignment vertical="top" wrapText="1" readingOrder="1"/>
    </xf>
    <xf numFmtId="0" fontId="16" fillId="3" borderId="0" xfId="17" applyFont="1" applyFill="1" applyBorder="1"/>
    <xf numFmtId="0" fontId="0" fillId="0" borderId="0" xfId="0" applyAlignment="1">
      <alignment wrapText="1"/>
    </xf>
    <xf numFmtId="3" fontId="11" fillId="0" borderId="25" xfId="0" applyNumberFormat="1" applyFont="1" applyFill="1" applyBorder="1" applyAlignment="1">
      <alignment horizontal="left" vertical="center" wrapText="1" indent="1"/>
    </xf>
    <xf numFmtId="3" fontId="17" fillId="0" borderId="25" xfId="0" applyNumberFormat="1" applyFont="1" applyFill="1" applyBorder="1" applyAlignment="1">
      <alignment horizontal="left" vertical="center" wrapText="1" indent="1"/>
    </xf>
    <xf numFmtId="3" fontId="17" fillId="3" borderId="26" xfId="0" applyNumberFormat="1" applyFont="1" applyFill="1" applyBorder="1" applyAlignment="1">
      <alignment horizontal="right" vertical="center" indent="1"/>
    </xf>
    <xf numFmtId="3" fontId="17" fillId="4" borderId="26" xfId="0" applyNumberFormat="1" applyFont="1" applyFill="1" applyBorder="1" applyAlignment="1">
      <alignment horizontal="right" vertical="center" indent="1"/>
    </xf>
    <xf numFmtId="0" fontId="17" fillId="4" borderId="69" xfId="0" applyFont="1" applyFill="1" applyBorder="1" applyAlignment="1">
      <alignment horizontal="center" vertical="center"/>
    </xf>
    <xf numFmtId="0" fontId="16" fillId="0" borderId="23" xfId="27" applyFont="1" applyFill="1" applyBorder="1" applyAlignment="1">
      <alignment horizontal="center" vertical="center" wrapText="1" readingOrder="2"/>
    </xf>
    <xf numFmtId="3" fontId="11" fillId="0" borderId="27" xfId="28" applyNumberFormat="1" applyFont="1" applyFill="1" applyBorder="1" applyAlignment="1">
      <alignment horizontal="right" vertical="center" indent="1"/>
    </xf>
    <xf numFmtId="0" fontId="26" fillId="0" borderId="23" xfId="27" applyFont="1" applyFill="1" applyBorder="1" applyAlignment="1">
      <alignment horizontal="center" vertical="center" wrapText="1" readingOrder="2"/>
    </xf>
    <xf numFmtId="3" fontId="31" fillId="0" borderId="27" xfId="75" applyNumberFormat="1" applyFont="1" applyFill="1" applyBorder="1" applyAlignment="1">
      <alignment horizontal="right" vertical="center" indent="1"/>
    </xf>
    <xf numFmtId="3" fontId="17" fillId="0" borderId="27" xfId="75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vertical="center"/>
    </xf>
    <xf numFmtId="0" fontId="18" fillId="0" borderId="0" xfId="17" applyFont="1" applyAlignment="1">
      <alignment wrapText="1" readingOrder="2"/>
    </xf>
    <xf numFmtId="0" fontId="18" fillId="0" borderId="0" xfId="17" applyFont="1" applyAlignment="1">
      <alignment vertical="center" readingOrder="2"/>
    </xf>
    <xf numFmtId="0" fontId="16" fillId="0" borderId="0" xfId="17" applyFont="1" applyAlignment="1">
      <alignment vertical="center" wrapText="1" readingOrder="2"/>
    </xf>
    <xf numFmtId="0" fontId="16" fillId="0" borderId="0" xfId="17" applyFont="1" applyAlignment="1">
      <alignment vertical="center" readingOrder="1"/>
    </xf>
    <xf numFmtId="0" fontId="16" fillId="3" borderId="0" xfId="17" applyFont="1" applyFill="1" applyAlignment="1">
      <alignment vertical="center" readingOrder="2"/>
    </xf>
    <xf numFmtId="0" fontId="16" fillId="3" borderId="0" xfId="0" applyFont="1" applyFill="1" applyBorder="1" applyAlignment="1">
      <alignment horizontal="right" vertical="center" wrapText="1" indent="1" readingOrder="2"/>
    </xf>
    <xf numFmtId="0" fontId="16" fillId="4" borderId="0" xfId="0" applyFont="1" applyFill="1" applyBorder="1" applyAlignment="1">
      <alignment horizontal="right" vertical="center" wrapText="1" indent="1" readingOrder="2"/>
    </xf>
    <xf numFmtId="0" fontId="59" fillId="4" borderId="0" xfId="0" applyFont="1" applyFill="1" applyBorder="1" applyAlignment="1">
      <alignment horizontal="left" vertical="center" indent="1"/>
    </xf>
    <xf numFmtId="49" fontId="16" fillId="4" borderId="17" xfId="75" applyNumberFormat="1" applyFont="1" applyFill="1" applyBorder="1" applyAlignment="1">
      <alignment horizontal="center" vertical="center" readingOrder="2"/>
    </xf>
    <xf numFmtId="49" fontId="16" fillId="0" borderId="20" xfId="75" applyNumberFormat="1" applyFont="1" applyFill="1" applyBorder="1" applyAlignment="1">
      <alignment horizontal="center" vertical="center" readingOrder="2"/>
    </xf>
    <xf numFmtId="0" fontId="17" fillId="0" borderId="21" xfId="75" applyFont="1" applyFill="1" applyBorder="1" applyAlignment="1">
      <alignment horizontal="center" vertical="center"/>
    </xf>
    <xf numFmtId="0" fontId="17" fillId="4" borderId="18" xfId="75" applyFont="1" applyFill="1" applyBorder="1" applyAlignment="1">
      <alignment horizontal="center" vertical="center"/>
    </xf>
    <xf numFmtId="0" fontId="18" fillId="3" borderId="0" xfId="5" applyFont="1" applyFill="1" applyAlignment="1">
      <alignment vertical="center"/>
    </xf>
    <xf numFmtId="0" fontId="37" fillId="3" borderId="0" xfId="5" applyFont="1" applyFill="1" applyAlignment="1">
      <alignment vertical="center" readingOrder="2"/>
    </xf>
    <xf numFmtId="0" fontId="16" fillId="3" borderId="0" xfId="14" applyFont="1" applyFill="1" applyAlignment="1">
      <alignment vertical="center"/>
    </xf>
    <xf numFmtId="0" fontId="16" fillId="3" borderId="0" xfId="5" applyFont="1" applyFill="1" applyAlignment="1">
      <alignment vertical="center"/>
    </xf>
    <xf numFmtId="0" fontId="11" fillId="0" borderId="0" xfId="14" applyFont="1" applyAlignment="1">
      <alignment vertical="center"/>
    </xf>
    <xf numFmtId="0" fontId="17" fillId="3" borderId="0" xfId="17" applyFont="1" applyFill="1" applyBorder="1" applyAlignment="1">
      <alignment horizontal="left" vertical="center"/>
    </xf>
    <xf numFmtId="0" fontId="17" fillId="4" borderId="32" xfId="0" applyFont="1" applyFill="1" applyBorder="1" applyAlignment="1">
      <alignment horizontal="center" vertical="center" wrapText="1" readingOrder="1"/>
    </xf>
    <xf numFmtId="0" fontId="17" fillId="4" borderId="31" xfId="14" applyFont="1" applyFill="1" applyBorder="1" applyAlignment="1">
      <alignment horizontal="center" vertical="center"/>
    </xf>
    <xf numFmtId="3" fontId="17" fillId="4" borderId="32" xfId="14" applyNumberFormat="1" applyFont="1" applyFill="1" applyBorder="1" applyAlignment="1">
      <alignment horizontal="right" vertical="center" indent="1"/>
    </xf>
    <xf numFmtId="0" fontId="16" fillId="4" borderId="30" xfId="14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right" vertical="center" wrapText="1" indent="1"/>
    </xf>
    <xf numFmtId="0" fontId="16" fillId="4" borderId="17" xfId="0" applyFont="1" applyFill="1" applyBorder="1" applyAlignment="1">
      <alignment horizontal="right" vertical="center" wrapText="1" indent="1"/>
    </xf>
    <xf numFmtId="0" fontId="16" fillId="3" borderId="17" xfId="0" applyFont="1" applyFill="1" applyBorder="1" applyAlignment="1">
      <alignment horizontal="right" vertical="center" wrapText="1" indent="1"/>
    </xf>
    <xf numFmtId="0" fontId="14" fillId="3" borderId="43" xfId="10" applyFont="1" applyFill="1" applyBorder="1" applyAlignment="1">
      <alignment horizontal="left" vertical="center" wrapText="1" indent="1" readingOrder="1"/>
    </xf>
    <xf numFmtId="0" fontId="14" fillId="4" borderId="18" xfId="10" applyFont="1" applyFill="1" applyBorder="1" applyAlignment="1">
      <alignment horizontal="left" vertical="center" wrapText="1" indent="1" readingOrder="1"/>
    </xf>
    <xf numFmtId="0" fontId="14" fillId="3" borderId="18" xfId="10" applyFont="1" applyFill="1" applyBorder="1" applyAlignment="1">
      <alignment horizontal="left" vertical="center" wrapText="1" indent="1" readingOrder="1"/>
    </xf>
    <xf numFmtId="0" fontId="11" fillId="4" borderId="18" xfId="10" applyFont="1" applyFill="1" applyBorder="1" applyAlignment="1">
      <alignment horizontal="left" vertical="center" wrapText="1" indent="1" readingOrder="1"/>
    </xf>
    <xf numFmtId="0" fontId="11" fillId="3" borderId="18" xfId="10" applyFont="1" applyFill="1" applyBorder="1" applyAlignment="1">
      <alignment horizontal="left" vertical="center" wrapText="1" indent="1" readingOrder="1"/>
    </xf>
    <xf numFmtId="0" fontId="11" fillId="3" borderId="24" xfId="10" applyFont="1" applyFill="1" applyBorder="1" applyAlignment="1">
      <alignment horizontal="left" vertical="center" wrapText="1" indent="1" readingOrder="1"/>
    </xf>
    <xf numFmtId="0" fontId="14" fillId="3" borderId="0" xfId="14" applyFont="1" applyFill="1" applyAlignment="1">
      <alignment vertical="center"/>
    </xf>
    <xf numFmtId="3" fontId="11" fillId="3" borderId="50" xfId="14" applyNumberFormat="1" applyFont="1" applyFill="1" applyBorder="1" applyAlignment="1">
      <alignment horizontal="right" vertical="center" indent="1"/>
    </xf>
    <xf numFmtId="3" fontId="11" fillId="4" borderId="26" xfId="14" applyNumberFormat="1" applyFont="1" applyFill="1" applyBorder="1" applyAlignment="1">
      <alignment horizontal="right" vertical="center" indent="1"/>
    </xf>
    <xf numFmtId="3" fontId="11" fillId="3" borderId="26" xfId="14" applyNumberFormat="1" applyFont="1" applyFill="1" applyBorder="1" applyAlignment="1">
      <alignment horizontal="right" vertical="center" indent="1"/>
    </xf>
    <xf numFmtId="3" fontId="11" fillId="3" borderId="27" xfId="14" applyNumberFormat="1" applyFont="1" applyFill="1" applyBorder="1" applyAlignment="1">
      <alignment horizontal="right" vertical="center" indent="1"/>
    </xf>
    <xf numFmtId="3" fontId="17" fillId="3" borderId="26" xfId="0" applyNumberFormat="1" applyFont="1" applyFill="1" applyBorder="1" applyAlignment="1">
      <alignment horizontal="center" vertical="center" wrapText="1"/>
    </xf>
    <xf numFmtId="0" fontId="11" fillId="4" borderId="26" xfId="75" applyFont="1" applyFill="1" applyBorder="1" applyAlignment="1">
      <alignment horizontal="center" vertical="center"/>
    </xf>
    <xf numFmtId="3" fontId="17" fillId="4" borderId="26" xfId="0" applyNumberFormat="1" applyFont="1" applyFill="1" applyBorder="1" applyAlignment="1">
      <alignment horizontal="center" vertical="center" wrapText="1"/>
    </xf>
    <xf numFmtId="0" fontId="11" fillId="0" borderId="26" xfId="75" applyFont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 wrapText="1"/>
    </xf>
    <xf numFmtId="3" fontId="17" fillId="3" borderId="25" xfId="0" applyNumberFormat="1" applyFont="1" applyFill="1" applyBorder="1" applyAlignment="1">
      <alignment horizontal="center" vertical="center" wrapText="1"/>
    </xf>
    <xf numFmtId="0" fontId="17" fillId="4" borderId="29" xfId="16" applyFont="1" applyFill="1" applyBorder="1" applyAlignment="1">
      <alignment horizontal="center" wrapText="1"/>
    </xf>
    <xf numFmtId="0" fontId="16" fillId="3" borderId="20" xfId="0" applyFont="1" applyFill="1" applyBorder="1" applyAlignment="1">
      <alignment horizontal="right" vertical="center" wrapText="1" indent="1" readingOrder="2"/>
    </xf>
    <xf numFmtId="0" fontId="16" fillId="4" borderId="17" xfId="0" applyFont="1" applyFill="1" applyBorder="1" applyAlignment="1">
      <alignment horizontal="right" vertical="center" wrapText="1" indent="1" readingOrder="2"/>
    </xf>
    <xf numFmtId="0" fontId="16" fillId="3" borderId="17" xfId="0" applyFont="1" applyFill="1" applyBorder="1" applyAlignment="1">
      <alignment horizontal="right" vertical="center" wrapText="1" indent="1" readingOrder="2"/>
    </xf>
    <xf numFmtId="0" fontId="16" fillId="4" borderId="33" xfId="0" applyFont="1" applyFill="1" applyBorder="1" applyAlignment="1">
      <alignment horizontal="right" vertical="center" wrapText="1" indent="1" readingOrder="2"/>
    </xf>
    <xf numFmtId="0" fontId="11" fillId="4" borderId="28" xfId="75" applyFont="1" applyFill="1" applyBorder="1" applyAlignment="1">
      <alignment horizontal="center" vertical="center"/>
    </xf>
    <xf numFmtId="3" fontId="17" fillId="4" borderId="28" xfId="0" applyNumberFormat="1" applyFont="1" applyFill="1" applyBorder="1" applyAlignment="1">
      <alignment horizontal="center" vertical="center" wrapText="1"/>
    </xf>
    <xf numFmtId="0" fontId="60" fillId="3" borderId="0" xfId="4" applyFont="1" applyFill="1" applyAlignment="1">
      <alignment readingOrder="1"/>
    </xf>
    <xf numFmtId="0" fontId="11" fillId="3" borderId="51" xfId="75" applyFont="1" applyFill="1" applyBorder="1" applyAlignment="1">
      <alignment vertical="center" wrapText="1" readingOrder="2"/>
    </xf>
    <xf numFmtId="0" fontId="59" fillId="3" borderId="0" xfId="0" applyFont="1" applyFill="1" applyBorder="1" applyAlignment="1">
      <alignment horizontal="left" vertical="center" wrapText="1" indent="1"/>
    </xf>
    <xf numFmtId="3" fontId="46" fillId="0" borderId="0" xfId="75" applyNumberFormat="1" applyFont="1" applyAlignment="1">
      <alignment vertical="center"/>
    </xf>
    <xf numFmtId="3" fontId="48" fillId="0" borderId="0" xfId="75" applyNumberFormat="1" applyFont="1" applyAlignment="1">
      <alignment vertical="center"/>
    </xf>
    <xf numFmtId="0" fontId="39" fillId="4" borderId="26" xfId="0" applyFont="1" applyFill="1" applyBorder="1" applyAlignment="1">
      <alignment horizontal="left" vertical="center" wrapText="1" indent="1"/>
    </xf>
    <xf numFmtId="0" fontId="11" fillId="3" borderId="26" xfId="0" applyFont="1" applyFill="1" applyBorder="1" applyAlignment="1">
      <alignment horizontal="right" vertical="center" wrapText="1" indent="1"/>
    </xf>
    <xf numFmtId="0" fontId="17" fillId="3" borderId="26" xfId="0" applyFont="1" applyFill="1" applyBorder="1" applyAlignment="1">
      <alignment horizontal="center" vertical="center" wrapText="1"/>
    </xf>
    <xf numFmtId="3" fontId="14" fillId="3" borderId="26" xfId="0" applyNumberFormat="1" applyFont="1" applyFill="1" applyBorder="1" applyAlignment="1">
      <alignment horizontal="left" vertical="center" wrapText="1" indent="1"/>
    </xf>
    <xf numFmtId="0" fontId="39" fillId="3" borderId="26" xfId="0" applyFont="1" applyFill="1" applyBorder="1" applyAlignment="1">
      <alignment horizontal="center" vertical="center" wrapText="1"/>
    </xf>
    <xf numFmtId="0" fontId="17" fillId="4" borderId="26" xfId="0" applyFont="1" applyFill="1" applyBorder="1" applyAlignment="1">
      <alignment horizontal="center" vertical="center" wrapText="1"/>
    </xf>
    <xf numFmtId="0" fontId="39" fillId="4" borderId="26" xfId="0" applyFont="1" applyFill="1" applyBorder="1" applyAlignment="1">
      <alignment horizontal="center" vertical="center" wrapText="1"/>
    </xf>
    <xf numFmtId="3" fontId="14" fillId="4" borderId="26" xfId="0" applyNumberFormat="1" applyFont="1" applyFill="1" applyBorder="1" applyAlignment="1">
      <alignment horizontal="left" vertical="center" wrapText="1" indent="1"/>
    </xf>
    <xf numFmtId="0" fontId="17" fillId="4" borderId="19" xfId="0" applyFont="1" applyFill="1" applyBorder="1" applyAlignment="1">
      <alignment horizontal="center"/>
    </xf>
    <xf numFmtId="3" fontId="17" fillId="3" borderId="66" xfId="0" applyNumberFormat="1" applyFont="1" applyFill="1" applyBorder="1" applyAlignment="1">
      <alignment horizontal="right" vertical="center" indent="1"/>
    </xf>
    <xf numFmtId="3" fontId="17" fillId="4" borderId="63" xfId="0" applyNumberFormat="1" applyFont="1" applyFill="1" applyBorder="1" applyAlignment="1">
      <alignment horizontal="right" vertical="center" indent="1"/>
    </xf>
    <xf numFmtId="3" fontId="17" fillId="3" borderId="76" xfId="0" applyNumberFormat="1" applyFont="1" applyFill="1" applyBorder="1" applyAlignment="1">
      <alignment horizontal="right" vertical="center" indent="1"/>
    </xf>
    <xf numFmtId="3" fontId="17" fillId="4" borderId="25" xfId="0" applyNumberFormat="1" applyFont="1" applyFill="1" applyBorder="1" applyAlignment="1">
      <alignment horizontal="left" vertical="center" wrapText="1" indent="1"/>
    </xf>
    <xf numFmtId="49" fontId="16" fillId="3" borderId="17" xfId="75" applyNumberFormat="1" applyFont="1" applyFill="1" applyBorder="1" applyAlignment="1">
      <alignment horizontal="center" vertical="center" readingOrder="2"/>
    </xf>
    <xf numFmtId="0" fontId="17" fillId="3" borderId="18" xfId="75" applyFont="1" applyFill="1" applyBorder="1" applyAlignment="1">
      <alignment horizontal="center" vertical="center"/>
    </xf>
    <xf numFmtId="49" fontId="16" fillId="3" borderId="33" xfId="75" applyNumberFormat="1" applyFont="1" applyFill="1" applyBorder="1" applyAlignment="1">
      <alignment horizontal="center" vertical="center" readingOrder="2"/>
    </xf>
    <xf numFmtId="3" fontId="11" fillId="3" borderId="28" xfId="0" applyNumberFormat="1" applyFont="1" applyFill="1" applyBorder="1" applyAlignment="1">
      <alignment horizontal="left" vertical="center" wrapText="1" indent="1"/>
    </xf>
    <xf numFmtId="3" fontId="17" fillId="3" borderId="19" xfId="0" applyNumberFormat="1" applyFont="1" applyFill="1" applyBorder="1" applyAlignment="1">
      <alignment horizontal="left" vertical="center" wrapText="1" indent="1"/>
    </xf>
    <xf numFmtId="0" fontId="17" fillId="3" borderId="34" xfId="75" applyFont="1" applyFill="1" applyBorder="1" applyAlignment="1">
      <alignment horizontal="center" vertical="center"/>
    </xf>
    <xf numFmtId="3" fontId="17" fillId="4" borderId="32" xfId="0" applyNumberFormat="1" applyFont="1" applyFill="1" applyBorder="1" applyAlignment="1">
      <alignment horizontal="left" vertical="center" wrapText="1" indent="1"/>
    </xf>
    <xf numFmtId="0" fontId="17" fillId="4" borderId="31" xfId="75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 readingOrder="2"/>
    </xf>
    <xf numFmtId="0" fontId="31" fillId="3" borderId="0" xfId="0" applyFont="1" applyFill="1" applyBorder="1" applyAlignment="1">
      <alignment horizontal="left" vertical="center" readingOrder="1"/>
    </xf>
    <xf numFmtId="0" fontId="26" fillId="4" borderId="29" xfId="10" applyFont="1" applyFill="1" applyBorder="1" applyAlignment="1">
      <alignment horizontal="center" wrapText="1" readingOrder="1"/>
    </xf>
    <xf numFmtId="3" fontId="11" fillId="0" borderId="0" xfId="75" applyNumberFormat="1" applyFont="1" applyAlignment="1">
      <alignment vertical="center"/>
    </xf>
    <xf numFmtId="165" fontId="11" fillId="0" borderId="0" xfId="75" applyNumberFormat="1" applyFont="1" applyAlignment="1">
      <alignment vertical="center"/>
    </xf>
    <xf numFmtId="165" fontId="17" fillId="4" borderId="32" xfId="0" applyNumberFormat="1" applyFont="1" applyFill="1" applyBorder="1" applyAlignment="1">
      <alignment horizontal="right" vertical="center" indent="1"/>
    </xf>
    <xf numFmtId="0" fontId="17" fillId="4" borderId="31" xfId="0" applyFont="1" applyFill="1" applyBorder="1" applyAlignment="1">
      <alignment horizontal="center" vertical="center" wrapText="1" readingOrder="1"/>
    </xf>
    <xf numFmtId="3" fontId="11" fillId="3" borderId="43" xfId="14" applyNumberFormat="1" applyFont="1" applyFill="1" applyBorder="1" applyAlignment="1">
      <alignment horizontal="right" vertical="center" indent="1"/>
    </xf>
    <xf numFmtId="3" fontId="11" fillId="4" borderId="18" xfId="14" applyNumberFormat="1" applyFont="1" applyFill="1" applyBorder="1" applyAlignment="1">
      <alignment horizontal="right" vertical="center" indent="1"/>
    </xf>
    <xf numFmtId="3" fontId="11" fillId="3" borderId="18" xfId="14" applyNumberFormat="1" applyFont="1" applyFill="1" applyBorder="1" applyAlignment="1">
      <alignment horizontal="right" vertical="center" indent="1"/>
    </xf>
    <xf numFmtId="3" fontId="11" fillId="3" borderId="24" xfId="14" applyNumberFormat="1" applyFont="1" applyFill="1" applyBorder="1" applyAlignment="1">
      <alignment horizontal="right" vertical="center" indent="1"/>
    </xf>
    <xf numFmtId="3" fontId="11" fillId="4" borderId="28" xfId="0" applyNumberFormat="1" applyFont="1" applyFill="1" applyBorder="1" applyAlignment="1">
      <alignment horizontal="left" vertical="center" wrapText="1" indent="1"/>
    </xf>
    <xf numFmtId="0" fontId="46" fillId="0" borderId="0" xfId="75" applyFont="1" applyBorder="1" applyAlignment="1">
      <alignment vertical="center"/>
    </xf>
    <xf numFmtId="3" fontId="17" fillId="3" borderId="0" xfId="0" applyNumberFormat="1" applyFont="1" applyFill="1" applyBorder="1" applyAlignment="1">
      <alignment horizontal="left" vertical="center" wrapText="1" indent="1"/>
    </xf>
    <xf numFmtId="0" fontId="11" fillId="0" borderId="0" xfId="75" applyFont="1" applyBorder="1" applyAlignment="1">
      <alignment vertical="center"/>
    </xf>
    <xf numFmtId="0" fontId="17" fillId="4" borderId="24" xfId="27" applyFont="1" applyFill="1" applyBorder="1" applyAlignment="1">
      <alignment horizontal="center" vertical="center" wrapText="1" readingOrder="1"/>
    </xf>
    <xf numFmtId="0" fontId="17" fillId="0" borderId="24" xfId="27" applyFont="1" applyFill="1" applyBorder="1" applyAlignment="1">
      <alignment horizontal="center" vertical="center" wrapText="1" readingOrder="1"/>
    </xf>
    <xf numFmtId="0" fontId="39" fillId="3" borderId="26" xfId="0" applyFont="1" applyFill="1" applyBorder="1" applyAlignment="1">
      <alignment horizontal="left" vertical="center" wrapText="1" indent="1"/>
    </xf>
    <xf numFmtId="3" fontId="17" fillId="3" borderId="32" xfId="0" applyNumberFormat="1" applyFont="1" applyFill="1" applyBorder="1" applyAlignment="1">
      <alignment horizontal="left" vertical="center" wrapText="1" indent="1"/>
    </xf>
    <xf numFmtId="0" fontId="11" fillId="4" borderId="28" xfId="0" applyFont="1" applyFill="1" applyBorder="1" applyAlignment="1">
      <alignment horizontal="right" vertical="center" wrapText="1" indent="1"/>
    </xf>
    <xf numFmtId="0" fontId="39" fillId="4" borderId="28" xfId="0" applyFont="1" applyFill="1" applyBorder="1" applyAlignment="1">
      <alignment horizontal="left" vertical="center" wrapText="1" indent="1"/>
    </xf>
    <xf numFmtId="0" fontId="11" fillId="3" borderId="25" xfId="0" applyFont="1" applyFill="1" applyBorder="1" applyAlignment="1">
      <alignment horizontal="right" vertical="center" wrapText="1" indent="1"/>
    </xf>
    <xf numFmtId="0" fontId="39" fillId="3" borderId="25" xfId="0" applyFont="1" applyFill="1" applyBorder="1" applyAlignment="1">
      <alignment horizontal="left" vertical="center" wrapText="1" indent="1"/>
    </xf>
    <xf numFmtId="0" fontId="11" fillId="4" borderId="25" xfId="0" applyFont="1" applyFill="1" applyBorder="1" applyAlignment="1">
      <alignment horizontal="right" vertical="center" wrapText="1" indent="1"/>
    </xf>
    <xf numFmtId="3" fontId="11" fillId="3" borderId="25" xfId="0" applyNumberFormat="1" applyFont="1" applyFill="1" applyBorder="1" applyAlignment="1">
      <alignment horizontal="left" vertical="center" wrapText="1" indent="1"/>
    </xf>
    <xf numFmtId="3" fontId="11" fillId="4" borderId="25" xfId="0" applyNumberFormat="1" applyFont="1" applyFill="1" applyBorder="1" applyAlignment="1">
      <alignment horizontal="left" vertical="center" wrapText="1" indent="1"/>
    </xf>
    <xf numFmtId="0" fontId="39" fillId="4" borderId="25" xfId="0" applyFont="1" applyFill="1" applyBorder="1" applyAlignment="1">
      <alignment horizontal="left" vertical="center" wrapText="1" indent="1"/>
    </xf>
    <xf numFmtId="3" fontId="17" fillId="0" borderId="32" xfId="0" applyNumberFormat="1" applyFont="1" applyFill="1" applyBorder="1" applyAlignment="1">
      <alignment horizontal="left" vertical="center" wrapText="1" indent="1"/>
    </xf>
    <xf numFmtId="0" fontId="16" fillId="3" borderId="73" xfId="0" applyFont="1" applyFill="1" applyBorder="1" applyAlignment="1">
      <alignment horizontal="right" vertical="center" indent="1" readingOrder="2"/>
    </xf>
    <xf numFmtId="0" fontId="16" fillId="4" borderId="64" xfId="0" applyFont="1" applyFill="1" applyBorder="1" applyAlignment="1">
      <alignment horizontal="right" vertical="center" indent="1" readingOrder="2"/>
    </xf>
    <xf numFmtId="0" fontId="59" fillId="0" borderId="74" xfId="0" applyFont="1" applyBorder="1" applyAlignment="1">
      <alignment horizontal="left" vertical="center" indent="1"/>
    </xf>
    <xf numFmtId="0" fontId="59" fillId="4" borderId="65" xfId="0" applyFont="1" applyFill="1" applyBorder="1" applyAlignment="1">
      <alignment horizontal="left" vertical="center" indent="1"/>
    </xf>
    <xf numFmtId="0" fontId="17" fillId="3" borderId="77" xfId="0" applyFont="1" applyFill="1" applyBorder="1" applyAlignment="1">
      <alignment horizontal="center" vertical="center"/>
    </xf>
    <xf numFmtId="0" fontId="16" fillId="3" borderId="75" xfId="0" applyFont="1" applyFill="1" applyBorder="1" applyAlignment="1">
      <alignment horizontal="center" vertical="center" readingOrder="2"/>
    </xf>
    <xf numFmtId="0" fontId="26" fillId="4" borderId="47" xfId="10" applyFont="1" applyFill="1" applyBorder="1" applyAlignment="1">
      <alignment horizontal="center" wrapText="1" readingOrder="1"/>
    </xf>
    <xf numFmtId="0" fontId="26" fillId="4" borderId="44" xfId="10" applyFont="1" applyFill="1" applyBorder="1" applyAlignment="1">
      <alignment horizontal="center" wrapText="1" readingOrder="1"/>
    </xf>
    <xf numFmtId="3" fontId="11" fillId="0" borderId="32" xfId="0" applyNumberFormat="1" applyFont="1" applyFill="1" applyBorder="1" applyAlignment="1">
      <alignment horizontal="left" vertical="center" wrapText="1" indent="1"/>
    </xf>
    <xf numFmtId="0" fontId="16" fillId="3" borderId="68" xfId="0" applyFont="1" applyFill="1" applyBorder="1" applyAlignment="1">
      <alignment horizontal="center" vertical="center" wrapText="1" readingOrder="2"/>
    </xf>
    <xf numFmtId="3" fontId="17" fillId="3" borderId="67" xfId="75" applyNumberFormat="1" applyFont="1" applyFill="1" applyBorder="1" applyAlignment="1">
      <alignment horizontal="center" vertical="center"/>
    </xf>
    <xf numFmtId="0" fontId="17" fillId="3" borderId="70" xfId="75" applyFont="1" applyFill="1" applyBorder="1" applyAlignment="1">
      <alignment horizontal="center" vertical="center"/>
    </xf>
    <xf numFmtId="3" fontId="11" fillId="4" borderId="26" xfId="91" applyNumberFormat="1" applyFont="1" applyFill="1" applyBorder="1" applyAlignment="1">
      <alignment horizontal="right" vertical="center" indent="1"/>
    </xf>
    <xf numFmtId="3" fontId="11" fillId="3" borderId="26" xfId="91" applyNumberFormat="1" applyFont="1" applyFill="1" applyBorder="1" applyAlignment="1">
      <alignment horizontal="right" vertical="center" indent="1"/>
    </xf>
    <xf numFmtId="3" fontId="11" fillId="3" borderId="28" xfId="91" applyNumberFormat="1" applyFont="1" applyFill="1" applyBorder="1" applyAlignment="1">
      <alignment horizontal="right" vertical="center" indent="1"/>
    </xf>
    <xf numFmtId="0" fontId="17" fillId="4" borderId="63" xfId="0" applyFont="1" applyFill="1" applyBorder="1" applyAlignment="1">
      <alignment horizontal="center" vertical="center" wrapText="1"/>
    </xf>
    <xf numFmtId="0" fontId="39" fillId="4" borderId="63" xfId="0" applyFont="1" applyFill="1" applyBorder="1" applyAlignment="1">
      <alignment horizontal="center" vertical="center" wrapText="1"/>
    </xf>
    <xf numFmtId="3" fontId="17" fillId="0" borderId="21" xfId="0" applyNumberFormat="1" applyFont="1" applyFill="1" applyBorder="1" applyAlignment="1">
      <alignment horizontal="left" vertical="center" wrapText="1" indent="1"/>
    </xf>
    <xf numFmtId="3" fontId="17" fillId="4" borderId="21" xfId="0" applyNumberFormat="1" applyFont="1" applyFill="1" applyBorder="1" applyAlignment="1">
      <alignment horizontal="left" vertical="center" wrapText="1" indent="1"/>
    </xf>
    <xf numFmtId="3" fontId="17" fillId="4" borderId="31" xfId="0" applyNumberFormat="1" applyFont="1" applyFill="1" applyBorder="1" applyAlignment="1">
      <alignment horizontal="left" vertical="center" wrapText="1" indent="1"/>
    </xf>
    <xf numFmtId="0" fontId="17" fillId="4" borderId="24" xfId="0" applyFont="1" applyFill="1" applyBorder="1" applyAlignment="1">
      <alignment horizontal="center" vertical="center" wrapText="1" readingOrder="1"/>
    </xf>
    <xf numFmtId="0" fontId="11" fillId="0" borderId="34" xfId="10" applyFont="1" applyFill="1" applyBorder="1" applyAlignment="1">
      <alignment horizontal="left" vertical="center" wrapText="1" indent="1" readingOrder="1"/>
    </xf>
    <xf numFmtId="3" fontId="11" fillId="0" borderId="34" xfId="14" applyNumberFormat="1" applyFont="1" applyFill="1" applyBorder="1" applyAlignment="1">
      <alignment horizontal="right" vertical="center" indent="1"/>
    </xf>
    <xf numFmtId="3" fontId="11" fillId="0" borderId="28" xfId="14" applyNumberFormat="1" applyFont="1" applyFill="1" applyBorder="1" applyAlignment="1">
      <alignment horizontal="right" vertical="center" indent="1"/>
    </xf>
    <xf numFmtId="0" fontId="16" fillId="0" borderId="58" xfId="0" applyFont="1" applyFill="1" applyBorder="1" applyAlignment="1">
      <alignment horizontal="right" vertical="center" wrapText="1" indent="1"/>
    </xf>
    <xf numFmtId="0" fontId="16" fillId="4" borderId="0" xfId="0" applyFont="1" applyFill="1" applyBorder="1" applyAlignment="1">
      <alignment horizontal="right" vertical="center" wrapText="1" indent="1"/>
    </xf>
    <xf numFmtId="0" fontId="11" fillId="4" borderId="34" xfId="10" applyFont="1" applyFill="1" applyBorder="1" applyAlignment="1">
      <alignment horizontal="left" vertical="center" wrapText="1" indent="1" readingOrder="1"/>
    </xf>
    <xf numFmtId="3" fontId="11" fillId="4" borderId="34" xfId="14" applyNumberFormat="1" applyFont="1" applyFill="1" applyBorder="1" applyAlignment="1">
      <alignment horizontal="right" vertical="center" indent="1"/>
    </xf>
    <xf numFmtId="3" fontId="11" fillId="4" borderId="28" xfId="14" applyNumberFormat="1" applyFont="1" applyFill="1" applyBorder="1" applyAlignment="1">
      <alignment horizontal="right" vertical="center" indent="1"/>
    </xf>
    <xf numFmtId="0" fontId="16" fillId="3" borderId="45" xfId="0" applyFont="1" applyFill="1" applyBorder="1" applyAlignment="1">
      <alignment horizontal="right" vertical="center" wrapText="1" indent="1"/>
    </xf>
    <xf numFmtId="3" fontId="17" fillId="0" borderId="52" xfId="0" applyNumberFormat="1" applyFont="1" applyFill="1" applyBorder="1" applyAlignment="1">
      <alignment horizontal="left" vertical="center" wrapText="1" indent="1"/>
    </xf>
    <xf numFmtId="0" fontId="16" fillId="4" borderId="17" xfId="27" applyFont="1" applyFill="1" applyBorder="1" applyAlignment="1">
      <alignment horizontal="center" vertical="center" wrapText="1" readingOrder="2"/>
    </xf>
    <xf numFmtId="3" fontId="11" fillId="4" borderId="26" xfId="28" applyNumberFormat="1" applyFont="1" applyFill="1" applyBorder="1" applyAlignment="1">
      <alignment horizontal="right" vertical="center" indent="1"/>
    </xf>
    <xf numFmtId="3" fontId="17" fillId="4" borderId="26" xfId="28" applyNumberFormat="1" applyFont="1" applyFill="1" applyBorder="1" applyAlignment="1">
      <alignment horizontal="right" vertical="center" indent="1"/>
    </xf>
    <xf numFmtId="1" fontId="17" fillId="4" borderId="18" xfId="28" applyNumberFormat="1" applyFont="1" applyFill="1" applyBorder="1" applyAlignment="1">
      <alignment horizontal="center" vertical="center"/>
    </xf>
    <xf numFmtId="0" fontId="16" fillId="0" borderId="17" xfId="27" applyFont="1" applyFill="1" applyBorder="1" applyAlignment="1">
      <alignment horizontal="center" vertical="center" wrapText="1" readingOrder="2"/>
    </xf>
    <xf numFmtId="3" fontId="11" fillId="0" borderId="26" xfId="28" applyNumberFormat="1" applyFont="1" applyFill="1" applyBorder="1" applyAlignment="1">
      <alignment horizontal="right" vertical="center" indent="1"/>
    </xf>
    <xf numFmtId="3" fontId="17" fillId="0" borderId="26" xfId="28" applyNumberFormat="1" applyFont="1" applyFill="1" applyBorder="1" applyAlignment="1">
      <alignment horizontal="right" vertical="center" indent="1"/>
    </xf>
    <xf numFmtId="1" fontId="17" fillId="0" borderId="18" xfId="28" applyNumberFormat="1" applyFont="1" applyFill="1" applyBorder="1" applyAlignment="1">
      <alignment horizontal="center" vertical="center"/>
    </xf>
    <xf numFmtId="3" fontId="17" fillId="0" borderId="27" xfId="28" applyNumberFormat="1" applyFont="1" applyFill="1" applyBorder="1" applyAlignment="1">
      <alignment horizontal="right" vertical="center" indent="1"/>
    </xf>
    <xf numFmtId="1" fontId="17" fillId="0" borderId="24" xfId="28" applyNumberFormat="1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 readingOrder="2"/>
    </xf>
    <xf numFmtId="3" fontId="11" fillId="3" borderId="27" xfId="0" applyNumberFormat="1" applyFont="1" applyFill="1" applyBorder="1" applyAlignment="1">
      <alignment horizontal="right" vertical="center" indent="1"/>
    </xf>
    <xf numFmtId="3" fontId="17" fillId="3" borderId="27" xfId="0" applyNumberFormat="1" applyFont="1" applyFill="1" applyBorder="1" applyAlignment="1">
      <alignment horizontal="right" vertical="center" indent="1"/>
    </xf>
    <xf numFmtId="0" fontId="17" fillId="3" borderId="24" xfId="0" applyFont="1" applyFill="1" applyBorder="1" applyAlignment="1">
      <alignment horizontal="center" vertical="center"/>
    </xf>
    <xf numFmtId="0" fontId="17" fillId="3" borderId="63" xfId="0" applyFont="1" applyFill="1" applyBorder="1" applyAlignment="1">
      <alignment horizontal="center" vertical="center" wrapText="1"/>
    </xf>
    <xf numFmtId="0" fontId="39" fillId="3" borderId="63" xfId="0" applyFont="1" applyFill="1" applyBorder="1" applyAlignment="1">
      <alignment horizontal="center" vertical="center" wrapText="1"/>
    </xf>
    <xf numFmtId="3" fontId="17" fillId="3" borderId="63" xfId="0" applyNumberFormat="1" applyFont="1" applyFill="1" applyBorder="1" applyAlignment="1">
      <alignment horizontal="left" vertical="center" wrapText="1" indent="1"/>
    </xf>
    <xf numFmtId="0" fontId="28" fillId="4" borderId="19" xfId="0" applyFont="1" applyFill="1" applyBorder="1" applyAlignment="1">
      <alignment horizontal="center" vertical="top"/>
    </xf>
    <xf numFmtId="3" fontId="17" fillId="3" borderId="25" xfId="0" applyNumberFormat="1" applyFont="1" applyFill="1" applyBorder="1" applyAlignment="1">
      <alignment horizontal="right" vertical="center" indent="1"/>
    </xf>
    <xf numFmtId="0" fontId="11" fillId="3" borderId="44" xfId="0" applyFont="1" applyFill="1" applyBorder="1" applyAlignment="1">
      <alignment horizontal="right" vertical="center" wrapText="1" indent="1"/>
    </xf>
    <xf numFmtId="0" fontId="28" fillId="3" borderId="31" xfId="0" applyFont="1" applyFill="1" applyBorder="1" applyAlignment="1">
      <alignment horizontal="left" vertical="center" wrapText="1" indent="1"/>
    </xf>
    <xf numFmtId="0" fontId="39" fillId="3" borderId="31" xfId="0" applyFont="1" applyFill="1" applyBorder="1" applyAlignment="1">
      <alignment horizontal="left" vertical="center" wrapText="1" indent="1"/>
    </xf>
    <xf numFmtId="0" fontId="16" fillId="3" borderId="51" xfId="0" applyFont="1" applyFill="1" applyBorder="1" applyAlignment="1">
      <alignment horizontal="right" vertical="center" wrapText="1" indent="1" readingOrder="2"/>
    </xf>
    <xf numFmtId="0" fontId="59" fillId="3" borderId="51" xfId="0" applyFont="1" applyFill="1" applyBorder="1" applyAlignment="1">
      <alignment horizontal="left" vertical="center" indent="1"/>
    </xf>
    <xf numFmtId="0" fontId="59" fillId="3" borderId="0" xfId="0" applyFont="1" applyFill="1" applyBorder="1" applyAlignment="1">
      <alignment horizontal="left" vertical="center" indent="1"/>
    </xf>
    <xf numFmtId="0" fontId="16" fillId="3" borderId="16" xfId="0" applyFont="1" applyFill="1" applyBorder="1" applyAlignment="1">
      <alignment horizontal="center" vertical="center" readingOrder="2"/>
    </xf>
    <xf numFmtId="3" fontId="17" fillId="3" borderId="16" xfId="0" applyNumberFormat="1" applyFont="1" applyFill="1" applyBorder="1" applyAlignment="1">
      <alignment horizontal="right" vertical="center" indent="1"/>
    </xf>
    <xf numFmtId="0" fontId="17" fillId="3" borderId="16" xfId="0" applyFont="1" applyFill="1" applyBorder="1" applyAlignment="1">
      <alignment horizontal="center" vertical="center"/>
    </xf>
    <xf numFmtId="0" fontId="59" fillId="4" borderId="0" xfId="0" applyFont="1" applyFill="1" applyBorder="1" applyAlignment="1">
      <alignment horizontal="left" vertical="center" wrapText="1" indent="1"/>
    </xf>
    <xf numFmtId="3" fontId="11" fillId="4" borderId="28" xfId="0" applyNumberFormat="1" applyFont="1" applyFill="1" applyBorder="1" applyAlignment="1">
      <alignment horizontal="right" vertical="center" indent="1"/>
    </xf>
    <xf numFmtId="3" fontId="17" fillId="4" borderId="28" xfId="0" applyNumberFormat="1" applyFont="1" applyFill="1" applyBorder="1" applyAlignment="1">
      <alignment horizontal="right" vertical="center" indent="1"/>
    </xf>
    <xf numFmtId="3" fontId="11" fillId="0" borderId="21" xfId="0" applyNumberFormat="1" applyFont="1" applyFill="1" applyBorder="1" applyAlignment="1">
      <alignment horizontal="left" vertical="center" wrapText="1" indent="1"/>
    </xf>
    <xf numFmtId="3" fontId="11" fillId="4" borderId="21" xfId="0" applyNumberFormat="1" applyFont="1" applyFill="1" applyBorder="1" applyAlignment="1">
      <alignment horizontal="left" vertical="center" wrapText="1" indent="1"/>
    </xf>
    <xf numFmtId="3" fontId="11" fillId="3" borderId="21" xfId="0" applyNumberFormat="1" applyFont="1" applyFill="1" applyBorder="1" applyAlignment="1">
      <alignment horizontal="left" vertical="center" wrapText="1" indent="1"/>
    </xf>
    <xf numFmtId="3" fontId="11" fillId="3" borderId="52" xfId="0" applyNumberFormat="1" applyFont="1" applyFill="1" applyBorder="1" applyAlignment="1">
      <alignment horizontal="left" vertical="center" wrapText="1" indent="1"/>
    </xf>
    <xf numFmtId="0" fontId="11" fillId="3" borderId="18" xfId="0" applyFont="1" applyFill="1" applyBorder="1" applyAlignment="1">
      <alignment horizontal="center" vertical="center" wrapText="1" readingOrder="1"/>
    </xf>
    <xf numFmtId="0" fontId="11" fillId="4" borderId="18" xfId="0" applyFont="1" applyFill="1" applyBorder="1" applyAlignment="1">
      <alignment horizontal="center" vertical="center" wrapText="1" readingOrder="1"/>
    </xf>
    <xf numFmtId="0" fontId="39" fillId="4" borderId="25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3" fontId="17" fillId="4" borderId="63" xfId="0" applyNumberFormat="1" applyFont="1" applyFill="1" applyBorder="1" applyAlignment="1">
      <alignment horizontal="left" vertical="center" wrapText="1" indent="1"/>
    </xf>
    <xf numFmtId="3" fontId="14" fillId="4" borderId="25" xfId="0" applyNumberFormat="1" applyFont="1" applyFill="1" applyBorder="1" applyAlignment="1">
      <alignment horizontal="left" vertical="center" wrapText="1" indent="1"/>
    </xf>
    <xf numFmtId="3" fontId="14" fillId="3" borderId="25" xfId="0" applyNumberFormat="1" applyFont="1" applyFill="1" applyBorder="1" applyAlignment="1">
      <alignment horizontal="left" vertical="center" wrapText="1" indent="1"/>
    </xf>
    <xf numFmtId="0" fontId="17" fillId="3" borderId="30" xfId="0" applyFont="1" applyFill="1" applyBorder="1" applyAlignment="1">
      <alignment horizontal="right" vertical="center" wrapText="1" indent="1"/>
    </xf>
    <xf numFmtId="0" fontId="16" fillId="3" borderId="49" xfId="0" applyFont="1" applyFill="1" applyBorder="1" applyAlignment="1">
      <alignment horizontal="center" vertical="center" wrapText="1" readingOrder="2"/>
    </xf>
    <xf numFmtId="3" fontId="11" fillId="3" borderId="50" xfId="91" applyNumberFormat="1" applyFont="1" applyFill="1" applyBorder="1" applyAlignment="1">
      <alignment horizontal="right" vertical="center" indent="1"/>
    </xf>
    <xf numFmtId="0" fontId="54" fillId="5" borderId="43" xfId="0" applyFont="1" applyFill="1" applyBorder="1" applyAlignment="1">
      <alignment horizontal="center" vertical="center" wrapText="1" readingOrder="1"/>
    </xf>
    <xf numFmtId="1" fontId="26" fillId="4" borderId="29" xfId="9" applyFont="1" applyFill="1" applyBorder="1" applyAlignment="1">
      <alignment horizontal="center" wrapText="1"/>
    </xf>
    <xf numFmtId="0" fontId="16" fillId="4" borderId="29" xfId="17" applyFont="1" applyFill="1" applyBorder="1" applyAlignment="1">
      <alignment horizontal="center" wrapText="1"/>
    </xf>
    <xf numFmtId="3" fontId="11" fillId="3" borderId="25" xfId="0" quotePrefix="1" applyNumberFormat="1" applyFont="1" applyFill="1" applyBorder="1" applyAlignment="1">
      <alignment horizontal="center" vertical="center" wrapText="1"/>
    </xf>
    <xf numFmtId="0" fontId="11" fillId="4" borderId="26" xfId="75" quotePrefix="1" applyFont="1" applyFill="1" applyBorder="1" applyAlignment="1">
      <alignment horizontal="center" vertical="center"/>
    </xf>
    <xf numFmtId="0" fontId="11" fillId="0" borderId="26" xfId="75" quotePrefix="1" applyFont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 readingOrder="1"/>
    </xf>
    <xf numFmtId="0" fontId="28" fillId="4" borderId="22" xfId="10" applyFont="1" applyFill="1" applyBorder="1" applyAlignment="1">
      <alignment horizontal="center" vertical="top" wrapText="1" readingOrder="1"/>
    </xf>
    <xf numFmtId="0" fontId="11" fillId="4" borderId="18" xfId="75" applyFont="1" applyFill="1" applyBorder="1" applyAlignment="1">
      <alignment horizontal="left" vertical="center" wrapText="1" indent="1"/>
    </xf>
    <xf numFmtId="0" fontId="11" fillId="0" borderId="18" xfId="75" applyFont="1" applyBorder="1" applyAlignment="1">
      <alignment horizontal="left" vertical="center" wrapText="1" indent="1"/>
    </xf>
    <xf numFmtId="0" fontId="11" fillId="4" borderId="34" xfId="75" applyFont="1" applyFill="1" applyBorder="1" applyAlignment="1">
      <alignment horizontal="left" vertical="center" wrapText="1" indent="1"/>
    </xf>
    <xf numFmtId="0" fontId="16" fillId="4" borderId="72" xfId="0" applyFont="1" applyFill="1" applyBorder="1" applyAlignment="1">
      <alignment horizontal="right" vertical="center" wrapText="1" indent="1"/>
    </xf>
    <xf numFmtId="0" fontId="17" fillId="4" borderId="71" xfId="0" applyFont="1" applyFill="1" applyBorder="1" applyAlignment="1">
      <alignment horizontal="left" vertical="center" wrapText="1"/>
    </xf>
    <xf numFmtId="0" fontId="26" fillId="4" borderId="29" xfId="10" applyFont="1" applyFill="1" applyBorder="1" applyAlignment="1">
      <alignment horizontal="center" wrapText="1"/>
    </xf>
    <xf numFmtId="0" fontId="63" fillId="3" borderId="0" xfId="17" applyFont="1" applyFill="1" applyBorder="1" applyAlignment="1">
      <alignment horizontal="center" vertical="center" wrapText="1" readingOrder="2"/>
    </xf>
    <xf numFmtId="0" fontId="55" fillId="3" borderId="0" xfId="17" applyFont="1" applyFill="1" applyBorder="1" applyAlignment="1">
      <alignment horizontal="right" vertical="top" wrapText="1" indent="1" readingOrder="2"/>
    </xf>
    <xf numFmtId="0" fontId="64" fillId="3" borderId="0" xfId="0" applyFont="1" applyFill="1" applyBorder="1" applyAlignment="1">
      <alignment horizontal="right" vertical="center" wrapText="1" indent="2" readingOrder="2"/>
    </xf>
    <xf numFmtId="0" fontId="65" fillId="3" borderId="0" xfId="17" applyFont="1" applyFill="1" applyBorder="1" applyAlignment="1">
      <alignment horizontal="center" vertical="center" wrapText="1" readingOrder="1"/>
    </xf>
    <xf numFmtId="0" fontId="11" fillId="3" borderId="0" xfId="17" applyFont="1" applyFill="1" applyBorder="1" applyAlignment="1">
      <alignment horizontal="left" vertical="top" wrapText="1" indent="1" readingOrder="1"/>
    </xf>
    <xf numFmtId="0" fontId="17" fillId="3" borderId="0" xfId="17" applyFont="1" applyFill="1" applyBorder="1" applyAlignment="1">
      <alignment horizontal="left" wrapText="1" indent="1"/>
    </xf>
    <xf numFmtId="0" fontId="56" fillId="3" borderId="0" xfId="17" applyFont="1" applyFill="1" applyBorder="1" applyAlignment="1">
      <alignment horizontal="right" wrapText="1" indent="1" readingOrder="2"/>
    </xf>
    <xf numFmtId="0" fontId="17" fillId="4" borderId="25" xfId="0" applyFont="1" applyFill="1" applyBorder="1" applyAlignment="1">
      <alignment horizontal="center" vertical="center" wrapText="1"/>
    </xf>
    <xf numFmtId="0" fontId="16" fillId="4" borderId="23" xfId="27" applyFont="1" applyFill="1" applyBorder="1" applyAlignment="1">
      <alignment horizontal="center" vertical="center" wrapText="1" readingOrder="2"/>
    </xf>
    <xf numFmtId="3" fontId="11" fillId="4" borderId="27" xfId="28" applyNumberFormat="1" applyFont="1" applyFill="1" applyBorder="1" applyAlignment="1">
      <alignment horizontal="right" vertical="center" indent="1"/>
    </xf>
    <xf numFmtId="3" fontId="17" fillId="4" borderId="27" xfId="28" applyNumberFormat="1" applyFont="1" applyFill="1" applyBorder="1" applyAlignment="1">
      <alignment horizontal="right" vertical="center" indent="1"/>
    </xf>
    <xf numFmtId="1" fontId="17" fillId="4" borderId="24" xfId="28" applyNumberFormat="1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 readingOrder="2"/>
    </xf>
    <xf numFmtId="3" fontId="11" fillId="4" borderId="27" xfId="0" applyNumberFormat="1" applyFont="1" applyFill="1" applyBorder="1" applyAlignment="1">
      <alignment horizontal="right" vertical="center" indent="1"/>
    </xf>
    <xf numFmtId="3" fontId="17" fillId="4" borderId="27" xfId="0" applyNumberFormat="1" applyFont="1" applyFill="1" applyBorder="1" applyAlignment="1">
      <alignment horizontal="right" vertical="center" indent="1"/>
    </xf>
    <xf numFmtId="0" fontId="16" fillId="0" borderId="17" xfId="0" applyFont="1" applyFill="1" applyBorder="1" applyAlignment="1">
      <alignment horizontal="center" vertical="center" readingOrder="2"/>
    </xf>
    <xf numFmtId="3" fontId="11" fillId="0" borderId="26" xfId="0" applyNumberFormat="1" applyFont="1" applyFill="1" applyBorder="1" applyAlignment="1">
      <alignment horizontal="right" vertical="center" indent="1"/>
    </xf>
    <xf numFmtId="3" fontId="17" fillId="0" borderId="26" xfId="0" applyNumberFormat="1" applyFont="1" applyFill="1" applyBorder="1" applyAlignment="1">
      <alignment horizontal="right" vertical="center" indent="1"/>
    </xf>
    <xf numFmtId="0" fontId="17" fillId="0" borderId="1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3" fontId="11" fillId="0" borderId="26" xfId="0" applyNumberFormat="1" applyFont="1" applyFill="1" applyBorder="1" applyAlignment="1">
      <alignment horizontal="left" vertical="center" wrapText="1" indent="1"/>
    </xf>
    <xf numFmtId="3" fontId="17" fillId="0" borderId="26" xfId="0" applyNumberFormat="1" applyFont="1" applyFill="1" applyBorder="1" applyAlignment="1">
      <alignment horizontal="left" vertical="center" wrapText="1" indent="1"/>
    </xf>
    <xf numFmtId="0" fontId="39" fillId="0" borderId="26" xfId="0" applyFont="1" applyFill="1" applyBorder="1" applyAlignment="1">
      <alignment horizontal="center" vertical="center" wrapText="1"/>
    </xf>
    <xf numFmtId="0" fontId="17" fillId="0" borderId="63" xfId="0" applyFont="1" applyFill="1" applyBorder="1" applyAlignment="1">
      <alignment horizontal="center" vertical="center" wrapText="1"/>
    </xf>
    <xf numFmtId="3" fontId="17" fillId="0" borderId="63" xfId="0" applyNumberFormat="1" applyFont="1" applyFill="1" applyBorder="1" applyAlignment="1">
      <alignment horizontal="left" vertical="center" wrapText="1" indent="1"/>
    </xf>
    <xf numFmtId="0" fontId="39" fillId="0" borderId="63" xfId="0" applyFont="1" applyFill="1" applyBorder="1" applyAlignment="1">
      <alignment horizontal="center" vertical="center" wrapText="1"/>
    </xf>
    <xf numFmtId="3" fontId="14" fillId="0" borderId="25" xfId="0" applyNumberFormat="1" applyFont="1" applyFill="1" applyBorder="1" applyAlignment="1">
      <alignment horizontal="left" vertical="center" wrapText="1" indent="1"/>
    </xf>
    <xf numFmtId="3" fontId="14" fillId="0" borderId="26" xfId="0" applyNumberFormat="1" applyFont="1" applyFill="1" applyBorder="1" applyAlignment="1">
      <alignment horizontal="left" vertical="center" wrapText="1" indent="1"/>
    </xf>
    <xf numFmtId="0" fontId="11" fillId="0" borderId="25" xfId="0" applyFont="1" applyFill="1" applyBorder="1" applyAlignment="1">
      <alignment horizontal="right" vertical="center" wrapText="1" indent="1"/>
    </xf>
    <xf numFmtId="0" fontId="39" fillId="0" borderId="25" xfId="0" applyFont="1" applyFill="1" applyBorder="1" applyAlignment="1">
      <alignment horizontal="left" vertical="center" wrapText="1" indent="1"/>
    </xf>
    <xf numFmtId="0" fontId="11" fillId="0" borderId="26" xfId="0" applyFont="1" applyFill="1" applyBorder="1" applyAlignment="1">
      <alignment horizontal="right" vertical="center" wrapText="1" indent="1"/>
    </xf>
    <xf numFmtId="0" fontId="39" fillId="0" borderId="26" xfId="0" applyFont="1" applyFill="1" applyBorder="1" applyAlignment="1">
      <alignment horizontal="left" vertical="center" wrapText="1" indent="1"/>
    </xf>
    <xf numFmtId="0" fontId="11" fillId="0" borderId="28" xfId="0" applyFont="1" applyFill="1" applyBorder="1" applyAlignment="1">
      <alignment horizontal="right" vertical="center" wrapText="1" indent="1"/>
    </xf>
    <xf numFmtId="3" fontId="11" fillId="0" borderId="28" xfId="0" applyNumberFormat="1" applyFont="1" applyFill="1" applyBorder="1" applyAlignment="1">
      <alignment horizontal="left" vertical="center" wrapText="1" indent="1"/>
    </xf>
    <xf numFmtId="3" fontId="17" fillId="0" borderId="28" xfId="0" applyNumberFormat="1" applyFont="1" applyFill="1" applyBorder="1" applyAlignment="1">
      <alignment horizontal="left" vertical="center" wrapText="1" indent="1"/>
    </xf>
    <xf numFmtId="0" fontId="39" fillId="0" borderId="28" xfId="0" applyFont="1" applyFill="1" applyBorder="1" applyAlignment="1">
      <alignment horizontal="left" vertical="center" wrapText="1" indent="1"/>
    </xf>
    <xf numFmtId="3" fontId="11" fillId="0" borderId="25" xfId="0" applyNumberFormat="1" applyFont="1" applyFill="1" applyBorder="1" applyAlignment="1">
      <alignment horizontal="right" vertical="center" wrapText="1" indent="1"/>
    </xf>
    <xf numFmtId="3" fontId="17" fillId="0" borderId="25" xfId="0" applyNumberFormat="1" applyFont="1" applyFill="1" applyBorder="1" applyAlignment="1">
      <alignment horizontal="right" vertical="center" wrapText="1" indent="1"/>
    </xf>
    <xf numFmtId="3" fontId="11" fillId="0" borderId="26" xfId="0" applyNumberFormat="1" applyFont="1" applyFill="1" applyBorder="1" applyAlignment="1">
      <alignment horizontal="right" vertical="center" wrapText="1" indent="1"/>
    </xf>
    <xf numFmtId="3" fontId="17" fillId="0" borderId="26" xfId="0" applyNumberFormat="1" applyFont="1" applyFill="1" applyBorder="1" applyAlignment="1">
      <alignment horizontal="right" vertical="center" wrapText="1" indent="1"/>
    </xf>
    <xf numFmtId="3" fontId="17" fillId="4" borderId="25" xfId="0" applyNumberFormat="1" applyFont="1" applyFill="1" applyBorder="1" applyAlignment="1">
      <alignment horizontal="right" vertical="center" indent="1"/>
    </xf>
    <xf numFmtId="0" fontId="28" fillId="4" borderId="32" xfId="0" applyFont="1" applyFill="1" applyBorder="1" applyAlignment="1">
      <alignment horizontal="left" vertical="center" wrapText="1" indent="1"/>
    </xf>
    <xf numFmtId="0" fontId="11" fillId="4" borderId="44" xfId="0" applyFont="1" applyFill="1" applyBorder="1" applyAlignment="1">
      <alignment horizontal="right" vertical="center" wrapText="1" indent="1"/>
    </xf>
    <xf numFmtId="0" fontId="39" fillId="4" borderId="31" xfId="0" applyFont="1" applyFill="1" applyBorder="1" applyAlignment="1">
      <alignment horizontal="left" vertical="center" wrapText="1" indent="1"/>
    </xf>
    <xf numFmtId="0" fontId="28" fillId="4" borderId="31" xfId="0" applyFont="1" applyFill="1" applyBorder="1" applyAlignment="1">
      <alignment horizontal="left" vertical="center" wrapText="1" indent="1"/>
    </xf>
    <xf numFmtId="3" fontId="66" fillId="4" borderId="27" xfId="75" applyNumberFormat="1" applyFont="1" applyFill="1" applyBorder="1" applyAlignment="1">
      <alignment horizontal="right" vertical="center" indent="1"/>
    </xf>
    <xf numFmtId="3" fontId="67" fillId="4" borderId="27" xfId="75" applyNumberFormat="1" applyFont="1" applyFill="1" applyBorder="1" applyAlignment="1">
      <alignment horizontal="right" vertical="center" indent="1"/>
    </xf>
    <xf numFmtId="3" fontId="66" fillId="0" borderId="27" xfId="75" applyNumberFormat="1" applyFont="1" applyFill="1" applyBorder="1" applyAlignment="1">
      <alignment horizontal="right" vertical="center" indent="1"/>
    </xf>
    <xf numFmtId="3" fontId="67" fillId="0" borderId="27" xfId="75" applyNumberFormat="1" applyFont="1" applyFill="1" applyBorder="1" applyAlignment="1">
      <alignment horizontal="right" vertical="center" indent="1"/>
    </xf>
    <xf numFmtId="3" fontId="59" fillId="4" borderId="29" xfId="0" applyNumberFormat="1" applyFont="1" applyFill="1" applyBorder="1" applyAlignment="1">
      <alignment horizontal="left" vertical="center" wrapText="1" indent="1"/>
    </xf>
    <xf numFmtId="3" fontId="59" fillId="3" borderId="29" xfId="0" applyNumberFormat="1" applyFont="1" applyFill="1" applyBorder="1" applyAlignment="1">
      <alignment horizontal="left" vertical="center" wrapText="1" indent="1"/>
    </xf>
    <xf numFmtId="0" fontId="46" fillId="0" borderId="0" xfId="17" applyFont="1" applyBorder="1" applyAlignment="1">
      <alignment horizontal="left" vertical="center"/>
    </xf>
    <xf numFmtId="0" fontId="48" fillId="0" borderId="0" xfId="75" applyFont="1" applyAlignment="1">
      <alignment vertical="center"/>
    </xf>
    <xf numFmtId="3" fontId="11" fillId="3" borderId="66" xfId="0" applyNumberFormat="1" applyFont="1" applyFill="1" applyBorder="1" applyAlignment="1">
      <alignment horizontal="right" vertical="center" indent="1"/>
    </xf>
    <xf numFmtId="3" fontId="11" fillId="4" borderId="63" xfId="0" applyNumberFormat="1" applyFont="1" applyFill="1" applyBorder="1" applyAlignment="1">
      <alignment horizontal="right" vertical="center" indent="1"/>
    </xf>
    <xf numFmtId="3" fontId="17" fillId="0" borderId="21" xfId="0" applyNumberFormat="1" applyFont="1" applyFill="1" applyBorder="1" applyAlignment="1">
      <alignment horizontal="left" vertical="center" wrapText="1" indent="1"/>
    </xf>
    <xf numFmtId="0" fontId="11" fillId="0" borderId="0" xfId="75" applyFont="1" applyAlignment="1">
      <alignment vertical="center"/>
    </xf>
    <xf numFmtId="3" fontId="17" fillId="4" borderId="32" xfId="0" applyNumberFormat="1" applyFont="1" applyFill="1" applyBorder="1" applyAlignment="1">
      <alignment horizontal="left" vertical="center" wrapText="1" indent="1"/>
    </xf>
    <xf numFmtId="3" fontId="17" fillId="0" borderId="21" xfId="0" applyNumberFormat="1" applyFont="1" applyFill="1" applyBorder="1" applyAlignment="1">
      <alignment horizontal="left" vertical="center" wrapText="1" indent="1"/>
    </xf>
    <xf numFmtId="3" fontId="17" fillId="4" borderId="21" xfId="0" applyNumberFormat="1" applyFont="1" applyFill="1" applyBorder="1" applyAlignment="1">
      <alignment horizontal="left" vertical="center" wrapText="1" indent="1"/>
    </xf>
    <xf numFmtId="3" fontId="17" fillId="0" borderId="52" xfId="0" applyNumberFormat="1" applyFont="1" applyFill="1" applyBorder="1" applyAlignment="1">
      <alignment horizontal="left" vertical="center" wrapText="1" indent="1"/>
    </xf>
    <xf numFmtId="3" fontId="17" fillId="3" borderId="21" xfId="0" applyNumberFormat="1" applyFont="1" applyFill="1" applyBorder="1" applyAlignment="1">
      <alignment horizontal="center" vertical="center" wrapText="1"/>
    </xf>
    <xf numFmtId="3" fontId="17" fillId="4" borderId="21" xfId="0" applyNumberFormat="1" applyFont="1" applyFill="1" applyBorder="1" applyAlignment="1">
      <alignment horizontal="center" vertical="center" wrapText="1"/>
    </xf>
    <xf numFmtId="3" fontId="17" fillId="3" borderId="22" xfId="75" applyNumberFormat="1" applyFont="1" applyFill="1" applyBorder="1" applyAlignment="1">
      <alignment horizontal="center" vertical="center"/>
    </xf>
    <xf numFmtId="3" fontId="17" fillId="4" borderId="27" xfId="0" applyNumberFormat="1" applyFont="1" applyFill="1" applyBorder="1" applyAlignment="1">
      <alignment horizontal="center" vertical="center" wrapText="1"/>
    </xf>
    <xf numFmtId="3" fontId="11" fillId="4" borderId="26" xfId="100" applyNumberFormat="1" applyFont="1" applyFill="1" applyBorder="1" applyAlignment="1">
      <alignment horizontal="right" vertical="center" indent="1"/>
    </xf>
    <xf numFmtId="3" fontId="11" fillId="3" borderId="26" xfId="100" applyNumberFormat="1" applyFont="1" applyFill="1" applyBorder="1" applyAlignment="1">
      <alignment horizontal="right" vertical="center" indent="1"/>
    </xf>
    <xf numFmtId="3" fontId="11" fillId="0" borderId="26" xfId="100" applyNumberFormat="1" applyFont="1" applyFill="1" applyBorder="1" applyAlignment="1">
      <alignment horizontal="right" vertical="center" indent="1"/>
    </xf>
    <xf numFmtId="3" fontId="11" fillId="4" borderId="28" xfId="100" applyNumberFormat="1" applyFont="1" applyFill="1" applyBorder="1" applyAlignment="1">
      <alignment horizontal="right" vertical="center" indent="1"/>
    </xf>
    <xf numFmtId="3" fontId="17" fillId="3" borderId="25" xfId="100" applyNumberFormat="1" applyFont="1" applyFill="1" applyBorder="1" applyAlignment="1">
      <alignment horizontal="right" vertical="center" indent="1"/>
    </xf>
    <xf numFmtId="3" fontId="17" fillId="4" borderId="25" xfId="100" applyNumberFormat="1" applyFont="1" applyFill="1" applyBorder="1" applyAlignment="1">
      <alignment horizontal="right" vertical="center" indent="1"/>
    </xf>
    <xf numFmtId="0" fontId="17" fillId="4" borderId="25" xfId="0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 wrapText="1" readingOrder="2"/>
    </xf>
    <xf numFmtId="0" fontId="16" fillId="4" borderId="17" xfId="0" applyFont="1" applyFill="1" applyBorder="1" applyAlignment="1">
      <alignment horizontal="center" vertical="center" wrapText="1" readingOrder="2"/>
    </xf>
    <xf numFmtId="0" fontId="17" fillId="4" borderId="29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 readingOrder="2"/>
    </xf>
    <xf numFmtId="0" fontId="17" fillId="4" borderId="19" xfId="10" applyFont="1" applyFill="1" applyBorder="1" applyAlignment="1">
      <alignment horizontal="center" vertical="center" wrapText="1" readingOrder="1"/>
    </xf>
    <xf numFmtId="1" fontId="36" fillId="4" borderId="19" xfId="9" applyFont="1" applyFill="1" applyBorder="1" applyAlignment="1">
      <alignment horizontal="center" vertical="top" wrapText="1"/>
    </xf>
    <xf numFmtId="0" fontId="36" fillId="4" borderId="19" xfId="17" applyFont="1" applyFill="1" applyBorder="1" applyAlignment="1">
      <alignment horizontal="center" vertical="top" wrapText="1"/>
    </xf>
    <xf numFmtId="0" fontId="36" fillId="4" borderId="19" xfId="10" applyFont="1" applyFill="1" applyBorder="1" applyAlignment="1">
      <alignment horizontal="center" vertical="top" wrapText="1"/>
    </xf>
    <xf numFmtId="0" fontId="16" fillId="0" borderId="49" xfId="27" applyFont="1" applyFill="1" applyBorder="1" applyAlignment="1">
      <alignment horizontal="center" vertical="center" wrapText="1" readingOrder="2"/>
    </xf>
    <xf numFmtId="3" fontId="11" fillId="0" borderId="50" xfId="28" applyNumberFormat="1" applyFont="1" applyFill="1" applyBorder="1" applyAlignment="1">
      <alignment horizontal="right" vertical="center" indent="1"/>
    </xf>
    <xf numFmtId="3" fontId="17" fillId="0" borderId="50" xfId="28" applyNumberFormat="1" applyFont="1" applyFill="1" applyBorder="1" applyAlignment="1">
      <alignment horizontal="right" vertical="center" indent="1"/>
    </xf>
    <xf numFmtId="1" fontId="17" fillId="0" borderId="43" xfId="28" applyNumberFormat="1" applyFont="1" applyFill="1" applyBorder="1" applyAlignment="1">
      <alignment horizontal="center" vertical="center"/>
    </xf>
    <xf numFmtId="0" fontId="16" fillId="0" borderId="49" xfId="0" applyFont="1" applyFill="1" applyBorder="1" applyAlignment="1">
      <alignment horizontal="center" vertical="center" readingOrder="2"/>
    </xf>
    <xf numFmtId="3" fontId="11" fillId="0" borderId="50" xfId="0" applyNumberFormat="1" applyFont="1" applyFill="1" applyBorder="1" applyAlignment="1">
      <alignment horizontal="right" vertical="center" indent="1"/>
    </xf>
    <xf numFmtId="3" fontId="17" fillId="0" borderId="50" xfId="0" applyNumberFormat="1" applyFont="1" applyFill="1" applyBorder="1" applyAlignment="1">
      <alignment horizontal="right" vertical="center" indent="1"/>
    </xf>
    <xf numFmtId="0" fontId="17" fillId="0" borderId="4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/>
    </xf>
    <xf numFmtId="0" fontId="17" fillId="0" borderId="66" xfId="0" applyFont="1" applyFill="1" applyBorder="1" applyAlignment="1">
      <alignment horizontal="center" vertical="center" wrapText="1"/>
    </xf>
    <xf numFmtId="3" fontId="11" fillId="0" borderId="66" xfId="0" applyNumberFormat="1" applyFont="1" applyFill="1" applyBorder="1" applyAlignment="1">
      <alignment horizontal="left" vertical="center" wrapText="1" indent="1"/>
    </xf>
    <xf numFmtId="3" fontId="17" fillId="0" borderId="66" xfId="0" applyNumberFormat="1" applyFont="1" applyFill="1" applyBorder="1" applyAlignment="1">
      <alignment horizontal="left" vertical="center" wrapText="1" indent="1"/>
    </xf>
    <xf numFmtId="0" fontId="39" fillId="0" borderId="66" xfId="0" applyFont="1" applyFill="1" applyBorder="1" applyAlignment="1">
      <alignment horizontal="center" vertical="center" wrapText="1"/>
    </xf>
    <xf numFmtId="0" fontId="26" fillId="3" borderId="17" xfId="0" applyFont="1" applyFill="1" applyBorder="1" applyAlignment="1">
      <alignment horizontal="center" vertical="center" wrapText="1" readingOrder="2"/>
    </xf>
    <xf numFmtId="3" fontId="31" fillId="3" borderId="26" xfId="0" applyNumberFormat="1" applyFont="1" applyFill="1" applyBorder="1" applyAlignment="1">
      <alignment horizontal="left" vertical="center" wrapText="1" indent="1"/>
    </xf>
    <xf numFmtId="3" fontId="31" fillId="3" borderId="26" xfId="0" applyNumberFormat="1" applyFont="1" applyFill="1" applyBorder="1" applyAlignment="1">
      <alignment horizontal="right" vertical="center" wrapText="1" indent="1"/>
    </xf>
    <xf numFmtId="3" fontId="17" fillId="3" borderId="26" xfId="0" applyNumberFormat="1" applyFont="1" applyFill="1" applyBorder="1" applyAlignment="1">
      <alignment horizontal="right" vertical="center" wrapText="1" indent="1"/>
    </xf>
    <xf numFmtId="3" fontId="36" fillId="3" borderId="26" xfId="0" applyNumberFormat="1" applyFont="1" applyFill="1" applyBorder="1" applyAlignment="1">
      <alignment horizontal="right" vertical="center" wrapText="1" indent="1"/>
    </xf>
    <xf numFmtId="0" fontId="17" fillId="3" borderId="18" xfId="0" applyFont="1" applyFill="1" applyBorder="1" applyAlignment="1">
      <alignment horizontal="center" vertical="center" wrapText="1" readingOrder="1"/>
    </xf>
    <xf numFmtId="0" fontId="26" fillId="4" borderId="17" xfId="0" applyFont="1" applyFill="1" applyBorder="1" applyAlignment="1">
      <alignment horizontal="center" vertical="center" wrapText="1" readingOrder="2"/>
    </xf>
    <xf numFmtId="3" fontId="31" fillId="4" borderId="26" xfId="0" applyNumberFormat="1" applyFont="1" applyFill="1" applyBorder="1" applyAlignment="1">
      <alignment horizontal="left" vertical="center" wrapText="1" indent="1"/>
    </xf>
    <xf numFmtId="3" fontId="31" fillId="4" borderId="26" xfId="0" applyNumberFormat="1" applyFont="1" applyFill="1" applyBorder="1" applyAlignment="1">
      <alignment horizontal="right" vertical="center" wrapText="1" indent="1"/>
    </xf>
    <xf numFmtId="3" fontId="17" fillId="4" borderId="26" xfId="0" applyNumberFormat="1" applyFont="1" applyFill="1" applyBorder="1" applyAlignment="1">
      <alignment horizontal="right" vertical="center" wrapText="1" indent="1"/>
    </xf>
    <xf numFmtId="3" fontId="36" fillId="4" borderId="26" xfId="0" applyNumberFormat="1" applyFont="1" applyFill="1" applyBorder="1" applyAlignment="1">
      <alignment horizontal="right" vertical="center" wrapText="1" indent="1"/>
    </xf>
    <xf numFmtId="0" fontId="17" fillId="4" borderId="18" xfId="0" applyFont="1" applyFill="1" applyBorder="1" applyAlignment="1">
      <alignment horizontal="center" vertical="center" wrapText="1" readingOrder="1"/>
    </xf>
    <xf numFmtId="0" fontId="26" fillId="3" borderId="49" xfId="0" applyFont="1" applyFill="1" applyBorder="1" applyAlignment="1">
      <alignment horizontal="center" vertical="center" wrapText="1" readingOrder="2"/>
    </xf>
    <xf numFmtId="3" fontId="31" fillId="3" borderId="50" xfId="0" applyNumberFormat="1" applyFont="1" applyFill="1" applyBorder="1" applyAlignment="1">
      <alignment horizontal="left" vertical="center" wrapText="1" indent="1"/>
    </xf>
    <xf numFmtId="3" fontId="31" fillId="3" borderId="50" xfId="0" applyNumberFormat="1" applyFont="1" applyFill="1" applyBorder="1" applyAlignment="1">
      <alignment horizontal="right" vertical="center" wrapText="1" indent="1"/>
    </xf>
    <xf numFmtId="3" fontId="17" fillId="3" borderId="50" xfId="0" applyNumberFormat="1" applyFont="1" applyFill="1" applyBorder="1" applyAlignment="1">
      <alignment horizontal="right" vertical="center" wrapText="1" indent="1"/>
    </xf>
    <xf numFmtId="3" fontId="36" fillId="3" borderId="50" xfId="0" applyNumberFormat="1" applyFont="1" applyFill="1" applyBorder="1" applyAlignment="1">
      <alignment horizontal="right" vertical="center" wrapText="1" indent="1"/>
    </xf>
    <xf numFmtId="0" fontId="17" fillId="3" borderId="43" xfId="0" applyFont="1" applyFill="1" applyBorder="1" applyAlignment="1">
      <alignment horizontal="center" vertical="center" wrapText="1" readingOrder="1"/>
    </xf>
    <xf numFmtId="0" fontId="26" fillId="3" borderId="23" xfId="0" applyFont="1" applyFill="1" applyBorder="1" applyAlignment="1">
      <alignment horizontal="center" vertical="center" wrapText="1" readingOrder="2"/>
    </xf>
    <xf numFmtId="3" fontId="66" fillId="3" borderId="27" xfId="0" applyNumberFormat="1" applyFont="1" applyFill="1" applyBorder="1" applyAlignment="1">
      <alignment horizontal="left" vertical="center" wrapText="1" indent="1"/>
    </xf>
    <xf numFmtId="3" fontId="31" fillId="3" borderId="27" xfId="0" applyNumberFormat="1" applyFont="1" applyFill="1" applyBorder="1" applyAlignment="1">
      <alignment horizontal="left" vertical="center" wrapText="1" indent="1"/>
    </xf>
    <xf numFmtId="3" fontId="36" fillId="3" borderId="27" xfId="0" applyNumberFormat="1" applyFont="1" applyFill="1" applyBorder="1" applyAlignment="1">
      <alignment horizontal="left" vertical="center" wrapText="1" indent="1"/>
    </xf>
    <xf numFmtId="3" fontId="67" fillId="3" borderId="27" xfId="0" applyNumberFormat="1" applyFont="1" applyFill="1" applyBorder="1" applyAlignment="1">
      <alignment horizontal="left" vertical="center" wrapText="1" indent="1"/>
    </xf>
    <xf numFmtId="3" fontId="66" fillId="3" borderId="27" xfId="0" applyNumberFormat="1" applyFont="1" applyFill="1" applyBorder="1" applyAlignment="1">
      <alignment horizontal="right" vertical="center" wrapText="1" indent="1"/>
    </xf>
    <xf numFmtId="3" fontId="66" fillId="3" borderId="27" xfId="0" applyNumberFormat="1" applyFont="1" applyFill="1" applyBorder="1" applyAlignment="1">
      <alignment horizontal="right" vertical="center" indent="1"/>
    </xf>
    <xf numFmtId="3" fontId="36" fillId="3" borderId="27" xfId="0" applyNumberFormat="1" applyFont="1" applyFill="1" applyBorder="1" applyAlignment="1">
      <alignment horizontal="right" vertical="center" wrapText="1" indent="1"/>
    </xf>
    <xf numFmtId="0" fontId="36" fillId="3" borderId="24" xfId="0" applyFont="1" applyFill="1" applyBorder="1" applyAlignment="1">
      <alignment horizontal="center" vertical="center" wrapText="1" readingOrder="1"/>
    </xf>
    <xf numFmtId="3" fontId="66" fillId="4" borderId="26" xfId="0" applyNumberFormat="1" applyFont="1" applyFill="1" applyBorder="1" applyAlignment="1">
      <alignment horizontal="left" vertical="center" wrapText="1" indent="1"/>
    </xf>
    <xf numFmtId="3" fontId="36" fillId="4" borderId="26" xfId="0" applyNumberFormat="1" applyFont="1" applyFill="1" applyBorder="1" applyAlignment="1">
      <alignment horizontal="left" vertical="center" wrapText="1" indent="1"/>
    </xf>
    <xf numFmtId="3" fontId="67" fillId="4" borderId="26" xfId="0" applyNumberFormat="1" applyFont="1" applyFill="1" applyBorder="1" applyAlignment="1">
      <alignment horizontal="left" vertical="center" wrapText="1" indent="1"/>
    </xf>
    <xf numFmtId="3" fontId="66" fillId="4" borderId="26" xfId="0" applyNumberFormat="1" applyFont="1" applyFill="1" applyBorder="1" applyAlignment="1">
      <alignment horizontal="right" vertical="center" wrapText="1" indent="1"/>
    </xf>
    <xf numFmtId="3" fontId="66" fillId="4" borderId="26" xfId="0" applyNumberFormat="1" applyFont="1" applyFill="1" applyBorder="1" applyAlignment="1">
      <alignment horizontal="right" vertical="center" indent="1"/>
    </xf>
    <xf numFmtId="0" fontId="36" fillId="4" borderId="18" xfId="0" applyFont="1" applyFill="1" applyBorder="1" applyAlignment="1">
      <alignment horizontal="center" vertical="center" wrapText="1" readingOrder="1"/>
    </xf>
    <xf numFmtId="0" fontId="26" fillId="0" borderId="30" xfId="27" applyFont="1" applyFill="1" applyBorder="1" applyAlignment="1">
      <alignment horizontal="center" vertical="center" wrapText="1" readingOrder="2"/>
    </xf>
    <xf numFmtId="3" fontId="31" fillId="0" borderId="32" xfId="75" applyNumberFormat="1" applyFont="1" applyFill="1" applyBorder="1" applyAlignment="1">
      <alignment horizontal="right" vertical="center" indent="1"/>
    </xf>
    <xf numFmtId="3" fontId="17" fillId="0" borderId="32" xfId="75" applyNumberFormat="1" applyFont="1" applyFill="1" applyBorder="1" applyAlignment="1">
      <alignment horizontal="right" vertical="center" indent="1"/>
    </xf>
    <xf numFmtId="0" fontId="17" fillId="0" borderId="31" xfId="27" applyFont="1" applyFill="1" applyBorder="1" applyAlignment="1">
      <alignment horizontal="center" vertical="center" wrapText="1" readingOrder="1"/>
    </xf>
    <xf numFmtId="0" fontId="11" fillId="0" borderId="50" xfId="0" applyFont="1" applyFill="1" applyBorder="1" applyAlignment="1">
      <alignment horizontal="right" vertical="center" wrapText="1" indent="1"/>
    </xf>
    <xf numFmtId="3" fontId="11" fillId="0" borderId="50" xfId="0" applyNumberFormat="1" applyFont="1" applyFill="1" applyBorder="1" applyAlignment="1">
      <alignment horizontal="left" vertical="center" wrapText="1" indent="1"/>
    </xf>
    <xf numFmtId="3" fontId="17" fillId="0" borderId="50" xfId="0" applyNumberFormat="1" applyFont="1" applyFill="1" applyBorder="1" applyAlignment="1">
      <alignment horizontal="left" vertical="center" wrapText="1" indent="1"/>
    </xf>
    <xf numFmtId="0" fontId="39" fillId="0" borderId="50" xfId="0" applyFont="1" applyFill="1" applyBorder="1" applyAlignment="1">
      <alignment horizontal="left" vertical="center" wrapText="1" indent="1"/>
    </xf>
    <xf numFmtId="0" fontId="17" fillId="0" borderId="50" xfId="0" applyFont="1" applyFill="1" applyBorder="1" applyAlignment="1">
      <alignment horizontal="center" vertical="center" wrapText="1"/>
    </xf>
    <xf numFmtId="3" fontId="14" fillId="0" borderId="50" xfId="0" applyNumberFormat="1" applyFont="1" applyFill="1" applyBorder="1" applyAlignment="1">
      <alignment horizontal="left" vertical="center" wrapText="1" indent="1"/>
    </xf>
    <xf numFmtId="0" fontId="39" fillId="0" borderId="50" xfId="0" applyFont="1" applyFill="1" applyBorder="1" applyAlignment="1">
      <alignment horizontal="center" vertical="center" wrapText="1"/>
    </xf>
    <xf numFmtId="0" fontId="11" fillId="0" borderId="19" xfId="100" applyFont="1" applyFill="1" applyBorder="1" applyAlignment="1">
      <alignment horizontal="center" vertical="center"/>
    </xf>
    <xf numFmtId="0" fontId="11" fillId="0" borderId="26" xfId="100" applyFont="1" applyFill="1" applyBorder="1" applyAlignment="1">
      <alignment horizontal="center" vertical="center"/>
    </xf>
    <xf numFmtId="0" fontId="11" fillId="4" borderId="26" xfId="100" applyFont="1" applyFill="1" applyBorder="1" applyAlignment="1">
      <alignment horizontal="center" vertical="center"/>
    </xf>
    <xf numFmtId="3" fontId="11" fillId="4" borderId="26" xfId="100" applyNumberFormat="1" applyFont="1" applyFill="1" applyBorder="1" applyAlignment="1">
      <alignment horizontal="center" vertical="center"/>
    </xf>
    <xf numFmtId="0" fontId="11" fillId="0" borderId="25" xfId="100" applyFont="1" applyFill="1" applyBorder="1" applyAlignment="1">
      <alignment horizontal="center" vertical="center"/>
    </xf>
    <xf numFmtId="0" fontId="11" fillId="4" borderId="28" xfId="100" applyFont="1" applyFill="1" applyBorder="1" applyAlignment="1">
      <alignment horizontal="center" vertical="center"/>
    </xf>
    <xf numFmtId="3" fontId="17" fillId="3" borderId="32" xfId="100" applyNumberFormat="1" applyFont="1" applyFill="1" applyBorder="1" applyAlignment="1">
      <alignment horizontal="right" vertical="center" indent="1"/>
    </xf>
    <xf numFmtId="0" fontId="17" fillId="4" borderId="29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69" fillId="0" borderId="21" xfId="100" applyFont="1" applyBorder="1" applyAlignment="1">
      <alignment horizontal="left" vertical="center" indent="1"/>
    </xf>
    <xf numFmtId="0" fontId="69" fillId="4" borderId="18" xfId="100" applyFont="1" applyFill="1" applyBorder="1" applyAlignment="1">
      <alignment horizontal="left" vertical="center" indent="1"/>
    </xf>
    <xf numFmtId="0" fontId="69" fillId="0" borderId="18" xfId="100" applyFont="1" applyBorder="1" applyAlignment="1">
      <alignment horizontal="left" vertical="center" indent="1"/>
    </xf>
    <xf numFmtId="0" fontId="69" fillId="0" borderId="18" xfId="100" applyFont="1" applyFill="1" applyBorder="1" applyAlignment="1">
      <alignment horizontal="left" vertical="center" indent="1"/>
    </xf>
    <xf numFmtId="0" fontId="69" fillId="4" borderId="34" xfId="100" applyFont="1" applyFill="1" applyBorder="1" applyAlignment="1">
      <alignment horizontal="left" vertical="center" indent="1"/>
    </xf>
    <xf numFmtId="0" fontId="25" fillId="3" borderId="31" xfId="100" applyFont="1" applyFill="1" applyBorder="1" applyAlignment="1">
      <alignment horizontal="center" vertical="center"/>
    </xf>
    <xf numFmtId="0" fontId="70" fillId="0" borderId="20" xfId="100" applyFont="1" applyFill="1" applyBorder="1" applyAlignment="1">
      <alignment horizontal="right" vertical="center" wrapText="1"/>
    </xf>
    <xf numFmtId="0" fontId="70" fillId="4" borderId="17" xfId="100" applyFont="1" applyFill="1" applyBorder="1" applyAlignment="1">
      <alignment horizontal="right" vertical="center" wrapText="1"/>
    </xf>
    <xf numFmtId="0" fontId="70" fillId="0" borderId="17" xfId="100" applyFont="1" applyFill="1" applyBorder="1" applyAlignment="1">
      <alignment horizontal="right" vertical="center" indent="1" readingOrder="2"/>
    </xf>
    <xf numFmtId="0" fontId="70" fillId="4" borderId="17" xfId="100" applyFont="1" applyFill="1" applyBorder="1" applyAlignment="1">
      <alignment horizontal="right" vertical="center" indent="1" readingOrder="2"/>
    </xf>
    <xf numFmtId="0" fontId="70" fillId="4" borderId="33" xfId="100" applyFont="1" applyFill="1" applyBorder="1" applyAlignment="1">
      <alignment horizontal="right" vertical="center" indent="1" readingOrder="2"/>
    </xf>
    <xf numFmtId="0" fontId="17" fillId="0" borderId="25" xfId="100" applyFont="1" applyFill="1" applyBorder="1" applyAlignment="1">
      <alignment horizontal="center" vertical="center"/>
    </xf>
    <xf numFmtId="0" fontId="17" fillId="4" borderId="26" xfId="100" applyFont="1" applyFill="1" applyBorder="1" applyAlignment="1">
      <alignment horizontal="center" vertical="center"/>
    </xf>
    <xf numFmtId="0" fontId="17" fillId="0" borderId="26" xfId="100" applyFont="1" applyFill="1" applyBorder="1" applyAlignment="1">
      <alignment horizontal="center" vertical="center"/>
    </xf>
    <xf numFmtId="0" fontId="17" fillId="4" borderId="28" xfId="100" applyFont="1" applyFill="1" applyBorder="1" applyAlignment="1">
      <alignment horizontal="center" vertical="center"/>
    </xf>
    <xf numFmtId="3" fontId="17" fillId="4" borderId="28" xfId="100" applyNumberFormat="1" applyFont="1" applyFill="1" applyBorder="1" applyAlignment="1">
      <alignment horizontal="center" vertical="center"/>
    </xf>
    <xf numFmtId="0" fontId="70" fillId="4" borderId="17" xfId="100" applyFont="1" applyFill="1" applyBorder="1" applyAlignment="1">
      <alignment horizontal="right" vertical="center" wrapText="1" indent="1"/>
    </xf>
    <xf numFmtId="0" fontId="70" fillId="0" borderId="20" xfId="100" applyFont="1" applyFill="1" applyBorder="1" applyAlignment="1">
      <alignment horizontal="center" vertical="center" wrapText="1" readingOrder="2"/>
    </xf>
    <xf numFmtId="0" fontId="70" fillId="4" borderId="17" xfId="100" applyFont="1" applyFill="1" applyBorder="1" applyAlignment="1">
      <alignment horizontal="center" vertical="center" wrapText="1" readingOrder="2"/>
    </xf>
    <xf numFmtId="0" fontId="69" fillId="0" borderId="21" xfId="100" applyFont="1" applyBorder="1" applyAlignment="1">
      <alignment horizontal="center" vertical="center"/>
    </xf>
    <xf numFmtId="0" fontId="69" fillId="4" borderId="18" xfId="100" applyFont="1" applyFill="1" applyBorder="1" applyAlignment="1">
      <alignment horizontal="center" vertical="center"/>
    </xf>
    <xf numFmtId="0" fontId="70" fillId="0" borderId="58" xfId="100" applyFont="1" applyFill="1" applyBorder="1" applyAlignment="1">
      <alignment horizontal="center" vertical="center" wrapText="1" readingOrder="2"/>
    </xf>
    <xf numFmtId="0" fontId="17" fillId="0" borderId="19" xfId="100" applyFont="1" applyFill="1" applyBorder="1" applyAlignment="1">
      <alignment horizontal="center" vertical="center"/>
    </xf>
    <xf numFmtId="0" fontId="69" fillId="0" borderId="52" xfId="100" applyFont="1" applyBorder="1" applyAlignment="1">
      <alignment horizontal="center" vertical="center"/>
    </xf>
    <xf numFmtId="0" fontId="70" fillId="0" borderId="49" xfId="100" applyFont="1" applyFill="1" applyBorder="1" applyAlignment="1">
      <alignment horizontal="right" vertical="center" wrapText="1" indent="1"/>
    </xf>
    <xf numFmtId="0" fontId="11" fillId="0" borderId="50" xfId="100" applyFont="1" applyFill="1" applyBorder="1" applyAlignment="1">
      <alignment horizontal="center" vertical="center"/>
    </xf>
    <xf numFmtId="0" fontId="17" fillId="0" borderId="50" xfId="100" applyFont="1" applyFill="1" applyBorder="1" applyAlignment="1">
      <alignment horizontal="center" vertical="center"/>
    </xf>
    <xf numFmtId="0" fontId="69" fillId="0" borderId="43" xfId="100" applyFont="1" applyBorder="1" applyAlignment="1">
      <alignment horizontal="left" vertical="center" indent="1"/>
    </xf>
    <xf numFmtId="0" fontId="70" fillId="0" borderId="23" xfId="100" applyFont="1" applyFill="1" applyBorder="1" applyAlignment="1">
      <alignment horizontal="right" vertical="center" indent="1" readingOrder="2"/>
    </xf>
    <xf numFmtId="3" fontId="11" fillId="3" borderId="27" xfId="100" applyNumberFormat="1" applyFont="1" applyFill="1" applyBorder="1" applyAlignment="1">
      <alignment horizontal="right" vertical="center" indent="1"/>
    </xf>
    <xf numFmtId="0" fontId="17" fillId="0" borderId="27" xfId="100" applyFont="1" applyFill="1" applyBorder="1" applyAlignment="1">
      <alignment horizontal="center" vertical="center"/>
    </xf>
    <xf numFmtId="0" fontId="11" fillId="0" borderId="27" xfId="100" applyFont="1" applyFill="1" applyBorder="1" applyAlignment="1">
      <alignment horizontal="center" vertical="center"/>
    </xf>
    <xf numFmtId="0" fontId="69" fillId="0" borderId="24" xfId="100" applyFont="1" applyBorder="1" applyAlignment="1">
      <alignment horizontal="left" vertical="center" indent="1"/>
    </xf>
    <xf numFmtId="0" fontId="69" fillId="0" borderId="0" xfId="100" applyFont="1" applyBorder="1" applyAlignment="1">
      <alignment horizontal="left" vertical="center" indent="1"/>
    </xf>
    <xf numFmtId="0" fontId="69" fillId="4" borderId="0" xfId="100" applyFont="1" applyFill="1" applyBorder="1" applyAlignment="1">
      <alignment horizontal="left" vertical="center" indent="1"/>
    </xf>
    <xf numFmtId="0" fontId="19" fillId="3" borderId="0" xfId="100" applyFont="1" applyFill="1" applyBorder="1" applyAlignment="1">
      <alignment horizontal="right" vertical="center" indent="1" readingOrder="2"/>
    </xf>
    <xf numFmtId="0" fontId="19" fillId="4" borderId="0" xfId="100" applyFont="1" applyFill="1" applyBorder="1" applyAlignment="1">
      <alignment horizontal="right" vertical="center" indent="1" readingOrder="2"/>
    </xf>
    <xf numFmtId="0" fontId="28" fillId="4" borderId="19" xfId="0" applyFont="1" applyFill="1" applyBorder="1" applyAlignment="1">
      <alignment horizontal="center" vertical="center" wrapText="1"/>
    </xf>
    <xf numFmtId="3" fontId="17" fillId="3" borderId="27" xfId="0" applyNumberFormat="1" applyFont="1" applyFill="1" applyBorder="1" applyAlignment="1">
      <alignment horizontal="right" vertical="center" wrapText="1" indent="1"/>
    </xf>
    <xf numFmtId="0" fontId="28" fillId="0" borderId="32" xfId="0" applyFont="1" applyFill="1" applyBorder="1" applyAlignment="1">
      <alignment horizontal="left" vertical="center" wrapText="1" indent="1"/>
    </xf>
    <xf numFmtId="0" fontId="17" fillId="0" borderId="32" xfId="0" applyFont="1" applyFill="1" applyBorder="1" applyAlignment="1">
      <alignment horizontal="right" vertical="center" wrapText="1" indent="1"/>
    </xf>
    <xf numFmtId="0" fontId="17" fillId="4" borderId="32" xfId="0" applyFont="1" applyFill="1" applyBorder="1" applyAlignment="1">
      <alignment horizontal="right" vertical="center" wrapText="1" indent="1"/>
    </xf>
    <xf numFmtId="3" fontId="60" fillId="4" borderId="29" xfId="0" applyNumberFormat="1" applyFont="1" applyFill="1" applyBorder="1" applyAlignment="1">
      <alignment horizontal="left" vertical="center" wrapText="1" indent="1"/>
    </xf>
    <xf numFmtId="3" fontId="60" fillId="3" borderId="29" xfId="0" applyNumberFormat="1" applyFont="1" applyFill="1" applyBorder="1" applyAlignment="1">
      <alignment horizontal="left" vertical="center" wrapText="1" indent="1"/>
    </xf>
    <xf numFmtId="0" fontId="11" fillId="4" borderId="20" xfId="0" applyFont="1" applyFill="1" applyBorder="1" applyAlignment="1">
      <alignment horizontal="right" vertical="center" wrapText="1" indent="1"/>
    </xf>
    <xf numFmtId="0" fontId="11" fillId="4" borderId="17" xfId="0" applyFont="1" applyFill="1" applyBorder="1" applyAlignment="1">
      <alignment horizontal="right" vertical="center" wrapText="1" indent="1"/>
    </xf>
    <xf numFmtId="0" fontId="39" fillId="4" borderId="21" xfId="0" applyFont="1" applyFill="1" applyBorder="1" applyAlignment="1">
      <alignment horizontal="left" vertical="center" wrapText="1" indent="1"/>
    </xf>
    <xf numFmtId="0" fontId="39" fillId="4" borderId="18" xfId="0" applyFont="1" applyFill="1" applyBorder="1" applyAlignment="1">
      <alignment horizontal="left" vertical="center" wrapText="1" indent="1"/>
    </xf>
    <xf numFmtId="0" fontId="28" fillId="4" borderId="69" xfId="0" applyFont="1" applyFill="1" applyBorder="1" applyAlignment="1">
      <alignment horizontal="center" vertical="center"/>
    </xf>
    <xf numFmtId="0" fontId="17" fillId="4" borderId="85" xfId="10" applyFont="1" applyFill="1" applyBorder="1" applyAlignment="1">
      <alignment horizontal="center" vertical="top" wrapText="1" readingOrder="1"/>
    </xf>
    <xf numFmtId="0" fontId="17" fillId="4" borderId="94" xfId="10" applyFont="1" applyFill="1" applyBorder="1" applyAlignment="1">
      <alignment horizontal="center" vertical="top" wrapText="1" readingOrder="1"/>
    </xf>
    <xf numFmtId="0" fontId="17" fillId="4" borderId="87" xfId="10" applyFont="1" applyFill="1" applyBorder="1" applyAlignment="1">
      <alignment horizontal="center" vertical="top" wrapText="1" readingOrder="1"/>
    </xf>
    <xf numFmtId="0" fontId="16" fillId="4" borderId="30" xfId="75" applyFont="1" applyFill="1" applyBorder="1" applyAlignment="1">
      <alignment horizontal="center" vertical="center"/>
    </xf>
    <xf numFmtId="3" fontId="11" fillId="3" borderId="21" xfId="0" applyNumberFormat="1" applyFont="1" applyFill="1" applyBorder="1" applyAlignment="1">
      <alignment horizontal="center" vertical="center" wrapText="1"/>
    </xf>
    <xf numFmtId="3" fontId="11" fillId="4" borderId="18" xfId="0" applyNumberFormat="1" applyFont="1" applyFill="1" applyBorder="1" applyAlignment="1">
      <alignment horizontal="center" vertical="center" wrapText="1"/>
    </xf>
    <xf numFmtId="3" fontId="11" fillId="3" borderId="18" xfId="0" applyNumberFormat="1" applyFont="1" applyFill="1" applyBorder="1" applyAlignment="1">
      <alignment horizontal="center" vertical="center" wrapText="1"/>
    </xf>
    <xf numFmtId="3" fontId="11" fillId="4" borderId="34" xfId="0" applyNumberFormat="1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 readingOrder="1"/>
    </xf>
    <xf numFmtId="3" fontId="11" fillId="3" borderId="22" xfId="0" applyNumberFormat="1" applyFont="1" applyFill="1" applyBorder="1" applyAlignment="1">
      <alignment horizontal="left" vertical="center" wrapText="1" indent="1"/>
    </xf>
    <xf numFmtId="3" fontId="17" fillId="3" borderId="22" xfId="0" applyNumberFormat="1" applyFont="1" applyFill="1" applyBorder="1" applyAlignment="1">
      <alignment horizontal="left" vertical="center" wrapText="1" indent="1"/>
    </xf>
    <xf numFmtId="0" fontId="11" fillId="3" borderId="7" xfId="0" applyFont="1" applyFill="1" applyBorder="1" applyAlignment="1">
      <alignment horizontal="center" vertical="center" wrapText="1" readingOrder="1"/>
    </xf>
    <xf numFmtId="0" fontId="17" fillId="4" borderId="22" xfId="10" applyFont="1" applyFill="1" applyBorder="1" applyAlignment="1">
      <alignment horizontal="center" vertical="top" wrapText="1" readingOrder="1"/>
    </xf>
    <xf numFmtId="0" fontId="16" fillId="3" borderId="45" xfId="0" applyFont="1" applyFill="1" applyBorder="1" applyAlignment="1">
      <alignment horizontal="center" vertical="center" wrapText="1" readingOrder="2"/>
    </xf>
    <xf numFmtId="0" fontId="17" fillId="3" borderId="48" xfId="0" applyFont="1" applyFill="1" applyBorder="1" applyAlignment="1">
      <alignment horizontal="center" vertical="center" wrapText="1" readingOrder="1"/>
    </xf>
    <xf numFmtId="0" fontId="16" fillId="3" borderId="23" xfId="0" applyFont="1" applyFill="1" applyBorder="1" applyAlignment="1">
      <alignment horizontal="center" vertical="center" wrapText="1" readingOrder="2"/>
    </xf>
    <xf numFmtId="3" fontId="11" fillId="3" borderId="27" xfId="0" applyNumberFormat="1" applyFont="1" applyFill="1" applyBorder="1" applyAlignment="1">
      <alignment horizontal="left" vertical="center" wrapText="1" indent="1"/>
    </xf>
    <xf numFmtId="3" fontId="17" fillId="3" borderId="27" xfId="0" applyNumberFormat="1" applyFont="1" applyFill="1" applyBorder="1" applyAlignment="1">
      <alignment horizontal="left" vertical="center" wrapText="1" indent="1"/>
    </xf>
    <xf numFmtId="0" fontId="17" fillId="3" borderId="24" xfId="0" applyFont="1" applyFill="1" applyBorder="1" applyAlignment="1">
      <alignment horizontal="center" vertical="center" wrapText="1" readingOrder="1"/>
    </xf>
    <xf numFmtId="0" fontId="17" fillId="3" borderId="25" xfId="0" applyFont="1" applyFill="1" applyBorder="1" applyAlignment="1">
      <alignment horizontal="right" vertical="center" indent="1"/>
    </xf>
    <xf numFmtId="0" fontId="17" fillId="4" borderId="25" xfId="0" applyFont="1" applyFill="1" applyBorder="1" applyAlignment="1">
      <alignment horizontal="right" vertical="center" indent="1"/>
    </xf>
    <xf numFmtId="0" fontId="17" fillId="3" borderId="19" xfId="0" applyFont="1" applyFill="1" applyBorder="1" applyAlignment="1">
      <alignment horizontal="right" vertical="center" indent="1"/>
    </xf>
    <xf numFmtId="0" fontId="16" fillId="4" borderId="30" xfId="0" applyFont="1" applyFill="1" applyBorder="1" applyAlignment="1">
      <alignment horizontal="right" vertical="center" wrapText="1" indent="1"/>
    </xf>
    <xf numFmtId="0" fontId="54" fillId="4" borderId="31" xfId="0" applyFont="1" applyFill="1" applyBorder="1" applyAlignment="1">
      <alignment horizontal="left" vertical="center" wrapText="1" indent="1" readingOrder="1"/>
    </xf>
    <xf numFmtId="0" fontId="19" fillId="3" borderId="20" xfId="0" applyFont="1" applyFill="1" applyBorder="1" applyAlignment="1">
      <alignment horizontal="right" vertical="center" wrapText="1" indent="1" readingOrder="2"/>
    </xf>
    <xf numFmtId="0" fontId="19" fillId="4" borderId="33" xfId="0" applyFont="1" applyFill="1" applyBorder="1" applyAlignment="1">
      <alignment horizontal="right" vertical="center" wrapText="1" indent="1" readingOrder="2"/>
    </xf>
    <xf numFmtId="0" fontId="19" fillId="3" borderId="58" xfId="0" applyFont="1" applyFill="1" applyBorder="1" applyAlignment="1">
      <alignment horizontal="right" vertical="center" wrapText="1" indent="1" readingOrder="2"/>
    </xf>
    <xf numFmtId="0" fontId="71" fillId="5" borderId="21" xfId="0" applyFont="1" applyFill="1" applyBorder="1" applyAlignment="1">
      <alignment horizontal="left" vertical="center" wrapText="1" indent="1" readingOrder="1"/>
    </xf>
    <xf numFmtId="0" fontId="71" fillId="4" borderId="34" xfId="0" applyFont="1" applyFill="1" applyBorder="1" applyAlignment="1">
      <alignment horizontal="left" vertical="center" wrapText="1" indent="1" readingOrder="1"/>
    </xf>
    <xf numFmtId="0" fontId="71" fillId="5" borderId="52" xfId="0" applyFont="1" applyFill="1" applyBorder="1" applyAlignment="1">
      <alignment horizontal="left" vertical="center" wrapText="1" indent="1" readingOrder="1"/>
    </xf>
    <xf numFmtId="0" fontId="17" fillId="4" borderId="19" xfId="0" applyFont="1" applyFill="1" applyBorder="1" applyAlignment="1">
      <alignment horizontal="right" vertical="center" indent="1"/>
    </xf>
    <xf numFmtId="0" fontId="16" fillId="3" borderId="30" xfId="0" applyFont="1" applyFill="1" applyBorder="1" applyAlignment="1">
      <alignment horizontal="right" vertical="center" wrapText="1" indent="1" readingOrder="2"/>
    </xf>
    <xf numFmtId="0" fontId="16" fillId="4" borderId="30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right" vertical="center" indent="1"/>
    </xf>
    <xf numFmtId="0" fontId="16" fillId="3" borderId="30" xfId="0" applyFont="1" applyFill="1" applyBorder="1" applyAlignment="1">
      <alignment horizontal="center" vertical="center" wrapText="1"/>
    </xf>
    <xf numFmtId="3" fontId="17" fillId="0" borderId="26" xfId="100" applyNumberFormat="1" applyFont="1" applyFill="1" applyBorder="1" applyAlignment="1">
      <alignment horizontal="center" vertical="center"/>
    </xf>
    <xf numFmtId="0" fontId="16" fillId="3" borderId="30" xfId="100" applyFont="1" applyFill="1" applyBorder="1" applyAlignment="1">
      <alignment horizontal="center" vertical="center" readingOrder="2"/>
    </xf>
    <xf numFmtId="0" fontId="16" fillId="4" borderId="45" xfId="100" applyFont="1" applyFill="1" applyBorder="1" applyAlignment="1">
      <alignment horizontal="center" vertical="center" readingOrder="2"/>
    </xf>
    <xf numFmtId="3" fontId="17" fillId="4" borderId="22" xfId="100" applyNumberFormat="1" applyFont="1" applyFill="1" applyBorder="1" applyAlignment="1">
      <alignment horizontal="right" vertical="center" indent="1"/>
    </xf>
    <xf numFmtId="0" fontId="25" fillId="4" borderId="48" xfId="100" applyFont="1" applyFill="1" applyBorder="1" applyAlignment="1">
      <alignment horizontal="center" vertical="center"/>
    </xf>
    <xf numFmtId="3" fontId="17" fillId="4" borderId="67" xfId="100" applyNumberFormat="1" applyFont="1" applyFill="1" applyBorder="1" applyAlignment="1">
      <alignment horizontal="right" vertical="center" indent="1"/>
    </xf>
    <xf numFmtId="0" fontId="25" fillId="4" borderId="70" xfId="100" applyFont="1" applyFill="1" applyBorder="1" applyAlignment="1">
      <alignment horizontal="center" vertical="center"/>
    </xf>
    <xf numFmtId="0" fontId="16" fillId="4" borderId="68" xfId="100" applyFont="1" applyFill="1" applyBorder="1" applyAlignment="1">
      <alignment horizontal="center" vertical="center" readingOrder="2"/>
    </xf>
    <xf numFmtId="0" fontId="17" fillId="4" borderId="29" xfId="24" applyFont="1" applyFill="1" applyBorder="1" applyAlignment="1">
      <alignment horizontal="center" wrapText="1" readingOrder="2"/>
    </xf>
    <xf numFmtId="0" fontId="17" fillId="4" borderId="47" xfId="24" applyFont="1" applyFill="1" applyBorder="1" applyAlignment="1">
      <alignment horizontal="center" wrapText="1" readingOrder="1"/>
    </xf>
    <xf numFmtId="0" fontId="17" fillId="4" borderId="22" xfId="24" applyFont="1" applyFill="1" applyBorder="1" applyAlignment="1">
      <alignment horizontal="center" vertical="top" wrapText="1" readingOrder="2"/>
    </xf>
    <xf numFmtId="0" fontId="17" fillId="4" borderId="48" xfId="24" applyFont="1" applyFill="1" applyBorder="1" applyAlignment="1">
      <alignment horizontal="center" vertical="top" wrapText="1" readingOrder="1"/>
    </xf>
    <xf numFmtId="0" fontId="11" fillId="0" borderId="0" xfId="17" applyFont="1" applyAlignment="1">
      <alignment horizontal="right" vertical="center" wrapText="1" readingOrder="2"/>
    </xf>
    <xf numFmtId="0" fontId="11" fillId="0" borderId="0" xfId="17" applyFont="1" applyAlignment="1">
      <alignment horizontal="left" vertical="center" readingOrder="1"/>
    </xf>
    <xf numFmtId="0" fontId="18" fillId="3" borderId="0" xfId="17" applyFont="1" applyFill="1" applyAlignment="1">
      <alignment horizontal="center" wrapText="1" readingOrder="2"/>
    </xf>
    <xf numFmtId="0" fontId="18" fillId="3" borderId="0" xfId="17" applyFont="1" applyFill="1" applyAlignment="1">
      <alignment horizontal="center" vertical="center" readingOrder="2"/>
    </xf>
    <xf numFmtId="0" fontId="16" fillId="3" borderId="0" xfId="17" applyFont="1" applyFill="1" applyAlignment="1">
      <alignment horizontal="center" vertical="center" wrapText="1"/>
    </xf>
    <xf numFmtId="0" fontId="16" fillId="3" borderId="0" xfId="17" applyFont="1" applyFill="1" applyAlignment="1">
      <alignment horizontal="center" vertical="center" readingOrder="1"/>
    </xf>
    <xf numFmtId="0" fontId="11" fillId="0" borderId="0" xfId="17" applyFont="1" applyBorder="1" applyAlignment="1">
      <alignment horizontal="right" vertical="center" wrapText="1" readingOrder="2"/>
    </xf>
    <xf numFmtId="0" fontId="39" fillId="0" borderId="0" xfId="17" applyFont="1" applyBorder="1" applyAlignment="1">
      <alignment horizontal="left" vertical="center" wrapText="1" readingOrder="1"/>
    </xf>
    <xf numFmtId="1" fontId="26" fillId="4" borderId="44" xfId="9" applyFont="1" applyFill="1" applyBorder="1" applyAlignment="1">
      <alignment horizontal="center" vertical="center"/>
    </xf>
    <xf numFmtId="1" fontId="26" fillId="4" borderId="58" xfId="9" applyFont="1" applyFill="1" applyBorder="1" applyAlignment="1">
      <alignment horizontal="center" vertical="center"/>
    </xf>
    <xf numFmtId="0" fontId="36" fillId="4" borderId="47" xfId="10" applyFont="1" applyFill="1" applyBorder="1" applyAlignment="1">
      <alignment horizontal="center" vertical="center" wrapText="1"/>
    </xf>
    <xf numFmtId="0" fontId="36" fillId="4" borderId="52" xfId="10" applyFont="1" applyFill="1" applyBorder="1" applyAlignment="1">
      <alignment horizontal="center" vertical="center" wrapText="1"/>
    </xf>
    <xf numFmtId="0" fontId="11" fillId="0" borderId="51" xfId="17" applyFont="1" applyBorder="1" applyAlignment="1">
      <alignment horizontal="right" vertical="center" wrapText="1" readingOrder="2"/>
    </xf>
    <xf numFmtId="0" fontId="39" fillId="0" borderId="51" xfId="17" applyFont="1" applyBorder="1" applyAlignment="1">
      <alignment horizontal="left" vertical="center" wrapText="1" readingOrder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right" vertical="center" wrapText="1" indent="1"/>
    </xf>
    <xf numFmtId="0" fontId="16" fillId="4" borderId="38" xfId="0" applyFont="1" applyFill="1" applyBorder="1" applyAlignment="1">
      <alignment horizontal="right" vertical="center" indent="1"/>
    </xf>
    <xf numFmtId="0" fontId="16" fillId="4" borderId="59" xfId="0" applyFont="1" applyFill="1" applyBorder="1" applyAlignment="1">
      <alignment horizontal="right" vertical="center" indent="1"/>
    </xf>
    <xf numFmtId="0" fontId="16" fillId="4" borderId="29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left" vertical="center" wrapText="1" indent="1"/>
    </xf>
    <xf numFmtId="0" fontId="17" fillId="4" borderId="36" xfId="0" applyFont="1" applyFill="1" applyBorder="1" applyAlignment="1">
      <alignment horizontal="left" vertical="center" indent="1"/>
    </xf>
    <xf numFmtId="0" fontId="17" fillId="4" borderId="62" xfId="0" applyFont="1" applyFill="1" applyBorder="1" applyAlignment="1">
      <alignment horizontal="left" vertical="center" indent="1"/>
    </xf>
    <xf numFmtId="0" fontId="17" fillId="4" borderId="22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readingOrder="2"/>
    </xf>
    <xf numFmtId="0" fontId="18" fillId="3" borderId="12" xfId="0" applyFont="1" applyFill="1" applyBorder="1" applyAlignment="1">
      <alignment horizontal="center" vertical="center" readingOrder="2"/>
    </xf>
    <xf numFmtId="0" fontId="18" fillId="3" borderId="8" xfId="0" applyFont="1" applyFill="1" applyBorder="1" applyAlignment="1">
      <alignment horizontal="center" vertical="center" readingOrder="2"/>
    </xf>
    <xf numFmtId="0" fontId="53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19" fillId="4" borderId="37" xfId="0" applyFont="1" applyFill="1" applyBorder="1" applyAlignment="1">
      <alignment horizontal="right" vertical="center" wrapText="1" indent="1"/>
    </xf>
    <xf numFmtId="0" fontId="19" fillId="4" borderId="41" xfId="0" applyFont="1" applyFill="1" applyBorder="1" applyAlignment="1">
      <alignment horizontal="right" vertical="center" wrapText="1" indent="1"/>
    </xf>
    <xf numFmtId="0" fontId="19" fillId="4" borderId="38" xfId="0" applyFont="1" applyFill="1" applyBorder="1" applyAlignment="1">
      <alignment horizontal="right" vertical="center" wrapText="1" indent="1"/>
    </xf>
    <xf numFmtId="0" fontId="19" fillId="4" borderId="42" xfId="0" applyFont="1" applyFill="1" applyBorder="1" applyAlignment="1">
      <alignment horizontal="right" vertical="center" wrapText="1" indent="1"/>
    </xf>
    <xf numFmtId="0" fontId="19" fillId="4" borderId="59" xfId="0" applyFont="1" applyFill="1" applyBorder="1" applyAlignment="1">
      <alignment horizontal="right" vertical="center" wrapText="1" indent="1"/>
    </xf>
    <xf numFmtId="0" fontId="19" fillId="4" borderId="60" xfId="0" applyFont="1" applyFill="1" applyBorder="1" applyAlignment="1">
      <alignment horizontal="right" vertical="center" wrapText="1" indent="1"/>
    </xf>
    <xf numFmtId="0" fontId="17" fillId="4" borderId="29" xfId="0" applyFont="1" applyFill="1" applyBorder="1" applyAlignment="1">
      <alignment horizontal="center" vertical="center" wrapText="1"/>
    </xf>
    <xf numFmtId="0" fontId="25" fillId="4" borderId="39" xfId="0" applyFont="1" applyFill="1" applyBorder="1" applyAlignment="1">
      <alignment horizontal="left" vertical="center" wrapText="1" indent="1"/>
    </xf>
    <xf numFmtId="0" fontId="25" fillId="4" borderId="35" xfId="0" applyFont="1" applyFill="1" applyBorder="1" applyAlignment="1">
      <alignment horizontal="left" vertical="center" wrapText="1" indent="1"/>
    </xf>
    <xf numFmtId="0" fontId="25" fillId="4" borderId="40" xfId="0" applyFont="1" applyFill="1" applyBorder="1" applyAlignment="1">
      <alignment horizontal="left" vertical="center" wrapText="1" indent="1"/>
    </xf>
    <xf numFmtId="0" fontId="25" fillId="4" borderId="36" xfId="0" applyFont="1" applyFill="1" applyBorder="1" applyAlignment="1">
      <alignment horizontal="left" vertical="center" wrapText="1" indent="1"/>
    </xf>
    <xf numFmtId="0" fontId="25" fillId="4" borderId="61" xfId="0" applyFont="1" applyFill="1" applyBorder="1" applyAlignment="1">
      <alignment horizontal="left" vertical="center" wrapText="1" indent="1"/>
    </xf>
    <xf numFmtId="0" fontId="25" fillId="4" borderId="62" xfId="0" applyFont="1" applyFill="1" applyBorder="1" applyAlignment="1">
      <alignment horizontal="left" vertical="center" wrapText="1" indent="1"/>
    </xf>
    <xf numFmtId="0" fontId="53" fillId="3" borderId="0" xfId="0" applyFont="1" applyFill="1" applyAlignment="1">
      <alignment horizontal="center" vertical="center" wrapText="1" readingOrder="2"/>
    </xf>
    <xf numFmtId="0" fontId="16" fillId="3" borderId="17" xfId="0" applyFont="1" applyFill="1" applyBorder="1" applyAlignment="1">
      <alignment horizontal="center" vertical="center" wrapText="1" readingOrder="2"/>
    </xf>
    <xf numFmtId="0" fontId="16" fillId="3" borderId="64" xfId="0" applyFont="1" applyFill="1" applyBorder="1" applyAlignment="1">
      <alignment horizontal="center" vertical="center" wrapText="1" readingOrder="2"/>
    </xf>
    <xf numFmtId="0" fontId="17" fillId="3" borderId="18" xfId="0" applyFont="1" applyFill="1" applyBorder="1" applyAlignment="1">
      <alignment horizontal="center" vertical="center" wrapText="1"/>
    </xf>
    <xf numFmtId="0" fontId="17" fillId="3" borderId="6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 readingOrder="2"/>
    </xf>
    <xf numFmtId="0" fontId="16" fillId="4" borderId="64" xfId="0" applyFont="1" applyFill="1" applyBorder="1" applyAlignment="1">
      <alignment horizontal="center" vertical="center" wrapText="1" readingOrder="2"/>
    </xf>
    <xf numFmtId="0" fontId="17" fillId="4" borderId="18" xfId="0" applyFont="1" applyFill="1" applyBorder="1" applyAlignment="1">
      <alignment horizontal="center" vertical="center" wrapText="1"/>
    </xf>
    <xf numFmtId="0" fontId="17" fillId="4" borderId="65" xfId="0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30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 readingOrder="2"/>
    </xf>
    <xf numFmtId="0" fontId="17" fillId="0" borderId="18" xfId="0" applyFont="1" applyFill="1" applyBorder="1" applyAlignment="1">
      <alignment horizontal="center" vertical="center" wrapText="1"/>
    </xf>
    <xf numFmtId="0" fontId="16" fillId="0" borderId="73" xfId="0" applyFont="1" applyFill="1" applyBorder="1" applyAlignment="1">
      <alignment horizontal="center" vertical="center" wrapText="1" readingOrder="2"/>
    </xf>
    <xf numFmtId="0" fontId="17" fillId="0" borderId="74" xfId="0" applyFont="1" applyFill="1" applyBorder="1" applyAlignment="1">
      <alignment horizontal="center" vertical="center" wrapText="1"/>
    </xf>
    <xf numFmtId="0" fontId="16" fillId="0" borderId="49" xfId="0" applyFont="1" applyFill="1" applyBorder="1" applyAlignment="1">
      <alignment horizontal="center" vertical="center" wrapText="1" readingOrder="2"/>
    </xf>
    <xf numFmtId="0" fontId="17" fillId="0" borderId="43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 readingOrder="2"/>
    </xf>
    <xf numFmtId="0" fontId="17" fillId="4" borderId="47" xfId="24" applyFont="1" applyFill="1" applyBorder="1" applyAlignment="1">
      <alignment horizontal="center" wrapText="1" readingOrder="1"/>
    </xf>
    <xf numFmtId="0" fontId="17" fillId="4" borderId="51" xfId="24" applyFont="1" applyFill="1" applyBorder="1" applyAlignment="1">
      <alignment horizontal="center" wrapText="1" readingOrder="1"/>
    </xf>
    <xf numFmtId="0" fontId="17" fillId="4" borderId="44" xfId="24" applyFont="1" applyFill="1" applyBorder="1" applyAlignment="1">
      <alignment horizontal="center" wrapText="1" readingOrder="1"/>
    </xf>
    <xf numFmtId="0" fontId="36" fillId="4" borderId="47" xfId="10" applyFont="1" applyFill="1" applyBorder="1" applyAlignment="1">
      <alignment horizontal="center" vertical="center" wrapText="1" readingOrder="1"/>
    </xf>
    <xf numFmtId="0" fontId="36" fillId="4" borderId="52" xfId="10" applyFont="1" applyFill="1" applyBorder="1" applyAlignment="1">
      <alignment horizontal="center" vertical="center" wrapText="1" readingOrder="1"/>
    </xf>
    <xf numFmtId="0" fontId="11" fillId="3" borderId="0" xfId="0" applyFont="1" applyFill="1" applyBorder="1" applyAlignment="1">
      <alignment horizontal="right" vertical="center" wrapText="1" readingOrder="2"/>
    </xf>
    <xf numFmtId="3" fontId="31" fillId="3" borderId="0" xfId="0" applyNumberFormat="1" applyFont="1" applyFill="1" applyBorder="1" applyAlignment="1">
      <alignment horizontal="left" vertical="center" wrapText="1"/>
    </xf>
    <xf numFmtId="0" fontId="37" fillId="0" borderId="0" xfId="34" applyFont="1" applyAlignment="1">
      <alignment horizontal="center" readingOrder="2"/>
    </xf>
    <xf numFmtId="0" fontId="37" fillId="0" borderId="0" xfId="34" applyFont="1" applyAlignment="1">
      <alignment horizontal="center" readingOrder="1"/>
    </xf>
    <xf numFmtId="0" fontId="16" fillId="0" borderId="0" xfId="4" applyFont="1" applyAlignment="1">
      <alignment horizontal="center" wrapText="1" readingOrder="1"/>
    </xf>
    <xf numFmtId="1" fontId="26" fillId="4" borderId="44" xfId="9" applyFont="1" applyFill="1" applyBorder="1" applyAlignment="1">
      <alignment horizontal="center" vertical="center" readingOrder="1"/>
    </xf>
    <xf numFmtId="1" fontId="26" fillId="4" borderId="58" xfId="9" applyFont="1" applyFill="1" applyBorder="1" applyAlignment="1">
      <alignment horizontal="center" vertical="center" readingOrder="1"/>
    </xf>
    <xf numFmtId="0" fontId="17" fillId="4" borderId="48" xfId="24" applyFont="1" applyFill="1" applyBorder="1" applyAlignment="1">
      <alignment horizontal="center" vertical="top" wrapText="1" readingOrder="1"/>
    </xf>
    <xf numFmtId="0" fontId="17" fillId="4" borderId="7" xfId="24" applyFont="1" applyFill="1" applyBorder="1" applyAlignment="1">
      <alignment horizontal="center" vertical="top" wrapText="1" readingOrder="1"/>
    </xf>
    <xf numFmtId="0" fontId="17" fillId="4" borderId="45" xfId="24" applyFont="1" applyFill="1" applyBorder="1" applyAlignment="1">
      <alignment horizontal="center" vertical="top" wrapText="1" readingOrder="1"/>
    </xf>
    <xf numFmtId="0" fontId="11" fillId="0" borderId="51" xfId="75" applyFont="1" applyBorder="1" applyAlignment="1">
      <alignment horizontal="right" vertical="center" wrapText="1" readingOrder="2"/>
    </xf>
    <xf numFmtId="0" fontId="11" fillId="0" borderId="51" xfId="75" applyFont="1" applyBorder="1" applyAlignment="1">
      <alignment horizontal="left" vertical="center" wrapText="1" readingOrder="1"/>
    </xf>
    <xf numFmtId="0" fontId="37" fillId="0" borderId="0" xfId="34" applyFont="1" applyAlignment="1">
      <alignment horizontal="center" wrapText="1" readingOrder="1"/>
    </xf>
    <xf numFmtId="0" fontId="16" fillId="0" borderId="0" xfId="4" applyFont="1" applyAlignment="1">
      <alignment horizontal="center" vertical="center" wrapText="1" readingOrder="1"/>
    </xf>
    <xf numFmtId="1" fontId="26" fillId="4" borderId="49" xfId="9" applyFont="1" applyFill="1" applyBorder="1" applyAlignment="1">
      <alignment horizontal="center" vertical="center" readingOrder="1"/>
    </xf>
    <xf numFmtId="1" fontId="26" fillId="4" borderId="33" xfId="9" applyFont="1" applyFill="1" applyBorder="1" applyAlignment="1">
      <alignment horizontal="center" vertical="center" readingOrder="1"/>
    </xf>
    <xf numFmtId="0" fontId="36" fillId="4" borderId="43" xfId="10" applyFont="1" applyFill="1" applyBorder="1" applyAlignment="1">
      <alignment horizontal="center" vertical="center" wrapText="1" readingOrder="1"/>
    </xf>
    <xf numFmtId="0" fontId="36" fillId="4" borderId="34" xfId="10" applyFont="1" applyFill="1" applyBorder="1" applyAlignment="1">
      <alignment horizontal="center" vertical="center" wrapText="1" readingOrder="1"/>
    </xf>
    <xf numFmtId="0" fontId="17" fillId="4" borderId="47" xfId="10" applyFont="1" applyFill="1" applyBorder="1" applyAlignment="1">
      <alignment horizontal="center" vertical="center" wrapText="1" readingOrder="1"/>
    </xf>
    <xf numFmtId="0" fontId="17" fillId="4" borderId="52" xfId="10" applyFont="1" applyFill="1" applyBorder="1" applyAlignment="1">
      <alignment horizontal="center" vertical="center" wrapText="1" readingOrder="1"/>
    </xf>
    <xf numFmtId="0" fontId="17" fillId="4" borderId="29" xfId="10" applyFont="1" applyFill="1" applyBorder="1" applyAlignment="1">
      <alignment horizontal="center" vertical="center" wrapText="1" readingOrder="1"/>
    </xf>
    <xf numFmtId="0" fontId="17" fillId="4" borderId="22" xfId="10" applyFont="1" applyFill="1" applyBorder="1" applyAlignment="1">
      <alignment horizontal="center" vertical="center" wrapText="1" readingOrder="1"/>
    </xf>
    <xf numFmtId="0" fontId="17" fillId="4" borderId="44" xfId="10" applyFont="1" applyFill="1" applyBorder="1" applyAlignment="1">
      <alignment horizontal="center" vertical="center" wrapText="1" readingOrder="1"/>
    </xf>
    <xf numFmtId="0" fontId="17" fillId="4" borderId="58" xfId="10" applyFont="1" applyFill="1" applyBorder="1" applyAlignment="1">
      <alignment horizontal="center" vertical="center" wrapText="1" readingOrder="1"/>
    </xf>
    <xf numFmtId="0" fontId="37" fillId="3" borderId="9" xfId="0" applyFont="1" applyFill="1" applyBorder="1" applyAlignment="1">
      <alignment horizontal="center" vertical="center"/>
    </xf>
    <xf numFmtId="0" fontId="37" fillId="3" borderId="12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 readingOrder="2"/>
    </xf>
    <xf numFmtId="0" fontId="37" fillId="3" borderId="12" xfId="0" applyFont="1" applyFill="1" applyBorder="1" applyAlignment="1">
      <alignment horizontal="center" vertical="center" readingOrder="2"/>
    </xf>
    <xf numFmtId="0" fontId="37" fillId="3" borderId="8" xfId="0" applyFont="1" applyFill="1" applyBorder="1" applyAlignment="1">
      <alignment horizontal="center" vertical="center" readingOrder="2"/>
    </xf>
    <xf numFmtId="0" fontId="16" fillId="3" borderId="13" xfId="0" applyFont="1" applyFill="1" applyBorder="1" applyAlignment="1">
      <alignment horizontal="center" vertical="center" wrapText="1"/>
    </xf>
    <xf numFmtId="0" fontId="16" fillId="4" borderId="29" xfId="0" applyFont="1" applyFill="1" applyBorder="1" applyAlignment="1">
      <alignment horizontal="center"/>
    </xf>
    <xf numFmtId="0" fontId="16" fillId="4" borderId="78" xfId="0" applyFont="1" applyFill="1" applyBorder="1" applyAlignment="1">
      <alignment horizontal="right" vertical="center" wrapText="1"/>
    </xf>
    <xf numFmtId="0" fontId="16" fillId="4" borderId="79" xfId="0" applyFont="1" applyFill="1" applyBorder="1" applyAlignment="1">
      <alignment horizontal="right" vertical="center" wrapText="1"/>
    </xf>
    <xf numFmtId="0" fontId="17" fillId="4" borderId="53" xfId="0" applyFont="1" applyFill="1" applyBorder="1" applyAlignment="1">
      <alignment horizontal="left" vertical="center" wrapText="1"/>
    </xf>
    <xf numFmtId="0" fontId="17" fillId="4" borderId="80" xfId="0" applyFont="1" applyFill="1" applyBorder="1" applyAlignment="1">
      <alignment horizontal="left" vertical="center" wrapText="1"/>
    </xf>
    <xf numFmtId="0" fontId="16" fillId="4" borderId="29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center" vertical="top"/>
    </xf>
    <xf numFmtId="0" fontId="16" fillId="0" borderId="44" xfId="0" applyFont="1" applyFill="1" applyBorder="1" applyAlignment="1">
      <alignment horizontal="center" vertical="center" wrapText="1" readingOrder="2"/>
    </xf>
    <xf numFmtId="0" fontId="16" fillId="0" borderId="58" xfId="0" applyFont="1" applyFill="1" applyBorder="1" applyAlignment="1">
      <alignment horizontal="center" vertical="center" wrapText="1" readingOrder="2"/>
    </xf>
    <xf numFmtId="0" fontId="16" fillId="0" borderId="20" xfId="0" applyFont="1" applyFill="1" applyBorder="1" applyAlignment="1">
      <alignment horizontal="center" vertical="center" wrapText="1" readingOrder="2"/>
    </xf>
    <xf numFmtId="0" fontId="17" fillId="0" borderId="47" xfId="0" applyFont="1" applyFill="1" applyBorder="1" applyAlignment="1">
      <alignment horizontal="center" vertical="center" wrapText="1"/>
    </xf>
    <xf numFmtId="0" fontId="17" fillId="0" borderId="52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center" wrapText="1" readingOrder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49" fillId="0" borderId="0" xfId="0" applyFont="1" applyBorder="1" applyAlignment="1">
      <alignment horizontal="right" vertical="center" readingOrder="2"/>
    </xf>
    <xf numFmtId="0" fontId="11" fillId="0" borderId="0" xfId="0" applyFont="1" applyAlignment="1">
      <alignment horizontal="left" vertical="center"/>
    </xf>
    <xf numFmtId="0" fontId="16" fillId="3" borderId="0" xfId="0" applyFont="1" applyFill="1" applyBorder="1" applyAlignment="1">
      <alignment horizontal="center" vertical="center" wrapText="1" readingOrder="2"/>
    </xf>
    <xf numFmtId="0" fontId="16" fillId="3" borderId="7" xfId="0" applyFont="1" applyFill="1" applyBorder="1" applyAlignment="1">
      <alignment horizontal="center" vertical="center" wrapText="1" readingOrder="2"/>
    </xf>
    <xf numFmtId="0" fontId="16" fillId="4" borderId="33" xfId="0" applyFont="1" applyFill="1" applyBorder="1" applyAlignment="1">
      <alignment horizontal="center" vertical="center" wrapText="1" readingOrder="2"/>
    </xf>
    <xf numFmtId="0" fontId="16" fillId="4" borderId="58" xfId="0" applyFont="1" applyFill="1" applyBorder="1" applyAlignment="1">
      <alignment horizontal="center" vertical="center" wrapText="1" readingOrder="2"/>
    </xf>
    <xf numFmtId="0" fontId="16" fillId="4" borderId="20" xfId="0" applyFont="1" applyFill="1" applyBorder="1" applyAlignment="1">
      <alignment horizontal="center" vertical="center" wrapText="1" readingOrder="2"/>
    </xf>
    <xf numFmtId="0" fontId="17" fillId="4" borderId="34" xfId="0" applyFont="1" applyFill="1" applyBorder="1" applyAlignment="1">
      <alignment horizontal="center" vertical="center" wrapText="1"/>
    </xf>
    <xf numFmtId="0" fontId="17" fillId="4" borderId="52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 readingOrder="2"/>
    </xf>
    <xf numFmtId="0" fontId="17" fillId="0" borderId="34" xfId="0" applyFont="1" applyFill="1" applyBorder="1" applyAlignment="1">
      <alignment horizontal="center" vertical="center" wrapText="1"/>
    </xf>
    <xf numFmtId="0" fontId="59" fillId="0" borderId="51" xfId="0" applyFont="1" applyBorder="1" applyAlignment="1">
      <alignment vertical="center" wrapText="1"/>
    </xf>
    <xf numFmtId="0" fontId="57" fillId="0" borderId="51" xfId="0" applyFont="1" applyBorder="1" applyAlignment="1">
      <alignment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82" xfId="0" applyFont="1" applyFill="1" applyBorder="1" applyAlignment="1">
      <alignment horizontal="center" vertical="center" wrapText="1"/>
    </xf>
    <xf numFmtId="0" fontId="17" fillId="4" borderId="83" xfId="0" applyFont="1" applyFill="1" applyBorder="1" applyAlignment="1">
      <alignment horizontal="center" vertical="center" wrapText="1"/>
    </xf>
    <xf numFmtId="0" fontId="17" fillId="4" borderId="84" xfId="0" applyFont="1" applyFill="1" applyBorder="1" applyAlignment="1">
      <alignment horizontal="center" vertical="center" wrapText="1"/>
    </xf>
    <xf numFmtId="0" fontId="17" fillId="4" borderId="85" xfId="0" applyFont="1" applyFill="1" applyBorder="1" applyAlignment="1">
      <alignment horizontal="center" vertical="center" wrapText="1"/>
    </xf>
    <xf numFmtId="0" fontId="17" fillId="4" borderId="86" xfId="0" applyFont="1" applyFill="1" applyBorder="1" applyAlignment="1">
      <alignment horizontal="center" vertical="center" wrapText="1"/>
    </xf>
    <xf numFmtId="0" fontId="17" fillId="4" borderId="87" xfId="0" applyFont="1" applyFill="1" applyBorder="1" applyAlignment="1">
      <alignment horizontal="center" vertical="center" wrapText="1"/>
    </xf>
    <xf numFmtId="0" fontId="28" fillId="4" borderId="25" xfId="0" applyFont="1" applyFill="1" applyBorder="1" applyAlignment="1">
      <alignment horizontal="center" vertical="center" wrapText="1"/>
    </xf>
    <xf numFmtId="0" fontId="28" fillId="4" borderId="26" xfId="0" applyFont="1" applyFill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0" fontId="28" fillId="4" borderId="69" xfId="0" applyFont="1" applyFill="1" applyBorder="1" applyAlignment="1">
      <alignment horizontal="center" vertical="center" wrapText="1"/>
    </xf>
    <xf numFmtId="0" fontId="28" fillId="4" borderId="19" xfId="0" applyFont="1" applyFill="1" applyBorder="1" applyAlignment="1">
      <alignment horizontal="center" vertical="center" wrapText="1"/>
    </xf>
    <xf numFmtId="0" fontId="37" fillId="3" borderId="9" xfId="0" applyFont="1" applyFill="1" applyBorder="1" applyAlignment="1">
      <alignment horizontal="center" vertical="center" wrapText="1"/>
    </xf>
    <xf numFmtId="0" fontId="37" fillId="3" borderId="12" xfId="0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horizontal="center" vertical="center" wrapText="1"/>
    </xf>
    <xf numFmtId="0" fontId="17" fillId="4" borderId="55" xfId="0" applyFont="1" applyFill="1" applyBorder="1" applyAlignment="1">
      <alignment horizontal="right" vertical="center" wrapText="1"/>
    </xf>
    <xf numFmtId="0" fontId="17" fillId="4" borderId="54" xfId="0" applyFont="1" applyFill="1" applyBorder="1" applyAlignment="1">
      <alignment horizontal="right" vertical="center" wrapText="1"/>
    </xf>
    <xf numFmtId="0" fontId="28" fillId="4" borderId="56" xfId="0" applyFont="1" applyFill="1" applyBorder="1" applyAlignment="1">
      <alignment horizontal="left" vertical="center" wrapText="1"/>
    </xf>
    <xf numFmtId="0" fontId="28" fillId="4" borderId="57" xfId="0" applyFont="1" applyFill="1" applyBorder="1" applyAlignment="1">
      <alignment horizontal="left" vertical="center" wrapText="1"/>
    </xf>
    <xf numFmtId="0" fontId="17" fillId="4" borderId="50" xfId="0" applyFont="1" applyFill="1" applyBorder="1" applyAlignment="1">
      <alignment horizontal="center" vertical="center" wrapText="1"/>
    </xf>
    <xf numFmtId="0" fontId="17" fillId="4" borderId="50" xfId="0" applyFont="1" applyFill="1" applyBorder="1" applyAlignment="1">
      <alignment horizontal="center" vertical="center"/>
    </xf>
    <xf numFmtId="0" fontId="17" fillId="4" borderId="63" xfId="0" applyFont="1" applyFill="1" applyBorder="1" applyAlignment="1">
      <alignment horizontal="center" vertical="center"/>
    </xf>
    <xf numFmtId="0" fontId="37" fillId="0" borderId="0" xfId="34" applyFont="1" applyAlignment="1">
      <alignment horizontal="center" vertical="center" wrapText="1" readingOrder="1"/>
    </xf>
    <xf numFmtId="0" fontId="18" fillId="0" borderId="0" xfId="34" applyFont="1" applyAlignment="1">
      <alignment horizontal="center" wrapText="1" readingOrder="1"/>
    </xf>
    <xf numFmtId="0" fontId="16" fillId="4" borderId="49" xfId="75" applyFont="1" applyFill="1" applyBorder="1" applyAlignment="1">
      <alignment horizontal="center" vertical="center"/>
    </xf>
    <xf numFmtId="0" fontId="16" fillId="4" borderId="58" xfId="75" applyFont="1" applyFill="1" applyBorder="1" applyAlignment="1">
      <alignment horizontal="center" vertical="center"/>
    </xf>
    <xf numFmtId="0" fontId="16" fillId="4" borderId="23" xfId="75" applyFont="1" applyFill="1" applyBorder="1" applyAlignment="1">
      <alignment horizontal="center" vertical="center"/>
    </xf>
    <xf numFmtId="0" fontId="36" fillId="4" borderId="48" xfId="10" applyFont="1" applyFill="1" applyBorder="1" applyAlignment="1">
      <alignment horizontal="center" vertical="center" wrapText="1" readingOrder="1"/>
    </xf>
    <xf numFmtId="0" fontId="16" fillId="4" borderId="31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30" xfId="0" applyFont="1" applyFill="1" applyBorder="1" applyAlignment="1">
      <alignment horizontal="center" vertical="center"/>
    </xf>
    <xf numFmtId="0" fontId="16" fillId="4" borderId="47" xfId="0" applyFont="1" applyFill="1" applyBorder="1" applyAlignment="1">
      <alignment horizontal="center" vertical="center"/>
    </xf>
    <xf numFmtId="0" fontId="16" fillId="4" borderId="51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0" fontId="18" fillId="3" borderId="0" xfId="5" applyFont="1" applyFill="1" applyAlignment="1">
      <alignment horizontal="center" vertical="center"/>
    </xf>
    <xf numFmtId="0" fontId="37" fillId="3" borderId="0" xfId="5" applyFont="1" applyFill="1" applyAlignment="1">
      <alignment horizontal="center" vertical="center" readingOrder="2"/>
    </xf>
    <xf numFmtId="0" fontId="16" fillId="3" borderId="0" xfId="14" applyFont="1" applyFill="1" applyAlignment="1">
      <alignment horizontal="center" vertical="center"/>
    </xf>
    <xf numFmtId="0" fontId="16" fillId="3" borderId="0" xfId="5" applyFont="1" applyFill="1" applyAlignment="1">
      <alignment horizontal="center" vertical="center"/>
    </xf>
    <xf numFmtId="0" fontId="11" fillId="0" borderId="51" xfId="0" applyFont="1" applyBorder="1" applyAlignment="1">
      <alignment horizontal="right" vertical="center" wrapText="1" readingOrder="2"/>
    </xf>
    <xf numFmtId="0" fontId="68" fillId="0" borderId="51" xfId="0" applyFont="1" applyBorder="1" applyAlignment="1">
      <alignment horizontal="left" vertical="center" wrapText="1"/>
    </xf>
    <xf numFmtId="0" fontId="68" fillId="0" borderId="51" xfId="0" applyFont="1" applyBorder="1" applyAlignment="1">
      <alignment horizontal="left" vertical="center"/>
    </xf>
    <xf numFmtId="0" fontId="16" fillId="3" borderId="0" xfId="75" applyFont="1" applyFill="1" applyAlignment="1">
      <alignment horizontal="center" vertical="center" wrapText="1"/>
    </xf>
    <xf numFmtId="0" fontId="16" fillId="3" borderId="0" xfId="75" applyFont="1" applyFill="1" applyAlignment="1">
      <alignment horizontal="center" vertical="center"/>
    </xf>
    <xf numFmtId="0" fontId="16" fillId="4" borderId="78" xfId="16" applyFont="1" applyFill="1" applyBorder="1" applyAlignment="1">
      <alignment horizontal="right" vertical="center" wrapText="1"/>
    </xf>
    <xf numFmtId="0" fontId="16" fillId="4" borderId="79" xfId="16" applyFont="1" applyFill="1" applyBorder="1" applyAlignment="1">
      <alignment horizontal="right" vertical="center" wrapText="1"/>
    </xf>
    <xf numFmtId="0" fontId="16" fillId="4" borderId="88" xfId="16" applyFont="1" applyFill="1" applyBorder="1" applyAlignment="1">
      <alignment horizontal="right" vertical="center" wrapText="1"/>
    </xf>
    <xf numFmtId="0" fontId="17" fillId="4" borderId="89" xfId="16" applyFont="1" applyFill="1" applyBorder="1" applyAlignment="1">
      <alignment horizontal="left" vertical="center" wrapText="1"/>
    </xf>
    <xf numFmtId="0" fontId="17" fillId="4" borderId="91" xfId="16" applyFont="1" applyFill="1" applyBorder="1" applyAlignment="1">
      <alignment horizontal="left" vertical="center" wrapText="1"/>
    </xf>
    <xf numFmtId="0" fontId="17" fillId="4" borderId="90" xfId="16" applyFont="1" applyFill="1" applyBorder="1" applyAlignment="1">
      <alignment horizontal="left" vertical="center" wrapText="1"/>
    </xf>
    <xf numFmtId="0" fontId="17" fillId="4" borderId="31" xfId="16" applyFont="1" applyFill="1" applyBorder="1" applyAlignment="1">
      <alignment horizontal="center" vertical="center" wrapText="1"/>
    </xf>
    <xf numFmtId="0" fontId="17" fillId="4" borderId="16" xfId="16" applyFont="1" applyFill="1" applyBorder="1" applyAlignment="1">
      <alignment horizontal="center" vertical="center" wrapText="1"/>
    </xf>
    <xf numFmtId="0" fontId="17" fillId="4" borderId="30" xfId="16" applyFont="1" applyFill="1" applyBorder="1" applyAlignment="1">
      <alignment horizontal="center" vertical="center" wrapText="1"/>
    </xf>
    <xf numFmtId="0" fontId="36" fillId="4" borderId="19" xfId="10" applyFont="1" applyFill="1" applyBorder="1" applyAlignment="1">
      <alignment horizontal="center" vertical="center" wrapText="1" readingOrder="1"/>
    </xf>
    <xf numFmtId="0" fontId="36" fillId="4" borderId="22" xfId="10" applyFont="1" applyFill="1" applyBorder="1" applyAlignment="1">
      <alignment horizontal="center" vertical="center" wrapText="1" readingOrder="1"/>
    </xf>
    <xf numFmtId="0" fontId="17" fillId="4" borderId="19" xfId="10" applyFont="1" applyFill="1" applyBorder="1" applyAlignment="1">
      <alignment horizontal="center" vertical="center" wrapText="1" readingOrder="1"/>
    </xf>
    <xf numFmtId="0" fontId="16" fillId="4" borderId="46" xfId="0" applyFont="1" applyFill="1" applyBorder="1" applyAlignment="1">
      <alignment horizontal="right" vertical="center" wrapText="1" indent="1"/>
    </xf>
    <xf numFmtId="0" fontId="16" fillId="4" borderId="81" xfId="0" applyFont="1" applyFill="1" applyBorder="1" applyAlignment="1">
      <alignment horizontal="right" vertical="center" wrapText="1" indent="1"/>
    </xf>
    <xf numFmtId="0" fontId="16" fillId="4" borderId="95" xfId="0" applyFont="1" applyFill="1" applyBorder="1" applyAlignment="1">
      <alignment horizontal="right" vertical="center" wrapText="1" indent="1"/>
    </xf>
    <xf numFmtId="0" fontId="26" fillId="4" borderId="47" xfId="10" applyFont="1" applyFill="1" applyBorder="1" applyAlignment="1">
      <alignment horizontal="center" wrapText="1" readingOrder="1"/>
    </xf>
    <xf numFmtId="0" fontId="26" fillId="4" borderId="51" xfId="10" applyFont="1" applyFill="1" applyBorder="1" applyAlignment="1">
      <alignment horizontal="center" wrapText="1" readingOrder="1"/>
    </xf>
    <xf numFmtId="0" fontId="26" fillId="4" borderId="44" xfId="10" applyFont="1" applyFill="1" applyBorder="1" applyAlignment="1">
      <alignment horizontal="center" wrapText="1" readingOrder="1"/>
    </xf>
    <xf numFmtId="0" fontId="17" fillId="4" borderId="53" xfId="0" applyFont="1" applyFill="1" applyBorder="1" applyAlignment="1">
      <alignment horizontal="left" vertical="center" wrapText="1" indent="1"/>
    </xf>
    <xf numFmtId="0" fontId="17" fillId="4" borderId="80" xfId="0" applyFont="1" applyFill="1" applyBorder="1" applyAlignment="1">
      <alignment horizontal="left" vertical="center" wrapText="1" indent="1"/>
    </xf>
    <xf numFmtId="0" fontId="17" fillId="4" borderId="96" xfId="0" applyFont="1" applyFill="1" applyBorder="1" applyAlignment="1">
      <alignment horizontal="left" vertical="center" wrapText="1" indent="1"/>
    </xf>
    <xf numFmtId="0" fontId="17" fillId="4" borderId="48" xfId="10" applyFont="1" applyFill="1" applyBorder="1" applyAlignment="1">
      <alignment horizontal="center" vertical="top" wrapText="1" readingOrder="1"/>
    </xf>
    <xf numFmtId="0" fontId="17" fillId="4" borderId="7" xfId="10" applyFont="1" applyFill="1" applyBorder="1" applyAlignment="1">
      <alignment horizontal="center" vertical="top" wrapText="1" readingOrder="1"/>
    </xf>
    <xf numFmtId="0" fontId="17" fillId="4" borderId="45" xfId="10" applyFont="1" applyFill="1" applyBorder="1" applyAlignment="1">
      <alignment horizontal="center" vertical="top" wrapText="1" readingOrder="1"/>
    </xf>
    <xf numFmtId="0" fontId="11" fillId="3" borderId="51" xfId="75" applyFont="1" applyFill="1" applyBorder="1" applyAlignment="1">
      <alignment horizontal="right" vertical="center" wrapText="1" readingOrder="2"/>
    </xf>
    <xf numFmtId="0" fontId="50" fillId="3" borderId="51" xfId="75" applyFont="1" applyFill="1" applyBorder="1" applyAlignment="1">
      <alignment horizontal="left" vertical="center" wrapText="1" readingOrder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 readingOrder="2"/>
    </xf>
    <xf numFmtId="0" fontId="16" fillId="3" borderId="0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/>
    </xf>
    <xf numFmtId="0" fontId="19" fillId="4" borderId="23" xfId="0" applyFont="1" applyFill="1" applyBorder="1" applyAlignment="1">
      <alignment horizontal="center" vertical="center"/>
    </xf>
    <xf numFmtId="0" fontId="17" fillId="4" borderId="4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39" fillId="3" borderId="51" xfId="0" applyFont="1" applyFill="1" applyBorder="1" applyAlignment="1">
      <alignment horizontal="left" vertical="center" wrapText="1" readingOrder="1"/>
    </xf>
    <xf numFmtId="0" fontId="50" fillId="3" borderId="51" xfId="0" applyFont="1" applyFill="1" applyBorder="1" applyAlignment="1">
      <alignment horizontal="right" vertical="center" wrapText="1" readingOrder="2"/>
    </xf>
    <xf numFmtId="0" fontId="19" fillId="4" borderId="44" xfId="0" applyFont="1" applyFill="1" applyBorder="1" applyAlignment="1">
      <alignment horizontal="center" vertical="center" wrapText="1"/>
    </xf>
    <xf numFmtId="0" fontId="19" fillId="4" borderId="45" xfId="0" applyFont="1" applyFill="1" applyBorder="1" applyAlignment="1">
      <alignment horizontal="center" vertical="center" wrapText="1"/>
    </xf>
    <xf numFmtId="0" fontId="17" fillId="4" borderId="47" xfId="0" applyFont="1" applyFill="1" applyBorder="1" applyAlignment="1">
      <alignment horizontal="center" vertical="center" wrapText="1"/>
    </xf>
    <xf numFmtId="0" fontId="17" fillId="4" borderId="48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6" fillId="4" borderId="38" xfId="0" applyFont="1" applyFill="1" applyBorder="1" applyAlignment="1">
      <alignment horizontal="right" vertical="center" wrapText="1" indent="1"/>
    </xf>
    <xf numFmtId="0" fontId="16" fillId="4" borderId="93" xfId="0" applyFont="1" applyFill="1" applyBorder="1" applyAlignment="1">
      <alignment horizontal="right" vertical="center" indent="1"/>
    </xf>
    <xf numFmtId="0" fontId="17" fillId="4" borderId="36" xfId="0" applyFont="1" applyFill="1" applyBorder="1" applyAlignment="1">
      <alignment horizontal="left" vertical="center" wrapText="1" indent="1"/>
    </xf>
    <xf numFmtId="0" fontId="17" fillId="4" borderId="92" xfId="0" applyFont="1" applyFill="1" applyBorder="1" applyAlignment="1">
      <alignment horizontal="left" vertical="center" indent="1"/>
    </xf>
    <xf numFmtId="0" fontId="19" fillId="3" borderId="51" xfId="100" applyFont="1" applyFill="1" applyBorder="1" applyAlignment="1">
      <alignment horizontal="right" vertical="center" indent="1" readingOrder="2"/>
    </xf>
    <xf numFmtId="3" fontId="11" fillId="3" borderId="50" xfId="100" applyNumberFormat="1" applyFont="1" applyFill="1" applyBorder="1" applyAlignment="1">
      <alignment horizontal="right" vertical="center" indent="1"/>
    </xf>
    <xf numFmtId="3" fontId="17" fillId="3" borderId="50" xfId="100" applyNumberFormat="1" applyFont="1" applyFill="1" applyBorder="1" applyAlignment="1">
      <alignment horizontal="right" vertical="center" indent="1"/>
    </xf>
    <xf numFmtId="0" fontId="69" fillId="0" borderId="51" xfId="100" applyFont="1" applyBorder="1" applyAlignment="1">
      <alignment horizontal="left" vertical="center" indent="1"/>
    </xf>
    <xf numFmtId="0" fontId="19" fillId="3" borderId="7" xfId="100" applyFont="1" applyFill="1" applyBorder="1" applyAlignment="1">
      <alignment horizontal="right" vertical="center" indent="1" readingOrder="2"/>
    </xf>
    <xf numFmtId="3" fontId="17" fillId="3" borderId="22" xfId="100" applyNumberFormat="1" applyFont="1" applyFill="1" applyBorder="1" applyAlignment="1">
      <alignment horizontal="right" vertical="center" indent="1"/>
    </xf>
    <xf numFmtId="0" fontId="69" fillId="0" borderId="7" xfId="100" applyFont="1" applyBorder="1" applyAlignment="1">
      <alignment horizontal="left" vertical="center" indent="1"/>
    </xf>
  </cellXfs>
  <cellStyles count="262">
    <cellStyle name="Comma 2" xfId="1"/>
    <cellStyle name="Comma 2 2" xfId="38"/>
    <cellStyle name="Comma 2 2 2" xfId="73"/>
    <cellStyle name="Comma 2 3" xfId="63"/>
    <cellStyle name="Comma 3" xfId="39"/>
    <cellStyle name="Comma 4" xfId="40"/>
    <cellStyle name="Comma 4 2" xfId="74"/>
    <cellStyle name="H1" xfId="2"/>
    <cellStyle name="H1 2" xfId="3"/>
    <cellStyle name="H1 2 2" xfId="34"/>
    <cellStyle name="H1_خدمات الانقاذ والإغاثة" xfId="41"/>
    <cellStyle name="H2" xfId="4"/>
    <cellStyle name="H2 2" xfId="5"/>
    <cellStyle name="H2 2 2" xfId="42"/>
    <cellStyle name="H2_خدمات الانقاذ والإغاثة" xfId="43"/>
    <cellStyle name="had" xfId="6"/>
    <cellStyle name="had 2" xfId="7"/>
    <cellStyle name="had0" xfId="8"/>
    <cellStyle name="Had1" xfId="9"/>
    <cellStyle name="Had2" xfId="10"/>
    <cellStyle name="Had3" xfId="11"/>
    <cellStyle name="inxa" xfId="12"/>
    <cellStyle name="inxa 2" xfId="35"/>
    <cellStyle name="inxa 2 2" xfId="71"/>
    <cellStyle name="inxa 3" xfId="64"/>
    <cellStyle name="inxe" xfId="13"/>
    <cellStyle name="Normal" xfId="0" builtinId="0"/>
    <cellStyle name="Normal 10" xfId="100"/>
    <cellStyle name="Normal 11" xfId="99"/>
    <cellStyle name="Normal 11 2" xfId="126"/>
    <cellStyle name="Normal 11 2 2" xfId="217"/>
    <cellStyle name="Normal 11 3" xfId="193"/>
    <cellStyle name="Normal 12" xfId="125"/>
    <cellStyle name="Normal 12 2" xfId="216"/>
    <cellStyle name="Normal 2" xfId="14"/>
    <cellStyle name="Normal 2 2" xfId="44"/>
    <cellStyle name="Normal 2 2 2" xfId="75"/>
    <cellStyle name="Normal 2 3" xfId="45"/>
    <cellStyle name="Normal 2 3 2" xfId="76"/>
    <cellStyle name="Normal 2 4" xfId="46"/>
    <cellStyle name="Normal 2 4 2" xfId="77"/>
    <cellStyle name="Normal 2 4 2 2" xfId="108"/>
    <cellStyle name="Normal 2 4 2 2 2" xfId="129"/>
    <cellStyle name="Normal 2 4 2 2 2 2" xfId="220"/>
    <cellStyle name="Normal 2 4 2 2 3" xfId="201"/>
    <cellStyle name="Normal 2 4 2 3" xfId="128"/>
    <cellStyle name="Normal 2 4 2 3 2" xfId="219"/>
    <cellStyle name="Normal 2 4 2 4" xfId="178"/>
    <cellStyle name="Normal 2 4 3" xfId="86"/>
    <cellStyle name="Normal 2 4 3 2" xfId="113"/>
    <cellStyle name="Normal 2 4 3 2 2" xfId="131"/>
    <cellStyle name="Normal 2 4 3 2 2 2" xfId="222"/>
    <cellStyle name="Normal 2 4 3 2 3" xfId="206"/>
    <cellStyle name="Normal 2 4 3 3" xfId="130"/>
    <cellStyle name="Normal 2 4 3 3 2" xfId="221"/>
    <cellStyle name="Normal 2 4 3 4" xfId="183"/>
    <cellStyle name="Normal 2 4 4" xfId="94"/>
    <cellStyle name="Normal 2 4 4 2" xfId="120"/>
    <cellStyle name="Normal 2 4 4 2 2" xfId="133"/>
    <cellStyle name="Normal 2 4 4 2 2 2" xfId="224"/>
    <cellStyle name="Normal 2 4 4 2 3" xfId="212"/>
    <cellStyle name="Normal 2 4 4 3" xfId="132"/>
    <cellStyle name="Normal 2 4 4 3 2" xfId="223"/>
    <cellStyle name="Normal 2 4 4 4" xfId="189"/>
    <cellStyle name="Normal 2 4 5" xfId="103"/>
    <cellStyle name="Normal 2 4 5 2" xfId="134"/>
    <cellStyle name="Normal 2 4 5 2 2" xfId="225"/>
    <cellStyle name="Normal 2 4 5 3" xfId="196"/>
    <cellStyle name="Normal 2 4 6" xfId="127"/>
    <cellStyle name="Normal 2 4 6 2" xfId="218"/>
    <cellStyle name="Normal 2 4 7" xfId="173"/>
    <cellStyle name="Normal 2 5" xfId="61"/>
    <cellStyle name="Normal 3" xfId="15"/>
    <cellStyle name="Normal 3 2" xfId="16"/>
    <cellStyle name="Normal 3 3" xfId="33"/>
    <cellStyle name="Normal 3 3 2" xfId="70"/>
    <cellStyle name="Normal 3 4" xfId="65"/>
    <cellStyle name="Normal 4" xfId="17"/>
    <cellStyle name="Normal 4 2" xfId="32"/>
    <cellStyle name="Normal 4 2 10" xfId="171"/>
    <cellStyle name="Normal 4 2 2" xfId="37"/>
    <cellStyle name="Normal 4 2 2 2" xfId="72"/>
    <cellStyle name="Normal 4 2 2 2 2" xfId="107"/>
    <cellStyle name="Normal 4 2 2 2 2 2" xfId="138"/>
    <cellStyle name="Normal 4 2 2 2 2 2 2" xfId="229"/>
    <cellStyle name="Normal 4 2 2 2 2 3" xfId="200"/>
    <cellStyle name="Normal 4 2 2 2 3" xfId="137"/>
    <cellStyle name="Normal 4 2 2 2 3 2" xfId="228"/>
    <cellStyle name="Normal 4 2 2 2 4" xfId="177"/>
    <cellStyle name="Normal 4 2 2 3" xfId="85"/>
    <cellStyle name="Normal 4 2 2 3 2" xfId="112"/>
    <cellStyle name="Normal 4 2 2 3 2 2" xfId="140"/>
    <cellStyle name="Normal 4 2 2 3 2 2 2" xfId="231"/>
    <cellStyle name="Normal 4 2 2 3 2 3" xfId="205"/>
    <cellStyle name="Normal 4 2 2 3 3" xfId="139"/>
    <cellStyle name="Normal 4 2 2 3 3 2" xfId="230"/>
    <cellStyle name="Normal 4 2 2 3 4" xfId="182"/>
    <cellStyle name="Normal 4 2 2 4" xfId="93"/>
    <cellStyle name="Normal 4 2 2 4 2" xfId="119"/>
    <cellStyle name="Normal 4 2 2 4 2 2" xfId="142"/>
    <cellStyle name="Normal 4 2 2 4 2 2 2" xfId="233"/>
    <cellStyle name="Normal 4 2 2 4 2 3" xfId="211"/>
    <cellStyle name="Normal 4 2 2 4 3" xfId="141"/>
    <cellStyle name="Normal 4 2 2 4 3 2" xfId="232"/>
    <cellStyle name="Normal 4 2 2 4 4" xfId="188"/>
    <cellStyle name="Normal 4 2 2 5" xfId="102"/>
    <cellStyle name="Normal 4 2 2 5 2" xfId="143"/>
    <cellStyle name="Normal 4 2 2 5 2 2" xfId="234"/>
    <cellStyle name="Normal 4 2 2 5 3" xfId="195"/>
    <cellStyle name="Normal 4 2 2 6" xfId="136"/>
    <cellStyle name="Normal 4 2 2 6 2" xfId="227"/>
    <cellStyle name="Normal 4 2 2 7" xfId="172"/>
    <cellStyle name="Normal 4 2 3" xfId="47"/>
    <cellStyle name="Normal 4 2 3 2" xfId="78"/>
    <cellStyle name="Normal 4 2 3 2 2" xfId="109"/>
    <cellStyle name="Normal 4 2 3 2 2 2" xfId="146"/>
    <cellStyle name="Normal 4 2 3 2 2 2 2" xfId="237"/>
    <cellStyle name="Normal 4 2 3 2 2 3" xfId="202"/>
    <cellStyle name="Normal 4 2 3 2 3" xfId="145"/>
    <cellStyle name="Normal 4 2 3 2 3 2" xfId="236"/>
    <cellStyle name="Normal 4 2 3 2 4" xfId="179"/>
    <cellStyle name="Normal 4 2 3 3" xfId="87"/>
    <cellStyle name="Normal 4 2 3 3 2" xfId="114"/>
    <cellStyle name="Normal 4 2 3 3 2 2" xfId="148"/>
    <cellStyle name="Normal 4 2 3 3 2 2 2" xfId="239"/>
    <cellStyle name="Normal 4 2 3 3 2 3" xfId="207"/>
    <cellStyle name="Normal 4 2 3 3 3" xfId="147"/>
    <cellStyle name="Normal 4 2 3 3 3 2" xfId="238"/>
    <cellStyle name="Normal 4 2 3 3 4" xfId="184"/>
    <cellStyle name="Normal 4 2 3 4" xfId="95"/>
    <cellStyle name="Normal 4 2 3 4 2" xfId="121"/>
    <cellStyle name="Normal 4 2 3 4 2 2" xfId="150"/>
    <cellStyle name="Normal 4 2 3 4 2 2 2" xfId="241"/>
    <cellStyle name="Normal 4 2 3 4 2 3" xfId="213"/>
    <cellStyle name="Normal 4 2 3 4 3" xfId="149"/>
    <cellStyle name="Normal 4 2 3 4 3 2" xfId="240"/>
    <cellStyle name="Normal 4 2 3 4 4" xfId="190"/>
    <cellStyle name="Normal 4 2 3 5" xfId="104"/>
    <cellStyle name="Normal 4 2 3 5 2" xfId="151"/>
    <cellStyle name="Normal 4 2 3 5 2 2" xfId="242"/>
    <cellStyle name="Normal 4 2 3 5 3" xfId="197"/>
    <cellStyle name="Normal 4 2 3 6" xfId="144"/>
    <cellStyle name="Normal 4 2 3 6 2" xfId="235"/>
    <cellStyle name="Normal 4 2 3 7" xfId="174"/>
    <cellStyle name="Normal 4 2 4" xfId="69"/>
    <cellStyle name="Normal 4 2 4 2" xfId="106"/>
    <cellStyle name="Normal 4 2 4 2 2" xfId="153"/>
    <cellStyle name="Normal 4 2 4 2 2 2" xfId="244"/>
    <cellStyle name="Normal 4 2 4 2 3" xfId="199"/>
    <cellStyle name="Normal 4 2 4 3" xfId="152"/>
    <cellStyle name="Normal 4 2 4 3 2" xfId="243"/>
    <cellStyle name="Normal 4 2 4 4" xfId="176"/>
    <cellStyle name="Normal 4 2 5" xfId="84"/>
    <cellStyle name="Normal 4 2 5 2" xfId="111"/>
    <cellStyle name="Normal 4 2 5 2 2" xfId="155"/>
    <cellStyle name="Normal 4 2 5 2 2 2" xfId="246"/>
    <cellStyle name="Normal 4 2 5 2 3" xfId="204"/>
    <cellStyle name="Normal 4 2 5 3" xfId="154"/>
    <cellStyle name="Normal 4 2 5 3 2" xfId="245"/>
    <cellStyle name="Normal 4 2 5 4" xfId="181"/>
    <cellStyle name="Normal 4 2 6" xfId="92"/>
    <cellStyle name="Normal 4 2 6 2" xfId="118"/>
    <cellStyle name="Normal 4 2 6 2 2" xfId="157"/>
    <cellStyle name="Normal 4 2 6 2 2 2" xfId="248"/>
    <cellStyle name="Normal 4 2 6 2 3" xfId="210"/>
    <cellStyle name="Normal 4 2 6 3" xfId="156"/>
    <cellStyle name="Normal 4 2 6 3 2" xfId="247"/>
    <cellStyle name="Normal 4 2 6 4" xfId="187"/>
    <cellStyle name="Normal 4 2 7" xfId="98"/>
    <cellStyle name="Normal 4 2 7 2" xfId="124"/>
    <cellStyle name="Normal 4 2 7 2 2" xfId="159"/>
    <cellStyle name="Normal 4 2 7 2 2 2" xfId="250"/>
    <cellStyle name="Normal 4 2 7 2 3" xfId="215"/>
    <cellStyle name="Normal 4 2 7 3" xfId="158"/>
    <cellStyle name="Normal 4 2 7 3 2" xfId="249"/>
    <cellStyle name="Normal 4 2 7 4" xfId="192"/>
    <cellStyle name="Normal 4 2 8" xfId="101"/>
    <cellStyle name="Normal 4 2 8 2" xfId="160"/>
    <cellStyle name="Normal 4 2 8 2 2" xfId="251"/>
    <cellStyle name="Normal 4 2 8 3" xfId="194"/>
    <cellStyle name="Normal 4 2 9" xfId="135"/>
    <cellStyle name="Normal 4 2 9 2" xfId="226"/>
    <cellStyle name="Normal 4 3" xfId="36"/>
    <cellStyle name="Normal 4 3 2" xfId="62"/>
    <cellStyle name="Normal 4 4" xfId="97"/>
    <cellStyle name="Normal 4 4 2" xfId="123"/>
    <cellStyle name="Normal 5" xfId="48"/>
    <cellStyle name="Normal 5 2" xfId="79"/>
    <cellStyle name="Normal 6" xfId="49"/>
    <cellStyle name="Normal 6 2" xfId="50"/>
    <cellStyle name="Normal 6 2 2" xfId="81"/>
    <cellStyle name="Normal 6 3" xfId="80"/>
    <cellStyle name="Normal 7" xfId="51"/>
    <cellStyle name="Normal 7 2" xfId="82"/>
    <cellStyle name="Normal 7 2 2" xfId="110"/>
    <cellStyle name="Normal 7 2 2 2" xfId="163"/>
    <cellStyle name="Normal 7 2 2 2 2" xfId="254"/>
    <cellStyle name="Normal 7 2 2 3" xfId="203"/>
    <cellStyle name="Normal 7 2 3" xfId="162"/>
    <cellStyle name="Normal 7 2 3 2" xfId="253"/>
    <cellStyle name="Normal 7 2 4" xfId="180"/>
    <cellStyle name="Normal 7 3" xfId="88"/>
    <cellStyle name="Normal 7 3 2" xfId="115"/>
    <cellStyle name="Normal 7 3 2 2" xfId="165"/>
    <cellStyle name="Normal 7 3 2 2 2" xfId="256"/>
    <cellStyle name="Normal 7 3 2 3" xfId="208"/>
    <cellStyle name="Normal 7 3 3" xfId="164"/>
    <cellStyle name="Normal 7 3 3 2" xfId="255"/>
    <cellStyle name="Normal 7 3 4" xfId="185"/>
    <cellStyle name="Normal 7 4" xfId="96"/>
    <cellStyle name="Normal 7 4 2" xfId="122"/>
    <cellStyle name="Normal 7 4 2 2" xfId="167"/>
    <cellStyle name="Normal 7 4 2 2 2" xfId="258"/>
    <cellStyle name="Normal 7 4 2 3" xfId="214"/>
    <cellStyle name="Normal 7 4 3" xfId="166"/>
    <cellStyle name="Normal 7 4 3 2" xfId="257"/>
    <cellStyle name="Normal 7 4 4" xfId="191"/>
    <cellStyle name="Normal 7 5" xfId="105"/>
    <cellStyle name="Normal 7 5 2" xfId="168"/>
    <cellStyle name="Normal 7 5 2 2" xfId="259"/>
    <cellStyle name="Normal 7 5 3" xfId="198"/>
    <cellStyle name="Normal 7 6" xfId="161"/>
    <cellStyle name="Normal 7 6 2" xfId="252"/>
    <cellStyle name="Normal 7 7" xfId="175"/>
    <cellStyle name="Normal 8" xfId="91"/>
    <cellStyle name="Normal 9" xfId="90"/>
    <cellStyle name="Normal 9 2" xfId="117"/>
    <cellStyle name="Normal 9 2 2" xfId="170"/>
    <cellStyle name="Normal 9 2 2 2" xfId="261"/>
    <cellStyle name="Normal 9 2 3" xfId="209"/>
    <cellStyle name="Normal 9 3" xfId="169"/>
    <cellStyle name="Normal 9 3 2" xfId="260"/>
    <cellStyle name="Normal 9 4" xfId="186"/>
    <cellStyle name="NotA" xfId="18"/>
    <cellStyle name="Note 2" xfId="52"/>
    <cellStyle name="Percent" xfId="89" builtinId="5"/>
    <cellStyle name="Percent 2" xfId="116"/>
    <cellStyle name="T1" xfId="19"/>
    <cellStyle name="T1 2" xfId="20"/>
    <cellStyle name="T2" xfId="21"/>
    <cellStyle name="T2 2" xfId="22"/>
    <cellStyle name="T2 2 2" xfId="53"/>
    <cellStyle name="T2 2 2 2" xfId="83"/>
    <cellStyle name="T2 2 3" xfId="67"/>
    <cellStyle name="T2 3" xfId="23"/>
    <cellStyle name="T2 3 2" xfId="68"/>
    <cellStyle name="T2 4" xfId="66"/>
    <cellStyle name="Total 2" xfId="54"/>
    <cellStyle name="Total_births &amp; deaths 2008" xfId="24"/>
    <cellStyle name="Total1" xfId="25"/>
    <cellStyle name="Total1 2" xfId="55"/>
    <cellStyle name="TXT1" xfId="26"/>
    <cellStyle name="TXT1 2" xfId="27"/>
    <cellStyle name="TXT1 2 2" xfId="56"/>
    <cellStyle name="TXT1 3" xfId="57"/>
    <cellStyle name="TXT1_JUDICIAL2007" xfId="58"/>
    <cellStyle name="TXT2" xfId="28"/>
    <cellStyle name="TXT2 2" xfId="59"/>
    <cellStyle name="TXT3" xfId="29"/>
    <cellStyle name="TXT3 2" xfId="60"/>
    <cellStyle name="TXT4" xfId="30"/>
    <cellStyle name="TXT5" xfId="31"/>
  </cellStyles>
  <dxfs count="0"/>
  <tableStyles count="0" defaultTableStyle="TableStyleMedium9" defaultPivotStyle="PivotStyleLight16"/>
  <colors>
    <mruColors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customXml" Target="../customXml/item1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32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ustomXml" Target="../customXml/item3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(وفاق) حسب الجنسية </a:t>
            </a:r>
            <a:endParaRPr lang="en-US" sz="1400">
              <a:cs typeface="+mn-cs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CENTER</a:t>
            </a:r>
            <a:r>
              <a:rPr lang="ar-QA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(WIFAQ)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2014 - 2018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2422357363527459"/>
          <c:y val="2.50887467191601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3432431102362206"/>
          <c:w val="0.85449863787111813"/>
          <c:h val="0.70911794619422575"/>
        </c:manualLayout>
      </c:layout>
      <c:lineChart>
        <c:grouping val="standard"/>
        <c:varyColors val="0"/>
        <c:ser>
          <c:idx val="0"/>
          <c:order val="0"/>
          <c:tx>
            <c:strRef>
              <c:f>'208'!$B$16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5.2433736929465395E-3"/>
                  <c:y val="-2.2395833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'208'!$A$17:$A$21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'208'!$B$17:$B$21</c:f>
              <c:numCache>
                <c:formatCode>#,##0</c:formatCode>
                <c:ptCount val="5"/>
                <c:pt idx="0">
                  <c:v>652</c:v>
                </c:pt>
                <c:pt idx="1">
                  <c:v>412</c:v>
                </c:pt>
                <c:pt idx="2">
                  <c:v>465</c:v>
                </c:pt>
                <c:pt idx="3">
                  <c:v>578</c:v>
                </c:pt>
                <c:pt idx="4">
                  <c:v>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'208'!$C$16</c:f>
              <c:strCache>
                <c:ptCount val="1"/>
                <c:pt idx="0">
                  <c:v>غير قطريين 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1.0705221289765853E-2"/>
                  <c:y val="-5.7291666666665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'208'!$A$17:$A$21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'208'!$C$17:$C$21</c:f>
              <c:numCache>
                <c:formatCode>#,##0</c:formatCode>
                <c:ptCount val="5"/>
                <c:pt idx="0">
                  <c:v>358</c:v>
                </c:pt>
                <c:pt idx="1">
                  <c:v>342</c:v>
                </c:pt>
                <c:pt idx="2">
                  <c:v>326</c:v>
                </c:pt>
                <c:pt idx="3">
                  <c:v>492</c:v>
                </c:pt>
                <c:pt idx="4">
                  <c:v>460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069632"/>
        <c:axId val="110071168"/>
      </c:lineChart>
      <c:catAx>
        <c:axId val="11006963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0071168"/>
        <c:crosses val="autoZero"/>
        <c:auto val="1"/>
        <c:lblAlgn val="ctr"/>
        <c:lblOffset val="100"/>
        <c:noMultiLvlLbl val="0"/>
      </c:catAx>
      <c:valAx>
        <c:axId val="11007116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006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719959891975838"/>
          <c:y val="0.1515531496062992"/>
          <c:w val="0.36319361970187336"/>
          <c:h val="8.2318733595800539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(وفاق) للمراجعين للمركز عبر الهاتف حسب نوع الاستشارة</a:t>
            </a:r>
            <a:endParaRPr lang="en-US" sz="1400" b="1" i="0" baseline="0"/>
          </a:p>
          <a:p>
            <a:pPr algn="ctr" rtl="0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</a:t>
            </a:r>
            <a:r>
              <a:rPr lang="en-US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(WIFAQ)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2014 - 2018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71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914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'209'!$E$26</c:f>
              <c:strCache>
                <c:ptCount val="1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4.0963856976144845E-3"/>
                  <c:y val="2.08333333333333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'209'!$D$27:$D$31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'209'!$E$27:$E$31</c:f>
              <c:numCache>
                <c:formatCode>#,##0</c:formatCode>
                <c:ptCount val="5"/>
                <c:pt idx="0">
                  <c:v>1045</c:v>
                </c:pt>
                <c:pt idx="1">
                  <c:v>514</c:v>
                </c:pt>
                <c:pt idx="2">
                  <c:v>545</c:v>
                </c:pt>
                <c:pt idx="3">
                  <c:v>501</c:v>
                </c:pt>
                <c:pt idx="4">
                  <c:v>484</c:v>
                </c:pt>
              </c:numCache>
            </c:numRef>
          </c:val>
        </c:ser>
        <c:ser>
          <c:idx val="1"/>
          <c:order val="1"/>
          <c:tx>
            <c:strRef>
              <c:f>'209'!$F$26</c:f>
              <c:strCache>
                <c:ptCount val="1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'209'!$D$27:$D$31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'209'!$F$27:$F$31</c:f>
              <c:numCache>
                <c:formatCode>#,##0</c:formatCode>
                <c:ptCount val="5"/>
                <c:pt idx="0">
                  <c:v>1400</c:v>
                </c:pt>
                <c:pt idx="1">
                  <c:v>1228</c:v>
                </c:pt>
                <c:pt idx="2">
                  <c:v>952</c:v>
                </c:pt>
                <c:pt idx="3">
                  <c:v>997</c:v>
                </c:pt>
                <c:pt idx="4">
                  <c:v>1207</c:v>
                </c:pt>
              </c:numCache>
            </c:numRef>
          </c:val>
        </c:ser>
        <c:ser>
          <c:idx val="2"/>
          <c:order val="2"/>
          <c:tx>
            <c:strRef>
              <c:f>'209'!$G$26</c:f>
              <c:strCache>
                <c:ptCount val="1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'209'!$D$27:$D$31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'209'!$G$27:$G$31</c:f>
              <c:numCache>
                <c:formatCode>#,##0</c:formatCode>
                <c:ptCount val="5"/>
                <c:pt idx="0">
                  <c:v>109</c:v>
                </c:pt>
                <c:pt idx="1">
                  <c:v>125</c:v>
                </c:pt>
                <c:pt idx="2">
                  <c:v>143</c:v>
                </c:pt>
                <c:pt idx="3">
                  <c:v>251</c:v>
                </c:pt>
                <c:pt idx="4">
                  <c:v>429</c:v>
                </c:pt>
              </c:numCache>
            </c:numRef>
          </c:val>
        </c:ser>
        <c:ser>
          <c:idx val="3"/>
          <c:order val="3"/>
          <c:tx>
            <c:strRef>
              <c:f>'209'!$H$26</c:f>
              <c:strCache>
                <c:ptCount val="1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'209'!$D$27:$D$31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'209'!$H$27:$H$31</c:f>
              <c:numCache>
                <c:formatCode>#,##0</c:formatCode>
                <c:ptCount val="5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11</c:v>
                </c:pt>
                <c:pt idx="4">
                  <c:v>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976192"/>
        <c:axId val="107977728"/>
      </c:barChart>
      <c:catAx>
        <c:axId val="10797619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7977728"/>
        <c:crosses val="autoZero"/>
        <c:auto val="1"/>
        <c:lblAlgn val="ctr"/>
        <c:lblOffset val="100"/>
        <c:noMultiLvlLbl val="0"/>
      </c:catAx>
      <c:valAx>
        <c:axId val="10797772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797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1057532109371"/>
          <c:y val="0.3091394194092818"/>
          <c:w val="0.1649492302963381"/>
          <c:h val="0.45640600393700786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/>
              <a:t> المستفيدون من الخدمات المقدمة من دار الإنماء الاجتماعي حسب نوع الخدمة والجنسية </a:t>
            </a:r>
            <a:endParaRPr lang="en-US" sz="1400"/>
          </a:p>
          <a:p>
            <a:pPr>
              <a:defRPr/>
            </a:pPr>
            <a:r>
              <a:rPr lang="en-US" sz="1200"/>
              <a:t>BENEFICIARIES OF SERVICES RENDERED BY SOCIAL DEVELOPMENT CENTER BY TYPE OF SERVICES AND NATIONALITY</a:t>
            </a:r>
          </a:p>
          <a:p>
            <a:pPr>
              <a:defRPr/>
            </a:pPr>
            <a:r>
              <a:rPr lang="en-US" sz="1200"/>
              <a:t>2018</a:t>
            </a:r>
          </a:p>
        </c:rich>
      </c:tx>
      <c:layout>
        <c:manualLayout>
          <c:xMode val="edge"/>
          <c:yMode val="edge"/>
          <c:x val="0.14555651818827506"/>
          <c:y val="2.29558727034120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78644519486433E-2"/>
          <c:y val="0.22401919291338582"/>
          <c:w val="0.88286777533571537"/>
          <c:h val="0.66421391076115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'211'!$F$18</c:f>
              <c:strCache>
                <c:ptCount val="1"/>
                <c:pt idx="0">
                  <c:v> قطريون
Qatari 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cat>
            <c:strRef>
              <c:f>'211'!$D$19:$D$25</c:f>
              <c:strCache>
                <c:ptCount val="7"/>
                <c:pt idx="0">
                  <c:v>الخدمات  المادية 
 FinancialServices</c:v>
                </c:pt>
                <c:pt idx="1">
                  <c:v>الخدمات التعليمية
Educational Services</c:v>
                </c:pt>
                <c:pt idx="2">
                  <c:v>الخدمات العينية
 Services in Kind</c:v>
                </c:pt>
                <c:pt idx="3">
                  <c:v>الخدمات التدريبية
  Trannig Services</c:v>
                </c:pt>
                <c:pt idx="4">
                  <c:v>الخدمات الطبية
Medical Services</c:v>
                </c:pt>
                <c:pt idx="5">
                  <c:v>قروض مشاريع
Project loans</c:v>
                </c:pt>
                <c:pt idx="6">
                  <c:v>مرضى الكلى الخدمات الطبية للكلى
Kidney Patients</c:v>
                </c:pt>
              </c:strCache>
            </c:strRef>
          </c:cat>
          <c:val>
            <c:numRef>
              <c:f>'211'!$F$19:$F$25</c:f>
              <c:numCache>
                <c:formatCode>#,##0</c:formatCode>
                <c:ptCount val="7"/>
                <c:pt idx="0">
                  <c:v>578</c:v>
                </c:pt>
                <c:pt idx="1">
                  <c:v>282</c:v>
                </c:pt>
                <c:pt idx="2">
                  <c:v>222</c:v>
                </c:pt>
                <c:pt idx="3">
                  <c:v>216</c:v>
                </c:pt>
                <c:pt idx="4">
                  <c:v>0</c:v>
                </c:pt>
                <c:pt idx="5">
                  <c:v>10</c:v>
                </c:pt>
                <c:pt idx="6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'211'!$G$18</c:f>
              <c:strCache>
                <c:ptCount val="1"/>
                <c:pt idx="0">
                  <c:v> غير قطريين
Non-Qatari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'211'!$D$19:$D$25</c:f>
              <c:strCache>
                <c:ptCount val="7"/>
                <c:pt idx="0">
                  <c:v>الخدمات  المادية 
 FinancialServices</c:v>
                </c:pt>
                <c:pt idx="1">
                  <c:v>الخدمات التعليمية
Educational Services</c:v>
                </c:pt>
                <c:pt idx="2">
                  <c:v>الخدمات العينية
 Services in Kind</c:v>
                </c:pt>
                <c:pt idx="3">
                  <c:v>الخدمات التدريبية
  Trannig Services</c:v>
                </c:pt>
                <c:pt idx="4">
                  <c:v>الخدمات الطبية
Medical Services</c:v>
                </c:pt>
                <c:pt idx="5">
                  <c:v>قروض مشاريع
Project loans</c:v>
                </c:pt>
                <c:pt idx="6">
                  <c:v>مرضى الكلى الخدمات الطبية للكلى
Kidney Patients</c:v>
                </c:pt>
              </c:strCache>
            </c:strRef>
          </c:cat>
          <c:val>
            <c:numRef>
              <c:f>'211'!$G$19:$G$25</c:f>
              <c:numCache>
                <c:formatCode>#,##0</c:formatCode>
                <c:ptCount val="7"/>
                <c:pt idx="0">
                  <c:v>809</c:v>
                </c:pt>
                <c:pt idx="1">
                  <c:v>351</c:v>
                </c:pt>
                <c:pt idx="2">
                  <c:v>328</c:v>
                </c:pt>
                <c:pt idx="3">
                  <c:v>197</c:v>
                </c:pt>
                <c:pt idx="4">
                  <c:v>15</c:v>
                </c:pt>
                <c:pt idx="6">
                  <c:v>1490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44736"/>
        <c:axId val="109846528"/>
      </c:barChart>
      <c:catAx>
        <c:axId val="10984473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09846528"/>
        <c:crosses val="autoZero"/>
        <c:auto val="1"/>
        <c:lblAlgn val="ctr"/>
        <c:lblOffset val="100"/>
        <c:noMultiLvlLbl val="0"/>
      </c:catAx>
      <c:valAx>
        <c:axId val="10984652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10984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133665387863217"/>
          <c:y val="0.11978133202099737"/>
          <c:w val="0.28633843543010223"/>
          <c:h val="0.1155493766404199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&amp;C&amp;"Arial,Regular"&amp;10Graph No. (45)&amp;"-,Regular"&amp;11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(46)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(47)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66675</xdr:colOff>
      <xdr:row>0</xdr:row>
      <xdr:rowOff>57149</xdr:rowOff>
    </xdr:from>
    <xdr:to>
      <xdr:col>0</xdr:col>
      <xdr:colOff>4717433</xdr:colOff>
      <xdr:row>7</xdr:row>
      <xdr:rowOff>66673</xdr:rowOff>
    </xdr:to>
    <xdr:pic>
      <xdr:nvPicPr>
        <xdr:cNvPr id="15384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9988128034" y="-968068"/>
          <a:ext cx="2600324" cy="46507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523875</xdr:colOff>
      <xdr:row>0</xdr:row>
      <xdr:rowOff>104775</xdr:rowOff>
    </xdr:from>
    <xdr:to>
      <xdr:col>18</xdr:col>
      <xdr:colOff>1207875</xdr:colOff>
      <xdr:row>2</xdr:row>
      <xdr:rowOff>274425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210575" y="104775"/>
          <a:ext cx="684000" cy="684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190500</xdr:colOff>
      <xdr:row>0</xdr:row>
      <xdr:rowOff>123825</xdr:rowOff>
    </xdr:from>
    <xdr:to>
      <xdr:col>21</xdr:col>
      <xdr:colOff>874500</xdr:colOff>
      <xdr:row>3</xdr:row>
      <xdr:rowOff>26775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334150" y="123825"/>
          <a:ext cx="684000" cy="684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0.00833</cdr:y>
    </cdr:from>
    <cdr:to>
      <cdr:x>0.079</cdr:x>
      <cdr:y>0.12054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1028700</xdr:colOff>
      <xdr:row>0</xdr:row>
      <xdr:rowOff>95250</xdr:rowOff>
    </xdr:from>
    <xdr:to>
      <xdr:col>4</xdr:col>
      <xdr:colOff>1712700</xdr:colOff>
      <xdr:row>1</xdr:row>
      <xdr:rowOff>188700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706525" y="95250"/>
          <a:ext cx="684000" cy="684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0</xdr:row>
      <xdr:rowOff>76200</xdr:rowOff>
    </xdr:from>
    <xdr:to>
      <xdr:col>12</xdr:col>
      <xdr:colOff>788775</xdr:colOff>
      <xdr:row>2</xdr:row>
      <xdr:rowOff>198225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849125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1362075</xdr:colOff>
      <xdr:row>0</xdr:row>
      <xdr:rowOff>180975</xdr:rowOff>
    </xdr:from>
    <xdr:to>
      <xdr:col>16</xdr:col>
      <xdr:colOff>1362919</xdr:colOff>
      <xdr:row>1</xdr:row>
      <xdr:rowOff>187832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53094" y="180975"/>
          <a:ext cx="618281" cy="540257"/>
        </a:xfrm>
        <a:prstGeom prst="rect">
          <a:avLst/>
        </a:prstGeom>
      </xdr:spPr>
    </xdr:pic>
    <xdr:clientData/>
  </xdr:twoCellAnchor>
  <xdr:twoCellAnchor editAs="oneCell">
    <xdr:from>
      <xdr:col>16</xdr:col>
      <xdr:colOff>1095375</xdr:colOff>
      <xdr:row>0</xdr:row>
      <xdr:rowOff>104775</xdr:rowOff>
    </xdr:from>
    <xdr:to>
      <xdr:col>16</xdr:col>
      <xdr:colOff>1779375</xdr:colOff>
      <xdr:row>1</xdr:row>
      <xdr:rowOff>264900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391675" y="104775"/>
          <a:ext cx="684000" cy="684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1019175</xdr:colOff>
      <xdr:row>0</xdr:row>
      <xdr:rowOff>85725</xdr:rowOff>
    </xdr:from>
    <xdr:to>
      <xdr:col>4</xdr:col>
      <xdr:colOff>1703175</xdr:colOff>
      <xdr:row>1</xdr:row>
      <xdr:rowOff>236325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716050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0</xdr:row>
      <xdr:rowOff>76200</xdr:rowOff>
    </xdr:from>
    <xdr:to>
      <xdr:col>10</xdr:col>
      <xdr:colOff>1217400</xdr:colOff>
      <xdr:row>2</xdr:row>
      <xdr:rowOff>7725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001550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0</xdr:row>
      <xdr:rowOff>85725</xdr:rowOff>
    </xdr:from>
    <xdr:to>
      <xdr:col>6</xdr:col>
      <xdr:colOff>1150725</xdr:colOff>
      <xdr:row>3</xdr:row>
      <xdr:rowOff>83925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383025" y="85725"/>
          <a:ext cx="684000" cy="68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2752725</xdr:colOff>
      <xdr:row>0</xdr:row>
      <xdr:rowOff>523875</xdr:rowOff>
    </xdr:from>
    <xdr:to>
      <xdr:col>2</xdr:col>
      <xdr:colOff>255375</xdr:colOff>
      <xdr:row>1</xdr:row>
      <xdr:rowOff>703050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592175" y="523875"/>
          <a:ext cx="798300" cy="7983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1457325</xdr:colOff>
      <xdr:row>0</xdr:row>
      <xdr:rowOff>76200</xdr:rowOff>
    </xdr:from>
    <xdr:to>
      <xdr:col>13</xdr:col>
      <xdr:colOff>2141325</xdr:colOff>
      <xdr:row>2</xdr:row>
      <xdr:rowOff>274425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39750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738673</xdr:colOff>
      <xdr:row>0</xdr:row>
      <xdr:rowOff>77754</xdr:rowOff>
    </xdr:from>
    <xdr:to>
      <xdr:col>13</xdr:col>
      <xdr:colOff>1422673</xdr:colOff>
      <xdr:row>2</xdr:row>
      <xdr:rowOff>275785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3766179" y="77754"/>
          <a:ext cx="684000" cy="684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660919</xdr:colOff>
      <xdr:row>0</xdr:row>
      <xdr:rowOff>87474</xdr:rowOff>
    </xdr:from>
    <xdr:to>
      <xdr:col>7</xdr:col>
      <xdr:colOff>1344919</xdr:colOff>
      <xdr:row>3</xdr:row>
      <xdr:rowOff>81397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440107" y="87474"/>
          <a:ext cx="684000" cy="6840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1302399</xdr:colOff>
      <xdr:row>0</xdr:row>
      <xdr:rowOff>126352</xdr:rowOff>
    </xdr:from>
    <xdr:to>
      <xdr:col>10</xdr:col>
      <xdr:colOff>1986399</xdr:colOff>
      <xdr:row>2</xdr:row>
      <xdr:rowOff>324383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642020" y="126352"/>
          <a:ext cx="684000" cy="684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0</xdr:row>
      <xdr:rowOff>66675</xdr:rowOff>
    </xdr:from>
    <xdr:to>
      <xdr:col>6</xdr:col>
      <xdr:colOff>1455525</xdr:colOff>
      <xdr:row>2</xdr:row>
      <xdr:rowOff>45825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506725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790575</xdr:colOff>
      <xdr:row>0</xdr:row>
      <xdr:rowOff>95250</xdr:rowOff>
    </xdr:from>
    <xdr:to>
      <xdr:col>6</xdr:col>
      <xdr:colOff>1474575</xdr:colOff>
      <xdr:row>2</xdr:row>
      <xdr:rowOff>64875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87675" y="95250"/>
          <a:ext cx="684000" cy="684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781050</xdr:colOff>
      <xdr:row>0</xdr:row>
      <xdr:rowOff>57150</xdr:rowOff>
    </xdr:from>
    <xdr:to>
      <xdr:col>6</xdr:col>
      <xdr:colOff>1465050</xdr:colOff>
      <xdr:row>2</xdr:row>
      <xdr:rowOff>36300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97200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790575</xdr:colOff>
      <xdr:row>0</xdr:row>
      <xdr:rowOff>57150</xdr:rowOff>
    </xdr:from>
    <xdr:to>
      <xdr:col>6</xdr:col>
      <xdr:colOff>1474575</xdr:colOff>
      <xdr:row>2</xdr:row>
      <xdr:rowOff>36300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87675" y="57150"/>
          <a:ext cx="684000" cy="684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782850</xdr:colOff>
      <xdr:row>0</xdr:row>
      <xdr:rowOff>66675</xdr:rowOff>
    </xdr:from>
    <xdr:to>
      <xdr:col>6</xdr:col>
      <xdr:colOff>1466850</xdr:colOff>
      <xdr:row>2</xdr:row>
      <xdr:rowOff>45825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495400" y="66675"/>
          <a:ext cx="684000" cy="684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933062</xdr:colOff>
      <xdr:row>0</xdr:row>
      <xdr:rowOff>97194</xdr:rowOff>
    </xdr:from>
    <xdr:to>
      <xdr:col>19</xdr:col>
      <xdr:colOff>1617062</xdr:colOff>
      <xdr:row>2</xdr:row>
      <xdr:rowOff>295225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150565" y="97194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0</xdr:row>
      <xdr:rowOff>95250</xdr:rowOff>
    </xdr:from>
    <xdr:to>
      <xdr:col>5</xdr:col>
      <xdr:colOff>1122150</xdr:colOff>
      <xdr:row>2</xdr:row>
      <xdr:rowOff>293475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2601200" y="95250"/>
          <a:ext cx="684000" cy="684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933062</xdr:colOff>
      <xdr:row>0</xdr:row>
      <xdr:rowOff>97194</xdr:rowOff>
    </xdr:from>
    <xdr:to>
      <xdr:col>19</xdr:col>
      <xdr:colOff>1617062</xdr:colOff>
      <xdr:row>2</xdr:row>
      <xdr:rowOff>52240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5620413" y="97194"/>
          <a:ext cx="684000" cy="67428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933062</xdr:colOff>
      <xdr:row>0</xdr:row>
      <xdr:rowOff>97194</xdr:rowOff>
    </xdr:from>
    <xdr:to>
      <xdr:col>19</xdr:col>
      <xdr:colOff>1617062</xdr:colOff>
      <xdr:row>2</xdr:row>
      <xdr:rowOff>295225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5620413" y="97194"/>
          <a:ext cx="684000" cy="674281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933061</xdr:colOff>
      <xdr:row>0</xdr:row>
      <xdr:rowOff>87475</xdr:rowOff>
    </xdr:from>
    <xdr:to>
      <xdr:col>10</xdr:col>
      <xdr:colOff>1617061</xdr:colOff>
      <xdr:row>2</xdr:row>
      <xdr:rowOff>285506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573985" y="87475"/>
          <a:ext cx="684000" cy="68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1350995</xdr:colOff>
      <xdr:row>0</xdr:row>
      <xdr:rowOff>77756</xdr:rowOff>
    </xdr:from>
    <xdr:to>
      <xdr:col>10</xdr:col>
      <xdr:colOff>2034995</xdr:colOff>
      <xdr:row>2</xdr:row>
      <xdr:rowOff>275787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593424" y="77756"/>
          <a:ext cx="684000" cy="68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0.00833</cdr:y>
    </cdr:from>
    <cdr:to>
      <cdr:x>0.079</cdr:x>
      <cdr:y>0.12054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704850</xdr:colOff>
      <xdr:row>0</xdr:row>
      <xdr:rowOff>76200</xdr:rowOff>
    </xdr:from>
    <xdr:to>
      <xdr:col>18</xdr:col>
      <xdr:colOff>1388850</xdr:colOff>
      <xdr:row>2</xdr:row>
      <xdr:rowOff>303000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172475" y="76200"/>
          <a:ext cx="684000" cy="684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0.00833</cdr:y>
    </cdr:from>
    <cdr:to>
      <cdr:x>0.079</cdr:x>
      <cdr:y>0.12054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84000" cy="6840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rightToLeft="1" view="pageBreakPreview" zoomScaleNormal="100" zoomScaleSheetLayoutView="100" workbookViewId="0">
      <selection activeCell="A16" sqref="A16"/>
    </sheetView>
  </sheetViews>
  <sheetFormatPr defaultColWidth="9.140625" defaultRowHeight="12.75"/>
  <cols>
    <col min="1" max="1" width="71.140625" style="14" customWidth="1"/>
    <col min="2" max="16384" width="9.140625" style="14"/>
  </cols>
  <sheetData>
    <row r="2" spans="1:1" ht="66" customHeight="1">
      <c r="A2" s="19"/>
    </row>
    <row r="3" spans="1:1" ht="35.25">
      <c r="A3" s="18" t="s">
        <v>20</v>
      </c>
    </row>
    <row r="4" spans="1:1" ht="26.25">
      <c r="A4" s="17"/>
    </row>
    <row r="5" spans="1:1" ht="20.25">
      <c r="A5" s="16"/>
    </row>
    <row r="7" spans="1:1" ht="30.75" customHeight="1"/>
    <row r="27" spans="4:4" ht="6.75" customHeight="1"/>
    <row r="30" spans="4:4">
      <c r="D30" s="15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rightToLeft="1" view="pageBreakPreview" zoomScaleNormal="100" zoomScaleSheetLayoutView="100" workbookViewId="0">
      <selection activeCell="A14" sqref="A14"/>
    </sheetView>
  </sheetViews>
  <sheetFormatPr defaultColWidth="9.140625" defaultRowHeight="15"/>
  <cols>
    <col min="1" max="1" width="23.140625" style="58" customWidth="1"/>
    <col min="2" max="2" width="6.85546875" style="58" bestFit="1" customWidth="1"/>
    <col min="3" max="3" width="7.140625" style="58" bestFit="1" customWidth="1"/>
    <col min="4" max="4" width="6.85546875" style="58" bestFit="1" customWidth="1"/>
    <col min="5" max="5" width="7.140625" style="58" customWidth="1"/>
    <col min="6" max="6" width="7" style="58" bestFit="1" customWidth="1"/>
    <col min="7" max="7" width="5.5703125" style="58" bestFit="1" customWidth="1"/>
    <col min="8" max="8" width="7.140625" style="58" bestFit="1" customWidth="1"/>
    <col min="9" max="9" width="5.5703125" style="58" bestFit="1" customWidth="1"/>
    <col min="10" max="10" width="7.140625" style="58" bestFit="1" customWidth="1"/>
    <col min="11" max="11" width="7" style="58" bestFit="1" customWidth="1"/>
    <col min="12" max="12" width="6.85546875" style="58" bestFit="1" customWidth="1"/>
    <col min="13" max="13" width="7.140625" style="58" bestFit="1" customWidth="1"/>
    <col min="14" max="14" width="8.140625" style="58" customWidth="1"/>
    <col min="15" max="15" width="7.140625" style="58" bestFit="1" customWidth="1"/>
    <col min="16" max="16" width="7.85546875" style="58" bestFit="1" customWidth="1"/>
    <col min="17" max="17" width="27.7109375" style="58" customWidth="1"/>
    <col min="18" max="16384" width="9.140625" style="58"/>
  </cols>
  <sheetData>
    <row r="1" spans="1:17" ht="41.25" customHeight="1" thickBot="1">
      <c r="A1" s="753" t="s">
        <v>422</v>
      </c>
      <c r="B1" s="754"/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  <c r="P1" s="754"/>
      <c r="Q1" s="755"/>
    </row>
    <row r="2" spans="1:17" ht="21" thickBot="1">
      <c r="A2" s="700">
        <v>2018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2"/>
    </row>
    <row r="3" spans="1:17" ht="35.25" customHeight="1">
      <c r="A3" s="615" t="s">
        <v>423</v>
      </c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7"/>
    </row>
    <row r="4" spans="1:17" ht="15.75" customHeight="1">
      <c r="A4" s="618">
        <v>2018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19"/>
      <c r="N4" s="619"/>
      <c r="O4" s="619"/>
      <c r="P4" s="619"/>
      <c r="Q4" s="620"/>
    </row>
    <row r="5" spans="1:17" ht="15.75" customHeight="1">
      <c r="A5" s="134" t="s">
        <v>295</v>
      </c>
      <c r="B5" s="135"/>
      <c r="C5" s="135"/>
      <c r="D5" s="135"/>
      <c r="E5" s="135"/>
      <c r="F5" s="135"/>
      <c r="G5" s="135"/>
      <c r="H5" s="135"/>
      <c r="I5" s="135"/>
      <c r="J5" s="135"/>
      <c r="K5" s="136"/>
      <c r="L5" s="136"/>
      <c r="M5" s="136"/>
      <c r="N5" s="136"/>
      <c r="O5" s="136"/>
      <c r="P5" s="136"/>
      <c r="Q5" s="137" t="s">
        <v>220</v>
      </c>
    </row>
    <row r="6" spans="1:17" ht="15.75" customHeight="1" thickBot="1">
      <c r="A6" s="756" t="s">
        <v>159</v>
      </c>
      <c r="B6" s="760" t="s">
        <v>124</v>
      </c>
      <c r="C6" s="761"/>
      <c r="D6" s="761"/>
      <c r="E6" s="761"/>
      <c r="F6" s="761"/>
      <c r="G6" s="760" t="s">
        <v>123</v>
      </c>
      <c r="H6" s="761"/>
      <c r="I6" s="761"/>
      <c r="J6" s="761"/>
      <c r="K6" s="761"/>
      <c r="L6" s="760" t="s">
        <v>24</v>
      </c>
      <c r="M6" s="761"/>
      <c r="N6" s="761"/>
      <c r="O6" s="761"/>
      <c r="P6" s="761"/>
      <c r="Q6" s="758" t="s">
        <v>125</v>
      </c>
    </row>
    <row r="7" spans="1:17" ht="15.75" customHeight="1">
      <c r="A7" s="757"/>
      <c r="B7" s="762"/>
      <c r="C7" s="762"/>
      <c r="D7" s="762"/>
      <c r="E7" s="762"/>
      <c r="F7" s="762"/>
      <c r="G7" s="762"/>
      <c r="H7" s="762"/>
      <c r="I7" s="762"/>
      <c r="J7" s="762"/>
      <c r="K7" s="762"/>
      <c r="L7" s="762"/>
      <c r="M7" s="762"/>
      <c r="N7" s="762"/>
      <c r="O7" s="762"/>
      <c r="P7" s="762"/>
      <c r="Q7" s="759"/>
    </row>
    <row r="8" spans="1:17" ht="15.75" customHeight="1" thickBot="1">
      <c r="A8" s="757"/>
      <c r="B8" s="739" t="s">
        <v>232</v>
      </c>
      <c r="C8" s="740"/>
      <c r="D8" s="740"/>
      <c r="E8" s="748" t="s">
        <v>138</v>
      </c>
      <c r="F8" s="751" t="s">
        <v>24</v>
      </c>
      <c r="G8" s="742" t="s">
        <v>232</v>
      </c>
      <c r="H8" s="743"/>
      <c r="I8" s="744"/>
      <c r="J8" s="748" t="s">
        <v>138</v>
      </c>
      <c r="K8" s="751" t="s">
        <v>24</v>
      </c>
      <c r="L8" s="742" t="s">
        <v>232</v>
      </c>
      <c r="M8" s="743"/>
      <c r="N8" s="744"/>
      <c r="O8" s="748" t="s">
        <v>138</v>
      </c>
      <c r="P8" s="751" t="s">
        <v>24</v>
      </c>
      <c r="Q8" s="759"/>
    </row>
    <row r="9" spans="1:17" ht="15.75" customHeight="1" thickBot="1">
      <c r="A9" s="757"/>
      <c r="B9" s="741"/>
      <c r="C9" s="741"/>
      <c r="D9" s="741"/>
      <c r="E9" s="749"/>
      <c r="F9" s="752"/>
      <c r="G9" s="745"/>
      <c r="H9" s="746"/>
      <c r="I9" s="747"/>
      <c r="J9" s="749"/>
      <c r="K9" s="752"/>
      <c r="L9" s="745"/>
      <c r="M9" s="746"/>
      <c r="N9" s="747"/>
      <c r="O9" s="749"/>
      <c r="P9" s="752"/>
      <c r="Q9" s="759"/>
    </row>
    <row r="10" spans="1:17" ht="15.75" customHeight="1" thickBot="1">
      <c r="A10" s="757"/>
      <c r="B10" s="150" t="s">
        <v>6</v>
      </c>
      <c r="C10" s="150" t="s">
        <v>7</v>
      </c>
      <c r="D10" s="550" t="s">
        <v>2</v>
      </c>
      <c r="E10" s="749"/>
      <c r="F10" s="752"/>
      <c r="G10" s="150" t="s">
        <v>6</v>
      </c>
      <c r="H10" s="150" t="s">
        <v>7</v>
      </c>
      <c r="I10" s="550" t="s">
        <v>2</v>
      </c>
      <c r="J10" s="749"/>
      <c r="K10" s="752"/>
      <c r="L10" s="150" t="s">
        <v>6</v>
      </c>
      <c r="M10" s="150" t="s">
        <v>7</v>
      </c>
      <c r="N10" s="550" t="s">
        <v>2</v>
      </c>
      <c r="O10" s="749"/>
      <c r="P10" s="752"/>
      <c r="Q10" s="759"/>
    </row>
    <row r="11" spans="1:17" ht="15.75" customHeight="1">
      <c r="A11" s="757"/>
      <c r="B11" s="97" t="s">
        <v>14</v>
      </c>
      <c r="C11" s="97" t="s">
        <v>15</v>
      </c>
      <c r="D11" s="97" t="s">
        <v>5</v>
      </c>
      <c r="E11" s="750"/>
      <c r="F11" s="752"/>
      <c r="G11" s="97" t="s">
        <v>14</v>
      </c>
      <c r="H11" s="97" t="s">
        <v>15</v>
      </c>
      <c r="I11" s="97" t="s">
        <v>5</v>
      </c>
      <c r="J11" s="750"/>
      <c r="K11" s="752"/>
      <c r="L11" s="97" t="s">
        <v>14</v>
      </c>
      <c r="M11" s="97" t="s">
        <v>15</v>
      </c>
      <c r="N11" s="97" t="s">
        <v>5</v>
      </c>
      <c r="O11" s="750"/>
      <c r="P11" s="752"/>
      <c r="Q11" s="759"/>
    </row>
    <row r="12" spans="1:17" ht="41.25" customHeight="1" thickBot="1">
      <c r="A12" s="313" t="s">
        <v>478</v>
      </c>
      <c r="B12" s="77">
        <v>24</v>
      </c>
      <c r="C12" s="77">
        <v>21</v>
      </c>
      <c r="D12" s="78">
        <f t="shared" ref="D12:D15" si="0">SUM(B12:C12)</f>
        <v>45</v>
      </c>
      <c r="E12" s="77">
        <v>67</v>
      </c>
      <c r="F12" s="78">
        <f t="shared" ref="F12:F15" si="1">D12+E12</f>
        <v>112</v>
      </c>
      <c r="G12" s="77">
        <v>19</v>
      </c>
      <c r="H12" s="77">
        <v>23</v>
      </c>
      <c r="I12" s="78">
        <f t="shared" ref="I12:I15" si="2">SUM(G12:H12)</f>
        <v>42</v>
      </c>
      <c r="J12" s="77">
        <v>94</v>
      </c>
      <c r="K12" s="78">
        <f t="shared" ref="K12:K15" si="3">I12+J12</f>
        <v>136</v>
      </c>
      <c r="L12" s="78">
        <f t="shared" ref="L12:M15" si="4">SUM(B12,G12)</f>
        <v>43</v>
      </c>
      <c r="M12" s="78">
        <f t="shared" si="4"/>
        <v>44</v>
      </c>
      <c r="N12" s="78">
        <f t="shared" ref="N12:N15" si="5">SUM(L12:M12)</f>
        <v>87</v>
      </c>
      <c r="O12" s="78">
        <f>SUM(E12,J12)</f>
        <v>161</v>
      </c>
      <c r="P12" s="78">
        <f t="shared" ref="P12:P15" si="6">N12+O12</f>
        <v>248</v>
      </c>
      <c r="Q12" s="314" t="s">
        <v>228</v>
      </c>
    </row>
    <row r="13" spans="1:17" ht="41.25" customHeight="1" thickBot="1">
      <c r="A13" s="163" t="s">
        <v>226</v>
      </c>
      <c r="B13" s="79">
        <v>71</v>
      </c>
      <c r="C13" s="79">
        <v>89</v>
      </c>
      <c r="D13" s="149">
        <f t="shared" si="0"/>
        <v>160</v>
      </c>
      <c r="E13" s="79">
        <v>121</v>
      </c>
      <c r="F13" s="149">
        <f t="shared" si="1"/>
        <v>281</v>
      </c>
      <c r="G13" s="79">
        <v>58</v>
      </c>
      <c r="H13" s="79">
        <v>52</v>
      </c>
      <c r="I13" s="149">
        <f t="shared" si="2"/>
        <v>110</v>
      </c>
      <c r="J13" s="79">
        <v>198</v>
      </c>
      <c r="K13" s="149">
        <f t="shared" si="3"/>
        <v>308</v>
      </c>
      <c r="L13" s="149">
        <f t="shared" si="4"/>
        <v>129</v>
      </c>
      <c r="M13" s="149">
        <f t="shared" si="4"/>
        <v>141</v>
      </c>
      <c r="N13" s="149">
        <f t="shared" si="5"/>
        <v>270</v>
      </c>
      <c r="O13" s="149">
        <f>SUM(E13,J13)</f>
        <v>319</v>
      </c>
      <c r="P13" s="149">
        <f t="shared" si="6"/>
        <v>589</v>
      </c>
      <c r="Q13" s="319" t="s">
        <v>229</v>
      </c>
    </row>
    <row r="14" spans="1:17" ht="41.25" customHeight="1" thickBot="1">
      <c r="A14" s="162" t="s">
        <v>479</v>
      </c>
      <c r="B14" s="95">
        <v>9</v>
      </c>
      <c r="C14" s="95">
        <v>4</v>
      </c>
      <c r="D14" s="148">
        <f t="shared" si="0"/>
        <v>13</v>
      </c>
      <c r="E14" s="95">
        <v>9</v>
      </c>
      <c r="F14" s="148">
        <f t="shared" si="1"/>
        <v>22</v>
      </c>
      <c r="G14" s="95">
        <v>2</v>
      </c>
      <c r="H14" s="95">
        <v>5</v>
      </c>
      <c r="I14" s="148">
        <f t="shared" si="2"/>
        <v>7</v>
      </c>
      <c r="J14" s="95">
        <v>7</v>
      </c>
      <c r="K14" s="148">
        <f t="shared" si="3"/>
        <v>14</v>
      </c>
      <c r="L14" s="148">
        <f t="shared" si="4"/>
        <v>11</v>
      </c>
      <c r="M14" s="148">
        <f t="shared" si="4"/>
        <v>9</v>
      </c>
      <c r="N14" s="148">
        <f t="shared" si="5"/>
        <v>20</v>
      </c>
      <c r="O14" s="148">
        <f>SUM(E14,J14)</f>
        <v>16</v>
      </c>
      <c r="P14" s="148">
        <f t="shared" si="6"/>
        <v>36</v>
      </c>
      <c r="Q14" s="315" t="s">
        <v>230</v>
      </c>
    </row>
    <row r="15" spans="1:17" ht="41.25" customHeight="1">
      <c r="A15" s="163" t="s">
        <v>227</v>
      </c>
      <c r="B15" s="320">
        <v>943</v>
      </c>
      <c r="C15" s="320">
        <v>543</v>
      </c>
      <c r="D15" s="321">
        <f t="shared" si="0"/>
        <v>1486</v>
      </c>
      <c r="E15" s="320">
        <v>491</v>
      </c>
      <c r="F15" s="321">
        <f t="shared" si="1"/>
        <v>1977</v>
      </c>
      <c r="G15" s="320">
        <v>311</v>
      </c>
      <c r="H15" s="320">
        <v>229</v>
      </c>
      <c r="I15" s="321">
        <f t="shared" si="2"/>
        <v>540</v>
      </c>
      <c r="J15" s="320">
        <v>651</v>
      </c>
      <c r="K15" s="321">
        <f t="shared" si="3"/>
        <v>1191</v>
      </c>
      <c r="L15" s="321">
        <f t="shared" si="4"/>
        <v>1254</v>
      </c>
      <c r="M15" s="321">
        <f t="shared" si="4"/>
        <v>772</v>
      </c>
      <c r="N15" s="321">
        <f t="shared" si="5"/>
        <v>2026</v>
      </c>
      <c r="O15" s="321">
        <f>SUM(E15,J15)</f>
        <v>1142</v>
      </c>
      <c r="P15" s="321">
        <f t="shared" si="6"/>
        <v>3168</v>
      </c>
      <c r="Q15" s="164" t="s">
        <v>231</v>
      </c>
    </row>
    <row r="16" spans="1:17" ht="35.25" customHeight="1">
      <c r="A16" s="316" t="s">
        <v>2</v>
      </c>
      <c r="B16" s="317">
        <f t="shared" ref="B16:P16" si="7">SUM(B12:B15)</f>
        <v>1047</v>
      </c>
      <c r="C16" s="317">
        <f t="shared" si="7"/>
        <v>657</v>
      </c>
      <c r="D16" s="317">
        <f t="shared" si="7"/>
        <v>1704</v>
      </c>
      <c r="E16" s="317">
        <f t="shared" si="7"/>
        <v>688</v>
      </c>
      <c r="F16" s="317">
        <f t="shared" si="7"/>
        <v>2392</v>
      </c>
      <c r="G16" s="317">
        <f t="shared" si="7"/>
        <v>390</v>
      </c>
      <c r="H16" s="317">
        <f t="shared" si="7"/>
        <v>309</v>
      </c>
      <c r="I16" s="317">
        <f t="shared" si="7"/>
        <v>699</v>
      </c>
      <c r="J16" s="317">
        <f t="shared" si="7"/>
        <v>950</v>
      </c>
      <c r="K16" s="317">
        <f t="shared" si="7"/>
        <v>1649</v>
      </c>
      <c r="L16" s="317">
        <f t="shared" si="7"/>
        <v>1437</v>
      </c>
      <c r="M16" s="317">
        <f t="shared" si="7"/>
        <v>966</v>
      </c>
      <c r="N16" s="317">
        <f t="shared" si="7"/>
        <v>2403</v>
      </c>
      <c r="O16" s="317">
        <f t="shared" si="7"/>
        <v>1638</v>
      </c>
      <c r="P16" s="317">
        <f t="shared" si="7"/>
        <v>4041</v>
      </c>
      <c r="Q16" s="318" t="s">
        <v>5</v>
      </c>
    </row>
    <row r="17" spans="1:17">
      <c r="A17" s="737"/>
      <c r="B17" s="737"/>
      <c r="C17" s="737"/>
      <c r="D17" s="737"/>
      <c r="E17" s="737"/>
      <c r="F17" s="737"/>
      <c r="G17" s="737"/>
      <c r="H17" s="737"/>
      <c r="I17" s="738"/>
      <c r="J17" s="738"/>
      <c r="K17" s="738"/>
      <c r="L17" s="738"/>
      <c r="M17" s="738"/>
      <c r="N17" s="738"/>
      <c r="O17" s="738"/>
      <c r="P17" s="738"/>
      <c r="Q17" s="738"/>
    </row>
    <row r="18" spans="1:17" ht="28.5" customHeight="1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</sheetData>
  <mergeCells count="20">
    <mergeCell ref="A1:Q1"/>
    <mergeCell ref="A2:Q2"/>
    <mergeCell ref="A3:Q3"/>
    <mergeCell ref="A4:Q4"/>
    <mergeCell ref="A6:A11"/>
    <mergeCell ref="Q6:Q11"/>
    <mergeCell ref="B6:F7"/>
    <mergeCell ref="L8:N9"/>
    <mergeCell ref="G6:K7"/>
    <mergeCell ref="L6:P7"/>
    <mergeCell ref="A17:H17"/>
    <mergeCell ref="I17:Q17"/>
    <mergeCell ref="B8:D9"/>
    <mergeCell ref="G8:I9"/>
    <mergeCell ref="E8:E11"/>
    <mergeCell ref="F8:F11"/>
    <mergeCell ref="J8:J11"/>
    <mergeCell ref="K8:K11"/>
    <mergeCell ref="O8:O11"/>
    <mergeCell ref="P8:P11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rightToLeft="1" view="pageBreakPreview" zoomScaleNormal="100" zoomScaleSheetLayoutView="100" workbookViewId="0">
      <selection activeCell="C14" sqref="C14"/>
    </sheetView>
  </sheetViews>
  <sheetFormatPr defaultColWidth="8.7109375" defaultRowHeight="15.75"/>
  <cols>
    <col min="1" max="1" width="24" style="52" customWidth="1"/>
    <col min="2" max="3" width="13.140625" style="52" customWidth="1"/>
    <col min="4" max="4" width="13.140625" style="49" customWidth="1"/>
    <col min="5" max="5" width="26.140625" style="47" customWidth="1"/>
    <col min="6" max="250" width="9.140625" style="52" customWidth="1"/>
    <col min="251" max="251" width="22.7109375" style="52" customWidth="1"/>
    <col min="252" max="252" width="10.7109375" style="52" customWidth="1"/>
    <col min="253" max="16384" width="8.7109375" style="52"/>
  </cols>
  <sheetData>
    <row r="1" spans="1:6" s="50" customFormat="1" ht="42" customHeight="1">
      <c r="A1" s="763" t="s">
        <v>185</v>
      </c>
      <c r="B1" s="763"/>
      <c r="C1" s="763"/>
      <c r="D1" s="763"/>
      <c r="E1" s="763"/>
    </row>
    <row r="2" spans="1:6" s="50" customFormat="1" ht="21.95" customHeight="1">
      <c r="A2" s="675">
        <v>2018</v>
      </c>
      <c r="B2" s="675"/>
      <c r="C2" s="675"/>
      <c r="D2" s="675"/>
      <c r="E2" s="675"/>
    </row>
    <row r="3" spans="1:6" s="50" customFormat="1" ht="36" customHeight="1">
      <c r="A3" s="686" t="s">
        <v>183</v>
      </c>
      <c r="B3" s="686"/>
      <c r="C3" s="686"/>
      <c r="D3" s="686"/>
      <c r="E3" s="686"/>
    </row>
    <row r="4" spans="1:6" s="50" customFormat="1" ht="18" customHeight="1">
      <c r="A4" s="677">
        <v>2018</v>
      </c>
      <c r="B4" s="677"/>
      <c r="C4" s="677"/>
      <c r="D4" s="677"/>
      <c r="E4" s="677"/>
    </row>
    <row r="5" spans="1:6" s="50" customFormat="1">
      <c r="A5" s="65" t="s">
        <v>296</v>
      </c>
      <c r="B5" s="2"/>
      <c r="C5" s="2"/>
      <c r="D5" s="25"/>
      <c r="E5" s="66" t="s">
        <v>221</v>
      </c>
      <c r="F5" s="2"/>
    </row>
    <row r="6" spans="1:6" s="46" customFormat="1" ht="20.25" customHeight="1" thickBot="1">
      <c r="A6" s="687" t="s">
        <v>178</v>
      </c>
      <c r="B6" s="266" t="s">
        <v>6</v>
      </c>
      <c r="C6" s="234" t="s">
        <v>7</v>
      </c>
      <c r="D6" s="267" t="s">
        <v>2</v>
      </c>
      <c r="E6" s="689" t="s">
        <v>186</v>
      </c>
    </row>
    <row r="7" spans="1:6" s="46" customFormat="1" ht="20.25" customHeight="1">
      <c r="A7" s="688"/>
      <c r="B7" s="551" t="s">
        <v>14</v>
      </c>
      <c r="C7" s="552" t="s">
        <v>15</v>
      </c>
      <c r="D7" s="553" t="s">
        <v>5</v>
      </c>
      <c r="E7" s="690"/>
    </row>
    <row r="8" spans="1:6" ht="32.25" customHeight="1" thickBot="1">
      <c r="A8" s="260" t="s">
        <v>224</v>
      </c>
      <c r="B8" s="406">
        <v>239</v>
      </c>
      <c r="C8" s="406">
        <v>0</v>
      </c>
      <c r="D8" s="220">
        <f>B8+C8</f>
        <v>239</v>
      </c>
      <c r="E8" s="262" t="s">
        <v>225</v>
      </c>
    </row>
    <row r="9" spans="1:6" ht="32.25" customHeight="1">
      <c r="A9" s="261" t="s">
        <v>184</v>
      </c>
      <c r="B9" s="407">
        <v>93</v>
      </c>
      <c r="C9" s="407">
        <v>28</v>
      </c>
      <c r="D9" s="221">
        <f>B9+C9</f>
        <v>121</v>
      </c>
      <c r="E9" s="263" t="s">
        <v>116</v>
      </c>
    </row>
    <row r="10" spans="1:6" ht="32.25" customHeight="1">
      <c r="A10" s="265" t="s">
        <v>2</v>
      </c>
      <c r="B10" s="222">
        <f>SUM(B8:B9)</f>
        <v>332</v>
      </c>
      <c r="C10" s="222">
        <f>SUM(C8:C9)</f>
        <v>28</v>
      </c>
      <c r="D10" s="222">
        <f>SUM(D8:D9)</f>
        <v>360</v>
      </c>
      <c r="E10" s="264" t="s">
        <v>5</v>
      </c>
    </row>
  </sheetData>
  <mergeCells count="6"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rightToLeft="1" view="pageBreakPreview" zoomScaleNormal="100" zoomScaleSheetLayoutView="100" workbookViewId="0">
      <selection activeCell="I13" sqref="I13"/>
    </sheetView>
  </sheetViews>
  <sheetFormatPr defaultColWidth="8.7109375" defaultRowHeight="15.75"/>
  <cols>
    <col min="1" max="1" width="19.28515625" style="52" customWidth="1"/>
    <col min="2" max="3" width="8.5703125" style="52" customWidth="1"/>
    <col min="4" max="7" width="8.5703125" style="49" customWidth="1"/>
    <col min="8" max="10" width="8.5703125" style="405" customWidth="1"/>
    <col min="11" max="11" width="19.28515625" style="47" customWidth="1"/>
    <col min="12" max="256" width="9.140625" style="52" customWidth="1"/>
    <col min="257" max="257" width="22.7109375" style="52" customWidth="1"/>
    <col min="258" max="258" width="10.7109375" style="52" customWidth="1"/>
    <col min="259" max="16384" width="8.7109375" style="52"/>
  </cols>
  <sheetData>
    <row r="1" spans="1:12" s="50" customFormat="1" ht="39" customHeight="1">
      <c r="A1" s="764" t="s">
        <v>182</v>
      </c>
      <c r="B1" s="764"/>
      <c r="C1" s="764"/>
      <c r="D1" s="764"/>
      <c r="E1" s="764"/>
      <c r="F1" s="764"/>
      <c r="G1" s="764"/>
      <c r="H1" s="764"/>
      <c r="I1" s="764"/>
      <c r="J1" s="764"/>
      <c r="K1" s="764"/>
    </row>
    <row r="2" spans="1:12" s="50" customFormat="1" ht="20.25">
      <c r="A2" s="675" t="s">
        <v>341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</row>
    <row r="3" spans="1:12" s="50" customFormat="1" ht="36.75" customHeight="1">
      <c r="A3" s="686" t="s">
        <v>187</v>
      </c>
      <c r="B3" s="686"/>
      <c r="C3" s="686"/>
      <c r="D3" s="686"/>
      <c r="E3" s="686"/>
      <c r="F3" s="686"/>
      <c r="G3" s="686"/>
      <c r="H3" s="686"/>
      <c r="I3" s="686"/>
      <c r="J3" s="686"/>
      <c r="K3" s="686"/>
    </row>
    <row r="4" spans="1:12" s="50" customFormat="1" ht="18" customHeight="1">
      <c r="A4" s="677" t="s">
        <v>341</v>
      </c>
      <c r="B4" s="677"/>
      <c r="C4" s="677"/>
      <c r="D4" s="677"/>
      <c r="E4" s="677"/>
      <c r="F4" s="677"/>
      <c r="G4" s="677"/>
      <c r="H4" s="677"/>
      <c r="I4" s="677"/>
      <c r="J4" s="677"/>
      <c r="K4" s="677"/>
    </row>
    <row r="5" spans="1:12" s="50" customFormat="1">
      <c r="A5" s="65" t="s">
        <v>297</v>
      </c>
      <c r="B5" s="2"/>
      <c r="C5" s="2"/>
      <c r="D5" s="25"/>
      <c r="E5" s="25"/>
      <c r="F5" s="25"/>
      <c r="G5" s="25"/>
      <c r="H5" s="404"/>
      <c r="I5" s="404"/>
      <c r="J5" s="404"/>
      <c r="K5" s="66" t="s">
        <v>222</v>
      </c>
      <c r="L5" s="2"/>
    </row>
    <row r="6" spans="1:12" s="46" customFormat="1" ht="27.75" customHeight="1" thickBot="1">
      <c r="A6" s="765" t="s">
        <v>181</v>
      </c>
      <c r="B6" s="769">
        <v>2016</v>
      </c>
      <c r="C6" s="770"/>
      <c r="D6" s="771"/>
      <c r="E6" s="769">
        <v>2017</v>
      </c>
      <c r="F6" s="770"/>
      <c r="G6" s="771"/>
      <c r="H6" s="772">
        <v>2018</v>
      </c>
      <c r="I6" s="773"/>
      <c r="J6" s="774"/>
      <c r="K6" s="671" t="s">
        <v>180</v>
      </c>
    </row>
    <row r="7" spans="1:12" s="46" customFormat="1" ht="16.5" customHeight="1" thickBot="1">
      <c r="A7" s="766"/>
      <c r="B7" s="426" t="s">
        <v>6</v>
      </c>
      <c r="C7" s="426" t="s">
        <v>7</v>
      </c>
      <c r="D7" s="426" t="s">
        <v>2</v>
      </c>
      <c r="E7" s="426" t="s">
        <v>6</v>
      </c>
      <c r="F7" s="426" t="s">
        <v>7</v>
      </c>
      <c r="G7" s="426" t="s">
        <v>2</v>
      </c>
      <c r="H7" s="426" t="s">
        <v>6</v>
      </c>
      <c r="I7" s="426" t="s">
        <v>7</v>
      </c>
      <c r="J7" s="426" t="s">
        <v>2</v>
      </c>
      <c r="K7" s="672"/>
    </row>
    <row r="8" spans="1:12" s="46" customFormat="1" ht="16.5" customHeight="1">
      <c r="A8" s="767"/>
      <c r="B8" s="501" t="s">
        <v>14</v>
      </c>
      <c r="C8" s="501" t="s">
        <v>15</v>
      </c>
      <c r="D8" s="501" t="s">
        <v>5</v>
      </c>
      <c r="E8" s="501" t="s">
        <v>14</v>
      </c>
      <c r="F8" s="501" t="s">
        <v>15</v>
      </c>
      <c r="G8" s="501" t="s">
        <v>5</v>
      </c>
      <c r="H8" s="501" t="s">
        <v>14</v>
      </c>
      <c r="I8" s="501" t="s">
        <v>15</v>
      </c>
      <c r="J8" s="501" t="s">
        <v>5</v>
      </c>
      <c r="K8" s="768"/>
    </row>
    <row r="9" spans="1:12" ht="27.75" customHeight="1" thickBot="1">
      <c r="A9" s="166" t="s">
        <v>179</v>
      </c>
      <c r="B9" s="146">
        <v>15</v>
      </c>
      <c r="C9" s="146">
        <v>0</v>
      </c>
      <c r="D9" s="147">
        <f>B9+C9</f>
        <v>15</v>
      </c>
      <c r="E9" s="322">
        <v>29</v>
      </c>
      <c r="F9" s="322">
        <v>0</v>
      </c>
      <c r="G9" s="277">
        <f>SUM(E9:F9)</f>
        <v>29</v>
      </c>
      <c r="H9" s="411">
        <v>25</v>
      </c>
      <c r="I9" s="411">
        <v>1</v>
      </c>
      <c r="J9" s="408">
        <f>SUM(H9:I9)</f>
        <v>26</v>
      </c>
      <c r="K9" s="167">
        <v>-19</v>
      </c>
    </row>
    <row r="10" spans="1:12" ht="27.75" customHeight="1" thickBot="1">
      <c r="A10" s="165" t="s">
        <v>331</v>
      </c>
      <c r="B10" s="75">
        <v>170</v>
      </c>
      <c r="C10" s="75">
        <v>6</v>
      </c>
      <c r="D10" s="223">
        <f t="shared" ref="D10:D13" si="0">B10+C10</f>
        <v>176</v>
      </c>
      <c r="E10" s="323">
        <v>278</v>
      </c>
      <c r="F10" s="323">
        <v>9</v>
      </c>
      <c r="G10" s="278">
        <f t="shared" ref="G10:G13" si="1">SUM(E10:F10)</f>
        <v>287</v>
      </c>
      <c r="H10" s="412">
        <v>183</v>
      </c>
      <c r="I10" s="412">
        <v>16</v>
      </c>
      <c r="J10" s="412">
        <f t="shared" ref="J10:J13" si="2">SUM(H10:I10)</f>
        <v>199</v>
      </c>
      <c r="K10" s="168" t="s">
        <v>331</v>
      </c>
    </row>
    <row r="11" spans="1:12" ht="27.75" customHeight="1" thickBot="1">
      <c r="A11" s="224" t="s">
        <v>133</v>
      </c>
      <c r="B11" s="67">
        <v>92</v>
      </c>
      <c r="C11" s="67">
        <v>3</v>
      </c>
      <c r="D11" s="90">
        <f t="shared" si="0"/>
        <v>95</v>
      </c>
      <c r="E11" s="324">
        <v>124</v>
      </c>
      <c r="F11" s="324">
        <v>4</v>
      </c>
      <c r="G11" s="277">
        <f t="shared" si="1"/>
        <v>128</v>
      </c>
      <c r="H11" s="411">
        <v>58</v>
      </c>
      <c r="I11" s="411">
        <v>8</v>
      </c>
      <c r="J11" s="411">
        <f t="shared" si="2"/>
        <v>66</v>
      </c>
      <c r="K11" s="225" t="s">
        <v>133</v>
      </c>
    </row>
    <row r="12" spans="1:12" ht="27.75" customHeight="1" thickBot="1">
      <c r="A12" s="165" t="s">
        <v>134</v>
      </c>
      <c r="B12" s="75">
        <v>52</v>
      </c>
      <c r="C12" s="75">
        <v>3</v>
      </c>
      <c r="D12" s="223">
        <f t="shared" si="0"/>
        <v>55</v>
      </c>
      <c r="E12" s="323">
        <v>70</v>
      </c>
      <c r="F12" s="323">
        <v>1</v>
      </c>
      <c r="G12" s="278">
        <f t="shared" si="1"/>
        <v>71</v>
      </c>
      <c r="H12" s="412">
        <v>38</v>
      </c>
      <c r="I12" s="412">
        <v>3</v>
      </c>
      <c r="J12" s="412">
        <f t="shared" si="2"/>
        <v>41</v>
      </c>
      <c r="K12" s="168" t="s">
        <v>134</v>
      </c>
    </row>
    <row r="13" spans="1:12" ht="27.75" customHeight="1">
      <c r="A13" s="226" t="s">
        <v>135</v>
      </c>
      <c r="B13" s="227">
        <v>37</v>
      </c>
      <c r="C13" s="227">
        <v>1</v>
      </c>
      <c r="D13" s="228">
        <f t="shared" si="0"/>
        <v>38</v>
      </c>
      <c r="E13" s="325">
        <v>42</v>
      </c>
      <c r="F13" s="325">
        <v>1</v>
      </c>
      <c r="G13" s="290">
        <f t="shared" si="1"/>
        <v>43</v>
      </c>
      <c r="H13" s="413">
        <v>28</v>
      </c>
      <c r="I13" s="413">
        <v>0</v>
      </c>
      <c r="J13" s="413">
        <f t="shared" si="2"/>
        <v>28</v>
      </c>
      <c r="K13" s="229" t="s">
        <v>136</v>
      </c>
    </row>
    <row r="14" spans="1:12" ht="27.75" customHeight="1">
      <c r="A14" s="554" t="s">
        <v>2</v>
      </c>
      <c r="B14" s="230">
        <f t="shared" ref="B14:D14" si="3">SUM(B9:B13)</f>
        <v>366</v>
      </c>
      <c r="C14" s="230">
        <f t="shared" si="3"/>
        <v>13</v>
      </c>
      <c r="D14" s="230">
        <f t="shared" si="3"/>
        <v>379</v>
      </c>
      <c r="E14" s="279">
        <f>SUM(E9:E13)</f>
        <v>543</v>
      </c>
      <c r="F14" s="279">
        <f t="shared" ref="F14:J14" si="4">SUM(F9:F13)</f>
        <v>15</v>
      </c>
      <c r="G14" s="230">
        <f t="shared" si="4"/>
        <v>558</v>
      </c>
      <c r="H14" s="410">
        <f t="shared" si="4"/>
        <v>332</v>
      </c>
      <c r="I14" s="410">
        <f t="shared" si="4"/>
        <v>28</v>
      </c>
      <c r="J14" s="410">
        <f t="shared" si="4"/>
        <v>360</v>
      </c>
      <c r="K14" s="231" t="s">
        <v>5</v>
      </c>
    </row>
  </sheetData>
  <mergeCells count="9">
    <mergeCell ref="A1:K1"/>
    <mergeCell ref="A2:K2"/>
    <mergeCell ref="A3:K3"/>
    <mergeCell ref="A4:K4"/>
    <mergeCell ref="A6:A8"/>
    <mergeCell ref="K6:K8"/>
    <mergeCell ref="B6:D6"/>
    <mergeCell ref="E6:G6"/>
    <mergeCell ref="H6:J6"/>
  </mergeCells>
  <printOptions horizontalCentered="1" verticalCentered="1"/>
  <pageMargins left="0" right="0" top="0" bottom="0" header="0" footer="0"/>
  <pageSetup paperSize="9" scale="85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tabSelected="1" view="pageBreakPreview" zoomScaleNormal="100" zoomScaleSheetLayoutView="100" workbookViewId="0">
      <selection activeCell="A20" sqref="A20"/>
    </sheetView>
  </sheetViews>
  <sheetFormatPr defaultColWidth="9.140625" defaultRowHeight="12.75"/>
  <cols>
    <col min="1" max="1" width="18.42578125" style="7" customWidth="1"/>
    <col min="2" max="6" width="11" style="7" customWidth="1"/>
    <col min="7" max="7" width="18" style="7" customWidth="1"/>
    <col min="8" max="8" width="10" style="7" bestFit="1" customWidth="1"/>
    <col min="9" max="9" width="8.28515625" style="7" bestFit="1" customWidth="1"/>
    <col min="10" max="10" width="6.5703125" style="7" bestFit="1" customWidth="1"/>
    <col min="11" max="11" width="14.85546875" style="7" customWidth="1"/>
    <col min="12" max="12" width="19.7109375" style="7" customWidth="1"/>
    <col min="13" max="16384" width="9.140625" style="7"/>
  </cols>
  <sheetData>
    <row r="1" spans="1:12" ht="18">
      <c r="A1" s="775" t="s">
        <v>424</v>
      </c>
      <c r="B1" s="775"/>
      <c r="C1" s="775"/>
      <c r="D1" s="775"/>
      <c r="E1" s="775"/>
      <c r="F1" s="775"/>
      <c r="G1" s="775"/>
      <c r="H1" s="169"/>
      <c r="I1" s="169"/>
      <c r="J1" s="169"/>
      <c r="K1" s="169"/>
      <c r="L1" s="169"/>
    </row>
    <row r="2" spans="1:12" ht="20.25">
      <c r="A2" s="776" t="s">
        <v>332</v>
      </c>
      <c r="B2" s="776"/>
      <c r="C2" s="776"/>
      <c r="D2" s="776"/>
      <c r="E2" s="776"/>
      <c r="F2" s="776"/>
      <c r="G2" s="776"/>
      <c r="H2" s="170"/>
      <c r="I2" s="170"/>
      <c r="J2" s="170"/>
      <c r="K2" s="170"/>
      <c r="L2" s="170"/>
    </row>
    <row r="3" spans="1:12" ht="15.75">
      <c r="A3" s="777" t="s">
        <v>284</v>
      </c>
      <c r="B3" s="777"/>
      <c r="C3" s="777"/>
      <c r="D3" s="777"/>
      <c r="E3" s="777"/>
      <c r="F3" s="777"/>
      <c r="G3" s="777"/>
      <c r="H3" s="171"/>
      <c r="I3" s="171"/>
      <c r="J3" s="171"/>
      <c r="K3" s="171"/>
      <c r="L3" s="171"/>
    </row>
    <row r="4" spans="1:12" ht="15.75">
      <c r="A4" s="778" t="s">
        <v>332</v>
      </c>
      <c r="B4" s="778"/>
      <c r="C4" s="778"/>
      <c r="D4" s="778"/>
      <c r="E4" s="778"/>
      <c r="F4" s="778"/>
      <c r="G4" s="778"/>
      <c r="H4" s="172"/>
      <c r="I4" s="172"/>
      <c r="J4" s="172"/>
      <c r="K4" s="172"/>
      <c r="L4" s="172"/>
    </row>
    <row r="5" spans="1:12" ht="15.75">
      <c r="A5" s="81" t="s">
        <v>298</v>
      </c>
      <c r="B5" s="188"/>
      <c r="C5" s="188"/>
      <c r="D5" s="188"/>
      <c r="E5" s="188"/>
      <c r="F5" s="188"/>
      <c r="G5" s="174" t="s">
        <v>223</v>
      </c>
    </row>
    <row r="6" spans="1:12" ht="42.75" customHeight="1">
      <c r="A6" s="348" t="s">
        <v>291</v>
      </c>
      <c r="B6" s="175">
        <v>2014</v>
      </c>
      <c r="C6" s="175">
        <v>2015</v>
      </c>
      <c r="D6" s="238">
        <v>2016</v>
      </c>
      <c r="E6" s="175">
        <v>2017</v>
      </c>
      <c r="F6" s="238">
        <v>2018</v>
      </c>
      <c r="G6" s="349" t="s">
        <v>290</v>
      </c>
    </row>
    <row r="7" spans="1:12" ht="25.5" customHeight="1" thickBot="1">
      <c r="A7" s="179" t="s">
        <v>25</v>
      </c>
      <c r="B7" s="189">
        <v>0</v>
      </c>
      <c r="C7" s="189">
        <v>1965</v>
      </c>
      <c r="D7" s="239">
        <v>2189</v>
      </c>
      <c r="E7" s="239">
        <v>2011</v>
      </c>
      <c r="F7" s="239">
        <v>3278</v>
      </c>
      <c r="G7" s="182" t="s">
        <v>45</v>
      </c>
    </row>
    <row r="8" spans="1:12" ht="25.5" customHeight="1" thickBot="1">
      <c r="A8" s="180" t="s">
        <v>26</v>
      </c>
      <c r="B8" s="190">
        <v>13562</v>
      </c>
      <c r="C8" s="190">
        <v>8276</v>
      </c>
      <c r="D8" s="240">
        <v>9158</v>
      </c>
      <c r="E8" s="240">
        <v>8580</v>
      </c>
      <c r="F8" s="240">
        <v>13145</v>
      </c>
      <c r="G8" s="183" t="s">
        <v>46</v>
      </c>
    </row>
    <row r="9" spans="1:12" ht="25.5" customHeight="1" thickBot="1">
      <c r="A9" s="181" t="s">
        <v>27</v>
      </c>
      <c r="B9" s="191">
        <v>333</v>
      </c>
      <c r="C9" s="191">
        <v>315</v>
      </c>
      <c r="D9" s="241">
        <v>361</v>
      </c>
      <c r="E9" s="241">
        <v>325</v>
      </c>
      <c r="F9" s="241">
        <v>497</v>
      </c>
      <c r="G9" s="184" t="s">
        <v>47</v>
      </c>
    </row>
    <row r="10" spans="1:12" ht="25.5" customHeight="1" thickBot="1">
      <c r="A10" s="180" t="s">
        <v>480</v>
      </c>
      <c r="B10" s="190">
        <f>0</f>
        <v>0</v>
      </c>
      <c r="C10" s="190">
        <v>1074</v>
      </c>
      <c r="D10" s="240">
        <v>1239</v>
      </c>
      <c r="E10" s="240">
        <v>953</v>
      </c>
      <c r="F10" s="240">
        <v>1657</v>
      </c>
      <c r="G10" s="185" t="s">
        <v>139</v>
      </c>
    </row>
    <row r="11" spans="1:12" ht="25.5" customHeight="1" thickBot="1">
      <c r="A11" s="181" t="s">
        <v>140</v>
      </c>
      <c r="B11" s="191">
        <f>0</f>
        <v>0</v>
      </c>
      <c r="C11" s="191">
        <v>621</v>
      </c>
      <c r="D11" s="241">
        <v>653</v>
      </c>
      <c r="E11" s="241">
        <v>742</v>
      </c>
      <c r="F11" s="241">
        <v>1087</v>
      </c>
      <c r="G11" s="186" t="s">
        <v>141</v>
      </c>
    </row>
    <row r="12" spans="1:12" ht="25.5" customHeight="1" thickBot="1">
      <c r="A12" s="180" t="s">
        <v>28</v>
      </c>
      <c r="B12" s="190">
        <v>79</v>
      </c>
      <c r="C12" s="190">
        <v>125</v>
      </c>
      <c r="D12" s="240">
        <v>100</v>
      </c>
      <c r="E12" s="240">
        <v>73</v>
      </c>
      <c r="F12" s="240">
        <v>114</v>
      </c>
      <c r="G12" s="183" t="s">
        <v>48</v>
      </c>
    </row>
    <row r="13" spans="1:12" ht="25.5" customHeight="1" thickBot="1">
      <c r="A13" s="181" t="s">
        <v>142</v>
      </c>
      <c r="B13" s="191">
        <f>0</f>
        <v>0</v>
      </c>
      <c r="C13" s="191">
        <v>46</v>
      </c>
      <c r="D13" s="241">
        <v>66</v>
      </c>
      <c r="E13" s="241">
        <v>0</v>
      </c>
      <c r="F13" s="241">
        <v>8</v>
      </c>
      <c r="G13" s="186" t="s">
        <v>143</v>
      </c>
    </row>
    <row r="14" spans="1:12" ht="25.5" customHeight="1" thickBot="1">
      <c r="A14" s="180" t="s">
        <v>144</v>
      </c>
      <c r="B14" s="190">
        <f>0</f>
        <v>0</v>
      </c>
      <c r="C14" s="190">
        <v>20</v>
      </c>
      <c r="D14" s="240">
        <v>24</v>
      </c>
      <c r="E14" s="240">
        <v>0</v>
      </c>
      <c r="F14" s="240">
        <v>2</v>
      </c>
      <c r="G14" s="185" t="s">
        <v>145</v>
      </c>
    </row>
    <row r="15" spans="1:12" ht="25.5" customHeight="1" thickBot="1">
      <c r="A15" s="181" t="s">
        <v>146</v>
      </c>
      <c r="B15" s="191">
        <f>0</f>
        <v>0</v>
      </c>
      <c r="C15" s="191">
        <v>3</v>
      </c>
      <c r="D15" s="241">
        <v>5</v>
      </c>
      <c r="E15" s="241">
        <v>0</v>
      </c>
      <c r="F15" s="241">
        <v>0</v>
      </c>
      <c r="G15" s="186" t="s">
        <v>147</v>
      </c>
    </row>
    <row r="16" spans="1:12" ht="25.5" customHeight="1" thickBot="1">
      <c r="A16" s="180" t="s">
        <v>292</v>
      </c>
      <c r="B16" s="190">
        <f>0</f>
        <v>0</v>
      </c>
      <c r="C16" s="190">
        <v>2</v>
      </c>
      <c r="D16" s="240">
        <v>0</v>
      </c>
      <c r="E16" s="240">
        <v>0</v>
      </c>
      <c r="F16" s="240">
        <v>0</v>
      </c>
      <c r="G16" s="185" t="s">
        <v>148</v>
      </c>
    </row>
    <row r="17" spans="1:7" ht="25.5" customHeight="1" thickBot="1">
      <c r="A17" s="284" t="s">
        <v>246</v>
      </c>
      <c r="B17" s="283">
        <v>0</v>
      </c>
      <c r="C17" s="283">
        <v>0</v>
      </c>
      <c r="D17" s="282">
        <v>0</v>
      </c>
      <c r="E17" s="282">
        <v>390</v>
      </c>
      <c r="F17" s="282">
        <v>570</v>
      </c>
      <c r="G17" s="281" t="s">
        <v>248</v>
      </c>
    </row>
    <row r="18" spans="1:7" ht="25.5" customHeight="1" thickBot="1">
      <c r="A18" s="285" t="s">
        <v>247</v>
      </c>
      <c r="B18" s="288">
        <v>0</v>
      </c>
      <c r="C18" s="288">
        <v>0</v>
      </c>
      <c r="D18" s="287">
        <v>0</v>
      </c>
      <c r="E18" s="287">
        <v>347</v>
      </c>
      <c r="F18" s="287">
        <v>562</v>
      </c>
      <c r="G18" s="286" t="s">
        <v>249</v>
      </c>
    </row>
    <row r="19" spans="1:7" ht="25.5" customHeight="1">
      <c r="A19" s="289" t="s">
        <v>481</v>
      </c>
      <c r="B19" s="192">
        <f>0</f>
        <v>0</v>
      </c>
      <c r="C19" s="192">
        <v>1553</v>
      </c>
      <c r="D19" s="242">
        <v>259</v>
      </c>
      <c r="E19" s="242">
        <v>4423</v>
      </c>
      <c r="F19" s="242">
        <v>313</v>
      </c>
      <c r="G19" s="187" t="s">
        <v>149</v>
      </c>
    </row>
    <row r="20" spans="1:7" ht="25.5" customHeight="1">
      <c r="A20" s="178" t="s">
        <v>2</v>
      </c>
      <c r="B20" s="177">
        <f t="shared" ref="B20:C20" si="0">SUM(B7:B19)</f>
        <v>13974</v>
      </c>
      <c r="C20" s="177">
        <f t="shared" si="0"/>
        <v>14000</v>
      </c>
      <c r="D20" s="177">
        <f>SUM(D7:D19)</f>
        <v>14054</v>
      </c>
      <c r="E20" s="177">
        <f>SUM(E7:E19)</f>
        <v>17844</v>
      </c>
      <c r="F20" s="177">
        <f>SUM(F7:F19)</f>
        <v>21233</v>
      </c>
      <c r="G20" s="176" t="s">
        <v>5</v>
      </c>
    </row>
    <row r="21" spans="1:7">
      <c r="A21" s="173" t="s">
        <v>240</v>
      </c>
      <c r="G21" s="173" t="s">
        <v>165</v>
      </c>
    </row>
  </sheetData>
  <mergeCells count="4">
    <mergeCell ref="A1:G1"/>
    <mergeCell ref="A2:G2"/>
    <mergeCell ref="A3:G3"/>
    <mergeCell ref="A4:G4"/>
  </mergeCells>
  <printOptions horizontalCentered="1" verticalCentered="1"/>
  <pageMargins left="0" right="0" top="0" bottom="0" header="0" footer="0"/>
  <pageSetup paperSize="9" scale="87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rightToLeft="1" view="pageBreakPreview" zoomScaleNormal="100" zoomScaleSheetLayoutView="100" workbookViewId="0">
      <selection activeCell="A21" sqref="A21"/>
    </sheetView>
  </sheetViews>
  <sheetFormatPr defaultColWidth="9.140625" defaultRowHeight="15"/>
  <cols>
    <col min="1" max="1" width="22.7109375" style="58" customWidth="1"/>
    <col min="2" max="13" width="9.28515625" style="58" customWidth="1"/>
    <col min="14" max="14" width="33" style="58" customWidth="1"/>
    <col min="15" max="16384" width="9.140625" style="58"/>
  </cols>
  <sheetData>
    <row r="1" spans="1:14" ht="18">
      <c r="A1" s="775" t="s">
        <v>425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</row>
    <row r="2" spans="1:14" ht="20.25">
      <c r="A2" s="776" t="s">
        <v>342</v>
      </c>
      <c r="B2" s="776"/>
      <c r="C2" s="776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</row>
    <row r="3" spans="1:14" ht="35.25" customHeight="1">
      <c r="A3" s="782" t="s">
        <v>293</v>
      </c>
      <c r="B3" s="782"/>
      <c r="C3" s="782"/>
      <c r="D3" s="782"/>
      <c r="E3" s="782"/>
      <c r="F3" s="782"/>
      <c r="G3" s="782"/>
      <c r="H3" s="783"/>
      <c r="I3" s="783"/>
      <c r="J3" s="783"/>
      <c r="K3" s="783"/>
      <c r="L3" s="783"/>
      <c r="M3" s="783"/>
      <c r="N3" s="783"/>
    </row>
    <row r="4" spans="1:14" ht="15.75">
      <c r="A4" s="778" t="s">
        <v>342</v>
      </c>
      <c r="B4" s="778"/>
      <c r="C4" s="778"/>
      <c r="D4" s="778"/>
      <c r="E4" s="778"/>
      <c r="F4" s="778"/>
      <c r="G4" s="778"/>
      <c r="H4" s="778"/>
      <c r="I4" s="778"/>
      <c r="J4" s="778"/>
      <c r="K4" s="778"/>
      <c r="L4" s="778"/>
      <c r="M4" s="778"/>
      <c r="N4" s="778"/>
    </row>
    <row r="5" spans="1:14" ht="15.75">
      <c r="A5" s="81" t="s">
        <v>299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206" t="s">
        <v>300</v>
      </c>
    </row>
    <row r="6" spans="1:14" ht="21" customHeight="1">
      <c r="A6" s="784" t="s">
        <v>288</v>
      </c>
      <c r="B6" s="790">
        <v>2015</v>
      </c>
      <c r="C6" s="791"/>
      <c r="D6" s="792"/>
      <c r="E6" s="790">
        <v>2016</v>
      </c>
      <c r="F6" s="791"/>
      <c r="G6" s="792"/>
      <c r="H6" s="790">
        <v>2017</v>
      </c>
      <c r="I6" s="791"/>
      <c r="J6" s="792"/>
      <c r="K6" s="790" t="s">
        <v>426</v>
      </c>
      <c r="L6" s="791"/>
      <c r="M6" s="792"/>
      <c r="N6" s="787" t="s">
        <v>289</v>
      </c>
    </row>
    <row r="7" spans="1:14" ht="16.5" customHeight="1">
      <c r="A7" s="785"/>
      <c r="B7" s="199" t="s">
        <v>6</v>
      </c>
      <c r="C7" s="199" t="s">
        <v>7</v>
      </c>
      <c r="D7" s="199" t="s">
        <v>2</v>
      </c>
      <c r="E7" s="199" t="s">
        <v>6</v>
      </c>
      <c r="F7" s="199" t="s">
        <v>7</v>
      </c>
      <c r="G7" s="199" t="s">
        <v>2</v>
      </c>
      <c r="H7" s="199" t="s">
        <v>6</v>
      </c>
      <c r="I7" s="199" t="s">
        <v>7</v>
      </c>
      <c r="J7" s="199" t="s">
        <v>2</v>
      </c>
      <c r="K7" s="199" t="s">
        <v>6</v>
      </c>
      <c r="L7" s="199" t="s">
        <v>7</v>
      </c>
      <c r="M7" s="199" t="s">
        <v>2</v>
      </c>
      <c r="N7" s="788"/>
    </row>
    <row r="8" spans="1:14" ht="16.5" customHeight="1">
      <c r="A8" s="786"/>
      <c r="B8" s="344" t="s">
        <v>14</v>
      </c>
      <c r="C8" s="344" t="s">
        <v>15</v>
      </c>
      <c r="D8" s="344" t="s">
        <v>5</v>
      </c>
      <c r="E8" s="344" t="s">
        <v>14</v>
      </c>
      <c r="F8" s="344" t="s">
        <v>15</v>
      </c>
      <c r="G8" s="344" t="s">
        <v>5</v>
      </c>
      <c r="H8" s="344" t="s">
        <v>14</v>
      </c>
      <c r="I8" s="344" t="s">
        <v>15</v>
      </c>
      <c r="J8" s="344" t="s">
        <v>5</v>
      </c>
      <c r="K8" s="344" t="s">
        <v>14</v>
      </c>
      <c r="L8" s="344" t="s">
        <v>15</v>
      </c>
      <c r="M8" s="344" t="s">
        <v>5</v>
      </c>
      <c r="N8" s="789"/>
    </row>
    <row r="9" spans="1:14" ht="22.5" customHeight="1" thickBot="1">
      <c r="A9" s="200" t="s">
        <v>127</v>
      </c>
      <c r="B9" s="340" t="s">
        <v>273</v>
      </c>
      <c r="C9" s="197">
        <v>473</v>
      </c>
      <c r="D9" s="198">
        <f>SUM(B9:C9)</f>
        <v>473</v>
      </c>
      <c r="E9" s="340" t="s">
        <v>273</v>
      </c>
      <c r="F9" s="197">
        <v>445</v>
      </c>
      <c r="G9" s="198">
        <f>SUM(E9:F9)</f>
        <v>445</v>
      </c>
      <c r="H9" s="340" t="s">
        <v>273</v>
      </c>
      <c r="I9" s="197">
        <v>405</v>
      </c>
      <c r="J9" s="198">
        <f>SUM(H9:I9)</f>
        <v>405</v>
      </c>
      <c r="K9" s="555">
        <v>0</v>
      </c>
      <c r="L9" s="555">
        <v>266</v>
      </c>
      <c r="M9" s="414">
        <f>SUM(K9:L9)</f>
        <v>266</v>
      </c>
      <c r="N9" s="343" t="s">
        <v>150</v>
      </c>
    </row>
    <row r="10" spans="1:14" ht="22.5" customHeight="1" thickBot="1">
      <c r="A10" s="201" t="s">
        <v>128</v>
      </c>
      <c r="B10" s="341" t="s">
        <v>273</v>
      </c>
      <c r="C10" s="194">
        <v>1188</v>
      </c>
      <c r="D10" s="195">
        <f t="shared" ref="D10:D20" si="0">SUM(B10:C10)</f>
        <v>1188</v>
      </c>
      <c r="E10" s="341" t="s">
        <v>273</v>
      </c>
      <c r="F10" s="194">
        <v>1192</v>
      </c>
      <c r="G10" s="195">
        <f t="shared" ref="G10:G20" si="1">SUM(E10:F10)</f>
        <v>1192</v>
      </c>
      <c r="H10" s="341" t="s">
        <v>273</v>
      </c>
      <c r="I10" s="194">
        <v>1294</v>
      </c>
      <c r="J10" s="195">
        <f t="shared" ref="J10:J20" si="2">SUM(H10:I10)</f>
        <v>1294</v>
      </c>
      <c r="K10" s="556">
        <v>0</v>
      </c>
      <c r="L10" s="556">
        <v>1124</v>
      </c>
      <c r="M10" s="415">
        <f>SUM(K10:L10)</f>
        <v>1124</v>
      </c>
      <c r="N10" s="345" t="s">
        <v>166</v>
      </c>
    </row>
    <row r="11" spans="1:14" ht="22.5" customHeight="1" thickBot="1">
      <c r="A11" s="202" t="s">
        <v>129</v>
      </c>
      <c r="B11" s="196">
        <v>728</v>
      </c>
      <c r="C11" s="196">
        <v>90</v>
      </c>
      <c r="D11" s="193">
        <f t="shared" si="0"/>
        <v>818</v>
      </c>
      <c r="E11" s="196">
        <v>860</v>
      </c>
      <c r="F11" s="196">
        <v>55</v>
      </c>
      <c r="G11" s="193">
        <f t="shared" si="1"/>
        <v>915</v>
      </c>
      <c r="H11" s="196">
        <v>872</v>
      </c>
      <c r="I11" s="196">
        <v>39</v>
      </c>
      <c r="J11" s="193">
        <f t="shared" si="2"/>
        <v>911</v>
      </c>
      <c r="K11" s="557">
        <v>860</v>
      </c>
      <c r="L11" s="557">
        <v>28</v>
      </c>
      <c r="M11" s="414">
        <f t="shared" ref="M11:M20" si="3">SUM(K11:L11)</f>
        <v>888</v>
      </c>
      <c r="N11" s="346" t="s">
        <v>167</v>
      </c>
    </row>
    <row r="12" spans="1:14" ht="16.5" thickBot="1">
      <c r="A12" s="201" t="s">
        <v>482</v>
      </c>
      <c r="B12" s="194">
        <v>501</v>
      </c>
      <c r="C12" s="194">
        <v>458</v>
      </c>
      <c r="D12" s="195">
        <f t="shared" si="0"/>
        <v>959</v>
      </c>
      <c r="E12" s="194">
        <v>639</v>
      </c>
      <c r="F12" s="194">
        <v>502</v>
      </c>
      <c r="G12" s="195">
        <f t="shared" si="1"/>
        <v>1141</v>
      </c>
      <c r="H12" s="194">
        <v>731</v>
      </c>
      <c r="I12" s="194">
        <v>613</v>
      </c>
      <c r="J12" s="195">
        <f t="shared" si="2"/>
        <v>1344</v>
      </c>
      <c r="K12" s="556">
        <v>1087</v>
      </c>
      <c r="L12" s="556">
        <v>857</v>
      </c>
      <c r="M12" s="415">
        <f t="shared" si="3"/>
        <v>1944</v>
      </c>
      <c r="N12" s="345" t="s">
        <v>168</v>
      </c>
    </row>
    <row r="13" spans="1:14" ht="22.5" customHeight="1" thickBot="1">
      <c r="A13" s="202" t="s">
        <v>130</v>
      </c>
      <c r="B13" s="196">
        <v>626</v>
      </c>
      <c r="C13" s="196">
        <v>760</v>
      </c>
      <c r="D13" s="193">
        <f t="shared" si="0"/>
        <v>1386</v>
      </c>
      <c r="E13" s="196">
        <v>752</v>
      </c>
      <c r="F13" s="196">
        <v>889</v>
      </c>
      <c r="G13" s="193">
        <f t="shared" si="1"/>
        <v>1641</v>
      </c>
      <c r="H13" s="196">
        <v>786</v>
      </c>
      <c r="I13" s="196">
        <v>1004</v>
      </c>
      <c r="J13" s="193">
        <f t="shared" si="2"/>
        <v>1790</v>
      </c>
      <c r="K13" s="557">
        <v>852</v>
      </c>
      <c r="L13" s="557">
        <v>1054</v>
      </c>
      <c r="M13" s="414">
        <f t="shared" si="3"/>
        <v>1906</v>
      </c>
      <c r="N13" s="346" t="s">
        <v>151</v>
      </c>
    </row>
    <row r="14" spans="1:14" ht="30" customHeight="1" thickBot="1">
      <c r="A14" s="201" t="s">
        <v>152</v>
      </c>
      <c r="B14" s="194">
        <v>457</v>
      </c>
      <c r="C14" s="194">
        <v>2629</v>
      </c>
      <c r="D14" s="195">
        <f t="shared" si="0"/>
        <v>3086</v>
      </c>
      <c r="E14" s="194">
        <v>480</v>
      </c>
      <c r="F14" s="194">
        <v>2855</v>
      </c>
      <c r="G14" s="195">
        <f t="shared" si="1"/>
        <v>3335</v>
      </c>
      <c r="H14" s="194">
        <v>610</v>
      </c>
      <c r="I14" s="194">
        <v>3151</v>
      </c>
      <c r="J14" s="195">
        <f t="shared" si="2"/>
        <v>3761</v>
      </c>
      <c r="K14" s="556">
        <v>750</v>
      </c>
      <c r="L14" s="556">
        <v>3131</v>
      </c>
      <c r="M14" s="415">
        <f t="shared" si="3"/>
        <v>3881</v>
      </c>
      <c r="N14" s="345" t="s">
        <v>169</v>
      </c>
    </row>
    <row r="15" spans="1:14" ht="22.5" customHeight="1" thickBot="1">
      <c r="A15" s="202" t="s">
        <v>131</v>
      </c>
      <c r="B15" s="196">
        <v>270</v>
      </c>
      <c r="C15" s="196">
        <v>1411</v>
      </c>
      <c r="D15" s="193">
        <f t="shared" si="0"/>
        <v>1681</v>
      </c>
      <c r="E15" s="196">
        <v>305</v>
      </c>
      <c r="F15" s="196">
        <v>1553</v>
      </c>
      <c r="G15" s="193">
        <f t="shared" si="1"/>
        <v>1858</v>
      </c>
      <c r="H15" s="196">
        <v>354</v>
      </c>
      <c r="I15" s="196">
        <v>1828</v>
      </c>
      <c r="J15" s="193">
        <f t="shared" si="2"/>
        <v>2182</v>
      </c>
      <c r="K15" s="557">
        <v>451</v>
      </c>
      <c r="L15" s="557">
        <v>2984</v>
      </c>
      <c r="M15" s="414">
        <f t="shared" si="3"/>
        <v>3435</v>
      </c>
      <c r="N15" s="346" t="s">
        <v>170</v>
      </c>
    </row>
    <row r="16" spans="1:14" ht="22.5" customHeight="1" thickBot="1">
      <c r="A16" s="201" t="s">
        <v>132</v>
      </c>
      <c r="B16" s="194">
        <v>18</v>
      </c>
      <c r="C16" s="194">
        <v>15</v>
      </c>
      <c r="D16" s="195">
        <f t="shared" si="0"/>
        <v>33</v>
      </c>
      <c r="E16" s="194">
        <v>23</v>
      </c>
      <c r="F16" s="194">
        <v>20</v>
      </c>
      <c r="G16" s="195">
        <f t="shared" si="1"/>
        <v>43</v>
      </c>
      <c r="H16" s="194">
        <v>24</v>
      </c>
      <c r="I16" s="194">
        <v>53</v>
      </c>
      <c r="J16" s="195">
        <f t="shared" si="2"/>
        <v>77</v>
      </c>
      <c r="K16" s="556">
        <v>23</v>
      </c>
      <c r="L16" s="556">
        <v>43</v>
      </c>
      <c r="M16" s="415">
        <f t="shared" si="3"/>
        <v>66</v>
      </c>
      <c r="N16" s="345" t="s">
        <v>171</v>
      </c>
    </row>
    <row r="17" spans="1:14" ht="22.5" customHeight="1" thickBot="1">
      <c r="A17" s="202" t="s">
        <v>153</v>
      </c>
      <c r="B17" s="342" t="s">
        <v>273</v>
      </c>
      <c r="C17" s="196">
        <v>3</v>
      </c>
      <c r="D17" s="193">
        <f t="shared" si="0"/>
        <v>3</v>
      </c>
      <c r="E17" s="342" t="s">
        <v>273</v>
      </c>
      <c r="F17" s="196">
        <v>4</v>
      </c>
      <c r="G17" s="193">
        <f t="shared" si="1"/>
        <v>4</v>
      </c>
      <c r="H17" s="342" t="s">
        <v>273</v>
      </c>
      <c r="I17" s="196">
        <v>3</v>
      </c>
      <c r="J17" s="193">
        <f t="shared" si="2"/>
        <v>3</v>
      </c>
      <c r="K17" s="557">
        <v>0</v>
      </c>
      <c r="L17" s="557">
        <v>3</v>
      </c>
      <c r="M17" s="414">
        <f t="shared" si="3"/>
        <v>3</v>
      </c>
      <c r="N17" s="346" t="s">
        <v>172</v>
      </c>
    </row>
    <row r="18" spans="1:14" ht="26.25" thickBot="1">
      <c r="A18" s="201" t="s">
        <v>285</v>
      </c>
      <c r="B18" s="194">
        <v>1</v>
      </c>
      <c r="C18" s="194">
        <v>2</v>
      </c>
      <c r="D18" s="195">
        <f t="shared" si="0"/>
        <v>3</v>
      </c>
      <c r="E18" s="341">
        <v>0</v>
      </c>
      <c r="F18" s="194">
        <v>2</v>
      </c>
      <c r="G18" s="195">
        <f t="shared" si="1"/>
        <v>2</v>
      </c>
      <c r="H18" s="341">
        <v>0</v>
      </c>
      <c r="I18" s="194">
        <v>1</v>
      </c>
      <c r="J18" s="195">
        <f t="shared" si="2"/>
        <v>1</v>
      </c>
      <c r="K18" s="556">
        <v>3</v>
      </c>
      <c r="L18" s="556">
        <v>2</v>
      </c>
      <c r="M18" s="415">
        <f t="shared" si="3"/>
        <v>5</v>
      </c>
      <c r="N18" s="345" t="s">
        <v>173</v>
      </c>
    </row>
    <row r="19" spans="1:14" ht="22.5" customHeight="1" thickBot="1">
      <c r="A19" s="202" t="s">
        <v>154</v>
      </c>
      <c r="B19" s="196">
        <v>1685</v>
      </c>
      <c r="C19" s="196">
        <v>3001</v>
      </c>
      <c r="D19" s="193">
        <f t="shared" si="0"/>
        <v>4686</v>
      </c>
      <c r="E19" s="196">
        <v>1734</v>
      </c>
      <c r="F19" s="196">
        <v>3072</v>
      </c>
      <c r="G19" s="193">
        <f t="shared" si="1"/>
        <v>4806</v>
      </c>
      <c r="H19" s="196">
        <v>2141</v>
      </c>
      <c r="I19" s="196">
        <v>3854</v>
      </c>
      <c r="J19" s="193">
        <f t="shared" si="2"/>
        <v>5995</v>
      </c>
      <c r="K19" s="557">
        <v>2586</v>
      </c>
      <c r="L19" s="557">
        <v>5048</v>
      </c>
      <c r="M19" s="414">
        <f t="shared" si="3"/>
        <v>7634</v>
      </c>
      <c r="N19" s="346" t="s">
        <v>175</v>
      </c>
    </row>
    <row r="20" spans="1:14" ht="25.5">
      <c r="A20" s="203" t="s">
        <v>483</v>
      </c>
      <c r="B20" s="204">
        <v>42</v>
      </c>
      <c r="C20" s="204">
        <v>65</v>
      </c>
      <c r="D20" s="205">
        <f t="shared" si="0"/>
        <v>107</v>
      </c>
      <c r="E20" s="204">
        <v>42</v>
      </c>
      <c r="F20" s="204">
        <v>51</v>
      </c>
      <c r="G20" s="205">
        <f t="shared" si="1"/>
        <v>93</v>
      </c>
      <c r="H20" s="204">
        <v>38</v>
      </c>
      <c r="I20" s="204">
        <v>43</v>
      </c>
      <c r="J20" s="205">
        <f t="shared" si="2"/>
        <v>81</v>
      </c>
      <c r="K20" s="558">
        <v>39</v>
      </c>
      <c r="L20" s="558">
        <v>42</v>
      </c>
      <c r="M20" s="417">
        <f t="shared" si="3"/>
        <v>81</v>
      </c>
      <c r="N20" s="347" t="s">
        <v>174</v>
      </c>
    </row>
    <row r="21" spans="1:14" ht="27" customHeight="1">
      <c r="A21" s="269" t="s">
        <v>2</v>
      </c>
      <c r="B21" s="270">
        <f>SUM(B9:B20)</f>
        <v>4328</v>
      </c>
      <c r="C21" s="270">
        <f t="shared" ref="C21:D21" si="4">SUM(C9:C20)</f>
        <v>10095</v>
      </c>
      <c r="D21" s="270">
        <f t="shared" si="4"/>
        <v>14423</v>
      </c>
      <c r="E21" s="270">
        <f>SUM(E9:E20)</f>
        <v>4835</v>
      </c>
      <c r="F21" s="270">
        <f t="shared" ref="F21:G21" si="5">SUM(F9:F20)</f>
        <v>10640</v>
      </c>
      <c r="G21" s="270">
        <f t="shared" si="5"/>
        <v>15475</v>
      </c>
      <c r="H21" s="270">
        <f>SUM(H9:H20)</f>
        <v>5556</v>
      </c>
      <c r="I21" s="270">
        <f t="shared" ref="I21:M21" si="6">SUM(I9:I20)</f>
        <v>12288</v>
      </c>
      <c r="J21" s="270">
        <f t="shared" si="6"/>
        <v>17844</v>
      </c>
      <c r="K21" s="270">
        <f t="shared" si="6"/>
        <v>6651</v>
      </c>
      <c r="L21" s="270">
        <f t="shared" si="6"/>
        <v>14582</v>
      </c>
      <c r="M21" s="416">
        <f t="shared" si="6"/>
        <v>21233</v>
      </c>
      <c r="N21" s="271" t="s">
        <v>5</v>
      </c>
    </row>
    <row r="22" spans="1:14" ht="39" customHeight="1">
      <c r="A22" s="779" t="s">
        <v>427</v>
      </c>
      <c r="B22" s="779"/>
      <c r="C22" s="779"/>
      <c r="D22" s="779"/>
      <c r="E22" s="779"/>
      <c r="F22" s="779"/>
      <c r="G22" s="779"/>
      <c r="H22" s="780" t="s">
        <v>428</v>
      </c>
      <c r="I22" s="781"/>
      <c r="J22" s="781"/>
      <c r="K22" s="781"/>
      <c r="L22" s="781"/>
      <c r="M22" s="781"/>
      <c r="N22" s="781"/>
    </row>
  </sheetData>
  <mergeCells count="12">
    <mergeCell ref="A22:G22"/>
    <mergeCell ref="H22:N22"/>
    <mergeCell ref="A1:N1"/>
    <mergeCell ref="A2:N2"/>
    <mergeCell ref="A3:N3"/>
    <mergeCell ref="A4:N4"/>
    <mergeCell ref="A6:A8"/>
    <mergeCell ref="N6:N8"/>
    <mergeCell ref="B6:D6"/>
    <mergeCell ref="E6:G6"/>
    <mergeCell ref="H6:J6"/>
    <mergeCell ref="K6:M6"/>
  </mergeCells>
  <printOptions horizontalCentered="1" verticalCentered="1"/>
  <pageMargins left="0" right="0" top="0" bottom="0" header="0" footer="0"/>
  <pageSetup paperSize="9" scale="8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rightToLeft="1" view="pageBreakPreview" zoomScale="98" zoomScaleNormal="100" zoomScaleSheetLayoutView="98" workbookViewId="0">
      <selection activeCell="B7" sqref="B7:D7"/>
    </sheetView>
  </sheetViews>
  <sheetFormatPr defaultColWidth="9.140625" defaultRowHeight="12.75"/>
  <cols>
    <col min="1" max="1" width="22.28515625" style="46" customWidth="1"/>
    <col min="2" max="2" width="6.7109375" style="46" customWidth="1"/>
    <col min="3" max="3" width="8.28515625" style="46" customWidth="1"/>
    <col min="4" max="4" width="8" style="70" bestFit="1" customWidth="1"/>
    <col min="5" max="5" width="6.7109375" style="46" customWidth="1"/>
    <col min="6" max="6" width="7.85546875" style="46" customWidth="1"/>
    <col min="7" max="7" width="8" style="70" bestFit="1" customWidth="1"/>
    <col min="8" max="8" width="6.7109375" style="46" customWidth="1"/>
    <col min="9" max="9" width="8.5703125" style="46" customWidth="1"/>
    <col min="10" max="10" width="8" style="70" bestFit="1" customWidth="1"/>
    <col min="11" max="11" width="6.7109375" style="46" customWidth="1"/>
    <col min="12" max="12" width="8.5703125" style="46" customWidth="1"/>
    <col min="13" max="13" width="8" style="70" bestFit="1" customWidth="1"/>
    <col min="14" max="14" width="22.28515625" style="46" customWidth="1"/>
    <col min="15" max="16384" width="9.140625" style="46"/>
  </cols>
  <sheetData>
    <row r="1" spans="1:14" ht="18">
      <c r="A1" s="775" t="s">
        <v>430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</row>
    <row r="2" spans="1:14" ht="20.25">
      <c r="A2" s="776" t="s">
        <v>332</v>
      </c>
      <c r="B2" s="776"/>
      <c r="C2" s="776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</row>
    <row r="3" spans="1:14" ht="36" customHeight="1">
      <c r="A3" s="782" t="s">
        <v>287</v>
      </c>
      <c r="B3" s="783"/>
      <c r="C3" s="783"/>
      <c r="D3" s="783"/>
      <c r="E3" s="783"/>
      <c r="F3" s="783"/>
      <c r="G3" s="783"/>
      <c r="H3" s="783"/>
      <c r="I3" s="783"/>
      <c r="J3" s="783"/>
      <c r="K3" s="783"/>
      <c r="L3" s="783"/>
      <c r="M3" s="783"/>
      <c r="N3" s="783"/>
    </row>
    <row r="4" spans="1:14" ht="15.75">
      <c r="A4" s="778" t="s">
        <v>332</v>
      </c>
      <c r="B4" s="778"/>
      <c r="C4" s="778"/>
      <c r="D4" s="778"/>
      <c r="E4" s="778"/>
      <c r="F4" s="778"/>
      <c r="G4" s="778"/>
      <c r="H4" s="778"/>
      <c r="I4" s="778"/>
      <c r="J4" s="778"/>
      <c r="K4" s="778"/>
      <c r="L4" s="778"/>
      <c r="M4" s="778"/>
      <c r="N4" s="778"/>
    </row>
    <row r="5" spans="1:14" s="50" customFormat="1" ht="15.75">
      <c r="A5" s="81" t="s">
        <v>301</v>
      </c>
      <c r="B5" s="82"/>
      <c r="C5" s="82"/>
      <c r="D5" s="83"/>
      <c r="E5" s="80"/>
      <c r="F5" s="80"/>
      <c r="G5" s="83"/>
      <c r="H5" s="80"/>
      <c r="I5" s="80"/>
      <c r="J5" s="83"/>
      <c r="K5" s="80"/>
      <c r="L5" s="80"/>
      <c r="M5" s="83"/>
      <c r="N5" s="84" t="s">
        <v>302</v>
      </c>
    </row>
    <row r="6" spans="1:14" s="51" customFormat="1" ht="21.75" customHeight="1">
      <c r="A6" s="796" t="s">
        <v>286</v>
      </c>
      <c r="B6" s="799" t="s">
        <v>484</v>
      </c>
      <c r="C6" s="800"/>
      <c r="D6" s="801"/>
      <c r="E6" s="799" t="s">
        <v>201</v>
      </c>
      <c r="F6" s="800"/>
      <c r="G6" s="801"/>
      <c r="H6" s="799" t="s">
        <v>202</v>
      </c>
      <c r="I6" s="800"/>
      <c r="J6" s="801"/>
      <c r="K6" s="799" t="s">
        <v>2</v>
      </c>
      <c r="L6" s="800"/>
      <c r="M6" s="801"/>
      <c r="N6" s="802" t="s">
        <v>429</v>
      </c>
    </row>
    <row r="7" spans="1:14" ht="33.75" customHeight="1">
      <c r="A7" s="797"/>
      <c r="B7" s="805" t="s">
        <v>203</v>
      </c>
      <c r="C7" s="806"/>
      <c r="D7" s="807"/>
      <c r="E7" s="805" t="s">
        <v>204</v>
      </c>
      <c r="F7" s="806"/>
      <c r="G7" s="807"/>
      <c r="H7" s="805" t="s">
        <v>205</v>
      </c>
      <c r="I7" s="806"/>
      <c r="J7" s="807"/>
      <c r="K7" s="805" t="s">
        <v>5</v>
      </c>
      <c r="L7" s="806"/>
      <c r="M7" s="807"/>
      <c r="N7" s="803"/>
    </row>
    <row r="8" spans="1:14" s="51" customFormat="1" ht="13.5" customHeight="1">
      <c r="A8" s="797"/>
      <c r="B8" s="793" t="s">
        <v>259</v>
      </c>
      <c r="C8" s="793" t="s">
        <v>258</v>
      </c>
      <c r="D8" s="795" t="s">
        <v>206</v>
      </c>
      <c r="E8" s="793" t="s">
        <v>259</v>
      </c>
      <c r="F8" s="793" t="s">
        <v>258</v>
      </c>
      <c r="G8" s="795" t="s">
        <v>206</v>
      </c>
      <c r="H8" s="793" t="s">
        <v>259</v>
      </c>
      <c r="I8" s="793" t="s">
        <v>258</v>
      </c>
      <c r="J8" s="795" t="s">
        <v>206</v>
      </c>
      <c r="K8" s="793" t="s">
        <v>259</v>
      </c>
      <c r="L8" s="793" t="s">
        <v>258</v>
      </c>
      <c r="M8" s="795" t="s">
        <v>206</v>
      </c>
      <c r="N8" s="803"/>
    </row>
    <row r="9" spans="1:14" ht="13.5" customHeight="1">
      <c r="A9" s="798"/>
      <c r="B9" s="794"/>
      <c r="C9" s="794"/>
      <c r="D9" s="694"/>
      <c r="E9" s="794"/>
      <c r="F9" s="794"/>
      <c r="G9" s="694"/>
      <c r="H9" s="794"/>
      <c r="I9" s="794"/>
      <c r="J9" s="694"/>
      <c r="K9" s="794"/>
      <c r="L9" s="794"/>
      <c r="M9" s="694"/>
      <c r="N9" s="804"/>
    </row>
    <row r="10" spans="1:14" ht="30" customHeight="1" thickBot="1">
      <c r="A10" s="109">
        <v>2014</v>
      </c>
      <c r="B10" s="256">
        <v>647</v>
      </c>
      <c r="C10" s="256">
        <v>521</v>
      </c>
      <c r="D10" s="90">
        <f t="shared" ref="D10" si="0">SUM(B10:C10)</f>
        <v>1168</v>
      </c>
      <c r="E10" s="256">
        <v>556</v>
      </c>
      <c r="F10" s="256">
        <v>1832</v>
      </c>
      <c r="G10" s="90">
        <f t="shared" ref="G10" si="1">SUM(E10:F10)</f>
        <v>2388</v>
      </c>
      <c r="H10" s="256">
        <v>484</v>
      </c>
      <c r="I10" s="256">
        <v>1226</v>
      </c>
      <c r="J10" s="90">
        <f t="shared" ref="J10" si="2">SUM(H10:I10)</f>
        <v>1710</v>
      </c>
      <c r="K10" s="90">
        <f t="shared" ref="K10:L10" si="3">B10+E10+H10</f>
        <v>1687</v>
      </c>
      <c r="L10" s="90">
        <f t="shared" si="3"/>
        <v>3579</v>
      </c>
      <c r="M10" s="90">
        <f t="shared" ref="M10:M11" si="4">SUM(K10:L10)</f>
        <v>5266</v>
      </c>
      <c r="N10" s="559">
        <v>2014</v>
      </c>
    </row>
    <row r="11" spans="1:14" ht="30" customHeight="1" thickBot="1">
      <c r="A11" s="428">
        <v>2015</v>
      </c>
      <c r="B11" s="75">
        <v>469</v>
      </c>
      <c r="C11" s="75">
        <v>308</v>
      </c>
      <c r="D11" s="57">
        <f t="shared" ref="D11" si="5">SUM(B11:C11)</f>
        <v>777</v>
      </c>
      <c r="E11" s="75">
        <v>716</v>
      </c>
      <c r="F11" s="75">
        <v>1782</v>
      </c>
      <c r="G11" s="57">
        <f t="shared" ref="G11" si="6">SUM(E11:F11)</f>
        <v>2498</v>
      </c>
      <c r="H11" s="75">
        <v>500</v>
      </c>
      <c r="I11" s="75">
        <v>911</v>
      </c>
      <c r="J11" s="57">
        <f t="shared" ref="J11" si="7">SUM(H11:I11)</f>
        <v>1411</v>
      </c>
      <c r="K11" s="57">
        <f t="shared" ref="K11" si="8">B11+E11+H11</f>
        <v>1685</v>
      </c>
      <c r="L11" s="57">
        <f t="shared" ref="L11" si="9">C11+F11+I11</f>
        <v>3001</v>
      </c>
      <c r="M11" s="57">
        <f t="shared" si="4"/>
        <v>4686</v>
      </c>
      <c r="N11" s="327">
        <v>2015</v>
      </c>
    </row>
    <row r="12" spans="1:14" ht="30" customHeight="1" thickBot="1">
      <c r="A12" s="427">
        <v>2016</v>
      </c>
      <c r="B12" s="67">
        <v>489</v>
      </c>
      <c r="C12" s="67">
        <v>362</v>
      </c>
      <c r="D12" s="68">
        <f>SUM(B12:C12)</f>
        <v>851</v>
      </c>
      <c r="E12" s="67">
        <v>733</v>
      </c>
      <c r="F12" s="67">
        <v>1811</v>
      </c>
      <c r="G12" s="68">
        <f>SUM(E12:F12)</f>
        <v>2544</v>
      </c>
      <c r="H12" s="67">
        <v>512</v>
      </c>
      <c r="I12" s="67">
        <v>899</v>
      </c>
      <c r="J12" s="68">
        <f>SUM(H12:I12)</f>
        <v>1411</v>
      </c>
      <c r="K12" s="68">
        <f>B12+E12+H12</f>
        <v>1734</v>
      </c>
      <c r="L12" s="68">
        <f>C12+F12+I12</f>
        <v>3072</v>
      </c>
      <c r="M12" s="68">
        <f>SUM(K12:L12)</f>
        <v>4806</v>
      </c>
      <c r="N12" s="326">
        <v>2016</v>
      </c>
    </row>
    <row r="13" spans="1:14" ht="30" customHeight="1" thickBot="1">
      <c r="A13" s="428">
        <v>2017</v>
      </c>
      <c r="B13" s="75">
        <v>586</v>
      </c>
      <c r="C13" s="75">
        <v>404</v>
      </c>
      <c r="D13" s="57">
        <f>SUM(B13:C13)</f>
        <v>990</v>
      </c>
      <c r="E13" s="75">
        <v>816</v>
      </c>
      <c r="F13" s="75">
        <v>2245</v>
      </c>
      <c r="G13" s="57">
        <f>SUM(E13:F13)</f>
        <v>3061</v>
      </c>
      <c r="H13" s="75">
        <v>739</v>
      </c>
      <c r="I13" s="75">
        <v>1205</v>
      </c>
      <c r="J13" s="57">
        <f>SUM(H13:I13)</f>
        <v>1944</v>
      </c>
      <c r="K13" s="57">
        <f>B13+E13+H13</f>
        <v>2141</v>
      </c>
      <c r="L13" s="57">
        <f>C13+F13+I13</f>
        <v>3854</v>
      </c>
      <c r="M13" s="57">
        <f>SUM(K13:L13)</f>
        <v>5995</v>
      </c>
      <c r="N13" s="327">
        <v>2017</v>
      </c>
    </row>
    <row r="14" spans="1:14" s="409" customFormat="1" ht="30" customHeight="1">
      <c r="A14" s="430">
        <v>2018</v>
      </c>
      <c r="B14" s="560">
        <v>915</v>
      </c>
      <c r="C14" s="560">
        <v>685</v>
      </c>
      <c r="D14" s="561">
        <f>SUM(B14:C14)</f>
        <v>1600</v>
      </c>
      <c r="E14" s="560">
        <v>877</v>
      </c>
      <c r="F14" s="560">
        <v>3079</v>
      </c>
      <c r="G14" s="561">
        <f>SUM(E14:F14)</f>
        <v>3956</v>
      </c>
      <c r="H14" s="560">
        <v>794</v>
      </c>
      <c r="I14" s="560">
        <v>1284</v>
      </c>
      <c r="J14" s="561">
        <f>SUM(H14:I14)</f>
        <v>2078</v>
      </c>
      <c r="K14" s="561">
        <f>SUM(B14,E14,H14)</f>
        <v>2586</v>
      </c>
      <c r="L14" s="561">
        <f>SUM(C14,F14,I14)</f>
        <v>5048</v>
      </c>
      <c r="M14" s="561">
        <f>SUM(K14:L14)</f>
        <v>7634</v>
      </c>
      <c r="N14" s="562">
        <v>2018</v>
      </c>
    </row>
    <row r="15" spans="1:14">
      <c r="E15" s="235"/>
      <c r="F15" s="235"/>
    </row>
    <row r="16" spans="1:14">
      <c r="E16" s="235"/>
      <c r="F16" s="235"/>
    </row>
    <row r="19" spans="6:6">
      <c r="F19" s="236"/>
    </row>
    <row r="20" spans="6:6">
      <c r="F20" s="236"/>
    </row>
    <row r="21" spans="6:6">
      <c r="F21" s="236"/>
    </row>
  </sheetData>
  <mergeCells count="26">
    <mergeCell ref="A1:N1"/>
    <mergeCell ref="A2:N2"/>
    <mergeCell ref="A3:N3"/>
    <mergeCell ref="A4:N4"/>
    <mergeCell ref="A6:A9"/>
    <mergeCell ref="B6:D6"/>
    <mergeCell ref="E6:G6"/>
    <mergeCell ref="H6:J6"/>
    <mergeCell ref="K6:M6"/>
    <mergeCell ref="N6:N9"/>
    <mergeCell ref="M8:M9"/>
    <mergeCell ref="B7:D7"/>
    <mergeCell ref="E7:G7"/>
    <mergeCell ref="H7:J7"/>
    <mergeCell ref="K7:M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rightToLeft="1" view="pageBreakPreview" zoomScale="98" zoomScaleNormal="100" zoomScaleSheetLayoutView="98" workbookViewId="0">
      <selection activeCell="J12" sqref="J12"/>
    </sheetView>
  </sheetViews>
  <sheetFormatPr defaultColWidth="9.140625" defaultRowHeight="12.75"/>
  <cols>
    <col min="1" max="1" width="19.28515625" style="46" customWidth="1"/>
    <col min="2" max="3" width="15.7109375" style="46" customWidth="1"/>
    <col min="4" max="4" width="15.7109375" style="70" customWidth="1"/>
    <col min="5" max="7" width="15.7109375" style="46" customWidth="1"/>
    <col min="8" max="8" width="21.140625" style="46" customWidth="1"/>
    <col min="9" max="16384" width="9.140625" style="46"/>
  </cols>
  <sheetData>
    <row r="1" spans="1:8" ht="18">
      <c r="A1" s="775" t="s">
        <v>40</v>
      </c>
      <c r="B1" s="775"/>
      <c r="C1" s="775"/>
      <c r="D1" s="775"/>
      <c r="E1" s="775"/>
      <c r="F1" s="775"/>
      <c r="G1" s="775"/>
      <c r="H1" s="775"/>
    </row>
    <row r="2" spans="1:8" ht="20.25">
      <c r="A2" s="776" t="s">
        <v>332</v>
      </c>
      <c r="B2" s="776"/>
      <c r="C2" s="776"/>
      <c r="D2" s="776"/>
      <c r="E2" s="776"/>
      <c r="F2" s="776"/>
      <c r="G2" s="776"/>
      <c r="H2" s="776"/>
    </row>
    <row r="3" spans="1:8" ht="15.75">
      <c r="A3" s="783" t="s">
        <v>176</v>
      </c>
      <c r="B3" s="783"/>
      <c r="C3" s="783"/>
      <c r="D3" s="783"/>
      <c r="E3" s="783"/>
      <c r="F3" s="783"/>
      <c r="G3" s="783"/>
      <c r="H3" s="783"/>
    </row>
    <row r="4" spans="1:8" ht="15.75">
      <c r="A4" s="778" t="s">
        <v>332</v>
      </c>
      <c r="B4" s="778"/>
      <c r="C4" s="778"/>
      <c r="D4" s="778"/>
      <c r="E4" s="778"/>
      <c r="F4" s="778"/>
      <c r="G4" s="778"/>
      <c r="H4" s="778"/>
    </row>
    <row r="5" spans="1:8" s="50" customFormat="1" ht="15.75">
      <c r="A5" s="81" t="s">
        <v>303</v>
      </c>
      <c r="B5" s="82"/>
      <c r="C5" s="82"/>
      <c r="D5" s="83"/>
      <c r="E5" s="80"/>
      <c r="F5" s="80"/>
      <c r="G5" s="80"/>
      <c r="H5" s="84" t="s">
        <v>304</v>
      </c>
    </row>
    <row r="6" spans="1:8" s="51" customFormat="1" ht="26.25" customHeight="1">
      <c r="A6" s="796" t="s">
        <v>160</v>
      </c>
      <c r="B6" s="234" t="s">
        <v>29</v>
      </c>
      <c r="C6" s="234" t="s">
        <v>30</v>
      </c>
      <c r="D6" s="234" t="s">
        <v>31</v>
      </c>
      <c r="E6" s="234" t="s">
        <v>32</v>
      </c>
      <c r="F6" s="234" t="s">
        <v>33</v>
      </c>
      <c r="G6" s="234" t="s">
        <v>2</v>
      </c>
      <c r="H6" s="802" t="s">
        <v>264</v>
      </c>
    </row>
    <row r="7" spans="1:8" ht="41.25" customHeight="1">
      <c r="A7" s="798"/>
      <c r="B7" s="563" t="s">
        <v>34</v>
      </c>
      <c r="C7" s="563" t="s">
        <v>35</v>
      </c>
      <c r="D7" s="563" t="s">
        <v>36</v>
      </c>
      <c r="E7" s="563" t="s">
        <v>37</v>
      </c>
      <c r="F7" s="563" t="s">
        <v>38</v>
      </c>
      <c r="G7" s="563" t="s">
        <v>39</v>
      </c>
      <c r="H7" s="804"/>
    </row>
    <row r="8" spans="1:8" ht="32.25" customHeight="1" thickBot="1">
      <c r="A8" s="564">
        <v>2014</v>
      </c>
      <c r="B8" s="560">
        <v>11</v>
      </c>
      <c r="C8" s="560">
        <v>1</v>
      </c>
      <c r="D8" s="560">
        <v>3</v>
      </c>
      <c r="E8" s="560">
        <v>4</v>
      </c>
      <c r="F8" s="560">
        <v>6</v>
      </c>
      <c r="G8" s="561">
        <f t="shared" ref="G8" si="0">SUM(B8:F8)</f>
        <v>25</v>
      </c>
      <c r="H8" s="565">
        <v>2014</v>
      </c>
    </row>
    <row r="9" spans="1:8" ht="32.25" customHeight="1" thickBot="1">
      <c r="A9" s="106">
        <v>2015</v>
      </c>
      <c r="B9" s="72">
        <v>11</v>
      </c>
      <c r="C9" s="72">
        <v>0</v>
      </c>
      <c r="D9" s="72">
        <v>3</v>
      </c>
      <c r="E9" s="72">
        <v>4</v>
      </c>
      <c r="F9" s="72">
        <v>6</v>
      </c>
      <c r="G9" s="76">
        <f>SUM(B9:F9)</f>
        <v>24</v>
      </c>
      <c r="H9" s="280">
        <v>2015</v>
      </c>
    </row>
    <row r="10" spans="1:8" ht="32.25" customHeight="1" thickBot="1">
      <c r="A10" s="566">
        <v>2016</v>
      </c>
      <c r="B10" s="567">
        <v>10</v>
      </c>
      <c r="C10" s="567">
        <v>0</v>
      </c>
      <c r="D10" s="567">
        <v>3</v>
      </c>
      <c r="E10" s="567">
        <v>4</v>
      </c>
      <c r="F10" s="567">
        <v>6</v>
      </c>
      <c r="G10" s="568">
        <f>SUM(B10:F10)</f>
        <v>23</v>
      </c>
      <c r="H10" s="569">
        <v>2016</v>
      </c>
    </row>
    <row r="11" spans="1:8" ht="32.25" customHeight="1" thickBot="1">
      <c r="A11" s="106">
        <v>2017</v>
      </c>
      <c r="B11" s="72">
        <v>14</v>
      </c>
      <c r="C11" s="72">
        <v>1</v>
      </c>
      <c r="D11" s="72">
        <v>4</v>
      </c>
      <c r="E11" s="72">
        <v>6</v>
      </c>
      <c r="F11" s="72">
        <v>6</v>
      </c>
      <c r="G11" s="76">
        <f>SUM(B11:F11)</f>
        <v>31</v>
      </c>
      <c r="H11" s="280">
        <v>2017</v>
      </c>
    </row>
    <row r="12" spans="1:8" s="409" customFormat="1" ht="32.25" customHeight="1">
      <c r="A12" s="566">
        <v>2018</v>
      </c>
      <c r="B12" s="567">
        <v>14</v>
      </c>
      <c r="C12" s="567">
        <v>1</v>
      </c>
      <c r="D12" s="567">
        <v>4</v>
      </c>
      <c r="E12" s="567">
        <v>8</v>
      </c>
      <c r="F12" s="567">
        <v>6</v>
      </c>
      <c r="G12" s="568">
        <f>SUM(B12:F12)</f>
        <v>33</v>
      </c>
      <c r="H12" s="569">
        <v>2018</v>
      </c>
    </row>
    <row r="13" spans="1:8" ht="51" customHeight="1">
      <c r="A13" s="808" t="s">
        <v>274</v>
      </c>
      <c r="B13" s="808"/>
      <c r="C13" s="808"/>
      <c r="D13" s="207"/>
      <c r="E13" s="809" t="s">
        <v>260</v>
      </c>
      <c r="F13" s="809"/>
      <c r="G13" s="809"/>
      <c r="H13" s="809"/>
    </row>
    <row r="23" spans="4:10">
      <c r="D23" s="244"/>
      <c r="E23" s="245"/>
      <c r="F23" s="245"/>
      <c r="G23" s="245"/>
      <c r="H23" s="245"/>
      <c r="I23" s="245"/>
      <c r="J23" s="246"/>
    </row>
  </sheetData>
  <mergeCells count="8">
    <mergeCell ref="A13:C13"/>
    <mergeCell ref="A1:H1"/>
    <mergeCell ref="A2:H2"/>
    <mergeCell ref="A3:H3"/>
    <mergeCell ref="A4:H4"/>
    <mergeCell ref="A6:A7"/>
    <mergeCell ref="H6:H7"/>
    <mergeCell ref="E13:H13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view="pageBreakPreview" zoomScale="98" zoomScaleNormal="100" zoomScaleSheetLayoutView="98" workbookViewId="0">
      <selection activeCell="K12" sqref="K12"/>
    </sheetView>
  </sheetViews>
  <sheetFormatPr defaultColWidth="9.140625" defaultRowHeight="15"/>
  <cols>
    <col min="1" max="1" width="23.28515625" style="61" customWidth="1"/>
    <col min="2" max="10" width="9.28515625" style="61" customWidth="1"/>
    <col min="11" max="11" width="31.28515625" style="61" customWidth="1"/>
    <col min="12" max="16384" width="9.140625" style="60"/>
  </cols>
  <sheetData>
    <row r="1" spans="1:11" ht="18.75" thickBot="1">
      <c r="A1" s="612" t="s">
        <v>52</v>
      </c>
      <c r="B1" s="613"/>
      <c r="C1" s="613"/>
      <c r="D1" s="613"/>
      <c r="E1" s="613"/>
      <c r="F1" s="613"/>
      <c r="G1" s="613"/>
      <c r="H1" s="613"/>
      <c r="I1" s="613"/>
      <c r="J1" s="613"/>
      <c r="K1" s="614"/>
    </row>
    <row r="2" spans="1:11" ht="18.75" thickBot="1">
      <c r="A2" s="629">
        <v>2018</v>
      </c>
      <c r="B2" s="630"/>
      <c r="C2" s="630"/>
      <c r="D2" s="630"/>
      <c r="E2" s="630"/>
      <c r="F2" s="630"/>
      <c r="G2" s="630"/>
      <c r="H2" s="630"/>
      <c r="I2" s="630"/>
      <c r="J2" s="630"/>
      <c r="K2" s="631"/>
    </row>
    <row r="3" spans="1:11" ht="35.25" customHeight="1">
      <c r="A3" s="615" t="s">
        <v>275</v>
      </c>
      <c r="B3" s="616"/>
      <c r="C3" s="616"/>
      <c r="D3" s="616"/>
      <c r="E3" s="616"/>
      <c r="F3" s="616"/>
      <c r="G3" s="616"/>
      <c r="H3" s="616"/>
      <c r="I3" s="616"/>
      <c r="J3" s="616"/>
      <c r="K3" s="617"/>
    </row>
    <row r="4" spans="1:11" ht="15.75">
      <c r="A4" s="618">
        <v>2018</v>
      </c>
      <c r="B4" s="619"/>
      <c r="C4" s="619"/>
      <c r="D4" s="619"/>
      <c r="E4" s="619"/>
      <c r="F4" s="619"/>
      <c r="G4" s="619"/>
      <c r="H4" s="619"/>
      <c r="I4" s="619"/>
      <c r="J4" s="619"/>
      <c r="K4" s="620"/>
    </row>
    <row r="5" spans="1:11" s="62" customFormat="1" ht="16.899999999999999" customHeight="1">
      <c r="A5" s="98" t="s">
        <v>305</v>
      </c>
      <c r="B5" s="99"/>
      <c r="C5" s="99"/>
      <c r="D5" s="99"/>
      <c r="E5" s="99"/>
      <c r="F5" s="99"/>
      <c r="G5" s="99"/>
      <c r="H5" s="99"/>
      <c r="I5" s="99"/>
      <c r="J5" s="100"/>
      <c r="K5" s="101" t="s">
        <v>306</v>
      </c>
    </row>
    <row r="6" spans="1:11" ht="20.100000000000001" customHeight="1" thickBot="1">
      <c r="A6" s="621" t="s">
        <v>263</v>
      </c>
      <c r="B6" s="624" t="s">
        <v>1</v>
      </c>
      <c r="C6" s="624"/>
      <c r="D6" s="624"/>
      <c r="E6" s="624" t="s">
        <v>17</v>
      </c>
      <c r="F6" s="624"/>
      <c r="G6" s="624"/>
      <c r="H6" s="624" t="s">
        <v>2</v>
      </c>
      <c r="I6" s="624"/>
      <c r="J6" s="624"/>
      <c r="K6" s="625" t="s">
        <v>431</v>
      </c>
    </row>
    <row r="7" spans="1:11" ht="20.100000000000001" customHeight="1" thickBot="1">
      <c r="A7" s="622"/>
      <c r="B7" s="628" t="s">
        <v>3</v>
      </c>
      <c r="C7" s="628"/>
      <c r="D7" s="628"/>
      <c r="E7" s="628" t="s">
        <v>4</v>
      </c>
      <c r="F7" s="628"/>
      <c r="G7" s="628"/>
      <c r="H7" s="628" t="s">
        <v>5</v>
      </c>
      <c r="I7" s="628"/>
      <c r="J7" s="628"/>
      <c r="K7" s="626"/>
    </row>
    <row r="8" spans="1:11" thickBot="1">
      <c r="A8" s="622"/>
      <c r="B8" s="64" t="s">
        <v>6</v>
      </c>
      <c r="C8" s="64" t="s">
        <v>7</v>
      </c>
      <c r="D8" s="64" t="s">
        <v>2</v>
      </c>
      <c r="E8" s="64" t="s">
        <v>6</v>
      </c>
      <c r="F8" s="64" t="s">
        <v>7</v>
      </c>
      <c r="G8" s="64" t="s">
        <v>2</v>
      </c>
      <c r="H8" s="64" t="s">
        <v>6</v>
      </c>
      <c r="I8" s="64" t="s">
        <v>7</v>
      </c>
      <c r="J8" s="64" t="s">
        <v>2</v>
      </c>
      <c r="K8" s="626"/>
    </row>
    <row r="9" spans="1:11" ht="14.25">
      <c r="A9" s="623"/>
      <c r="B9" s="97" t="s">
        <v>14</v>
      </c>
      <c r="C9" s="97" t="s">
        <v>15</v>
      </c>
      <c r="D9" s="97" t="s">
        <v>5</v>
      </c>
      <c r="E9" s="97" t="s">
        <v>14</v>
      </c>
      <c r="F9" s="97" t="s">
        <v>15</v>
      </c>
      <c r="G9" s="97" t="s">
        <v>5</v>
      </c>
      <c r="H9" s="97" t="s">
        <v>14</v>
      </c>
      <c r="I9" s="97" t="s">
        <v>15</v>
      </c>
      <c r="J9" s="97" t="s">
        <v>5</v>
      </c>
      <c r="K9" s="627"/>
    </row>
    <row r="10" spans="1:11" ht="31.5" customHeight="1" thickBot="1">
      <c r="A10" s="335" t="s">
        <v>117</v>
      </c>
      <c r="B10" s="336">
        <v>2</v>
      </c>
      <c r="C10" s="336">
        <v>2</v>
      </c>
      <c r="D10" s="78">
        <f>SUM(B10:C10)</f>
        <v>4</v>
      </c>
      <c r="E10" s="336">
        <v>9</v>
      </c>
      <c r="F10" s="336">
        <v>4</v>
      </c>
      <c r="G10" s="78">
        <f>SUM(E10:F10)</f>
        <v>13</v>
      </c>
      <c r="H10" s="78">
        <f>SUM(B10,E10)</f>
        <v>11</v>
      </c>
      <c r="I10" s="78">
        <f>SUM(C10,F10)</f>
        <v>6</v>
      </c>
      <c r="J10" s="78">
        <f>SUM(D10,G10)</f>
        <v>17</v>
      </c>
      <c r="K10" s="337" t="s">
        <v>118</v>
      </c>
    </row>
    <row r="11" spans="1:11" ht="31.5" customHeight="1" thickBot="1">
      <c r="A11" s="26" t="s">
        <v>53</v>
      </c>
      <c r="B11" s="272">
        <v>52</v>
      </c>
      <c r="C11" s="272">
        <v>145</v>
      </c>
      <c r="D11" s="94">
        <f t="shared" ref="D11:D14" si="0">SUM(B11:C11)</f>
        <v>197</v>
      </c>
      <c r="E11" s="272">
        <v>66</v>
      </c>
      <c r="F11" s="272">
        <v>103</v>
      </c>
      <c r="G11" s="94">
        <f t="shared" ref="G11:G14" si="1">SUM(E11:F11)</f>
        <v>169</v>
      </c>
      <c r="H11" s="94">
        <f t="shared" ref="H11:J14" si="2">SUM(B11,E11)</f>
        <v>118</v>
      </c>
      <c r="I11" s="94">
        <f t="shared" si="2"/>
        <v>248</v>
      </c>
      <c r="J11" s="94">
        <f>SUM(D11,G11)</f>
        <v>366</v>
      </c>
      <c r="K11" s="63" t="s">
        <v>53</v>
      </c>
    </row>
    <row r="12" spans="1:11" ht="31.5" customHeight="1" thickBot="1">
      <c r="A12" s="92" t="s">
        <v>54</v>
      </c>
      <c r="B12" s="273">
        <v>54</v>
      </c>
      <c r="C12" s="273">
        <v>118</v>
      </c>
      <c r="D12" s="78">
        <f t="shared" si="0"/>
        <v>172</v>
      </c>
      <c r="E12" s="273">
        <v>79</v>
      </c>
      <c r="F12" s="273">
        <v>173</v>
      </c>
      <c r="G12" s="78">
        <f t="shared" si="1"/>
        <v>252</v>
      </c>
      <c r="H12" s="78">
        <f t="shared" si="2"/>
        <v>133</v>
      </c>
      <c r="I12" s="78">
        <f t="shared" si="2"/>
        <v>291</v>
      </c>
      <c r="J12" s="78">
        <f t="shared" si="2"/>
        <v>424</v>
      </c>
      <c r="K12" s="85" t="s">
        <v>54</v>
      </c>
    </row>
    <row r="13" spans="1:11" ht="31.5" customHeight="1" thickBot="1">
      <c r="A13" s="26" t="s">
        <v>55</v>
      </c>
      <c r="B13" s="272">
        <v>29</v>
      </c>
      <c r="C13" s="272">
        <v>81</v>
      </c>
      <c r="D13" s="94">
        <f t="shared" si="0"/>
        <v>110</v>
      </c>
      <c r="E13" s="272">
        <v>80</v>
      </c>
      <c r="F13" s="272">
        <v>157</v>
      </c>
      <c r="G13" s="94">
        <f t="shared" si="1"/>
        <v>237</v>
      </c>
      <c r="H13" s="94">
        <f t="shared" si="2"/>
        <v>109</v>
      </c>
      <c r="I13" s="94">
        <f t="shared" si="2"/>
        <v>238</v>
      </c>
      <c r="J13" s="94">
        <f t="shared" si="2"/>
        <v>347</v>
      </c>
      <c r="K13" s="63" t="s">
        <v>56</v>
      </c>
    </row>
    <row r="14" spans="1:11" ht="31.5" customHeight="1">
      <c r="A14" s="93" t="s">
        <v>84</v>
      </c>
      <c r="B14" s="274">
        <v>51</v>
      </c>
      <c r="C14" s="274">
        <v>27</v>
      </c>
      <c r="D14" s="89">
        <f t="shared" si="0"/>
        <v>78</v>
      </c>
      <c r="E14" s="274">
        <v>109</v>
      </c>
      <c r="F14" s="274">
        <v>81</v>
      </c>
      <c r="G14" s="89">
        <f t="shared" si="1"/>
        <v>190</v>
      </c>
      <c r="H14" s="89">
        <f t="shared" si="2"/>
        <v>160</v>
      </c>
      <c r="I14" s="89">
        <f t="shared" si="2"/>
        <v>108</v>
      </c>
      <c r="J14" s="89">
        <f t="shared" si="2"/>
        <v>268</v>
      </c>
      <c r="K14" s="86" t="s">
        <v>84</v>
      </c>
    </row>
    <row r="15" spans="1:11" ht="31.5" customHeight="1">
      <c r="A15" s="87" t="s">
        <v>2</v>
      </c>
      <c r="B15" s="96">
        <f t="shared" ref="B15:J15" si="3">SUM(B10:B14)</f>
        <v>188</v>
      </c>
      <c r="C15" s="96">
        <f t="shared" si="3"/>
        <v>373</v>
      </c>
      <c r="D15" s="96">
        <f t="shared" si="3"/>
        <v>561</v>
      </c>
      <c r="E15" s="96">
        <f t="shared" si="3"/>
        <v>343</v>
      </c>
      <c r="F15" s="96">
        <f t="shared" si="3"/>
        <v>518</v>
      </c>
      <c r="G15" s="96">
        <f t="shared" si="3"/>
        <v>861</v>
      </c>
      <c r="H15" s="96">
        <f t="shared" si="3"/>
        <v>531</v>
      </c>
      <c r="I15" s="96">
        <f t="shared" si="3"/>
        <v>891</v>
      </c>
      <c r="J15" s="96">
        <f t="shared" si="3"/>
        <v>1422</v>
      </c>
      <c r="K15" s="88" t="s">
        <v>5</v>
      </c>
    </row>
    <row r="16" spans="1:11">
      <c r="A16" s="27"/>
    </row>
    <row r="17" spans="1:1">
      <c r="A17" s="27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Normal="100" zoomScaleSheetLayoutView="100" workbookViewId="0">
      <selection activeCell="G13" sqref="G13"/>
    </sheetView>
  </sheetViews>
  <sheetFormatPr defaultColWidth="9.140625" defaultRowHeight="14.25"/>
  <cols>
    <col min="1" max="1" width="17" style="110" customWidth="1"/>
    <col min="2" max="4" width="8.5703125" style="110" customWidth="1"/>
    <col min="5" max="5" width="11" style="110" customWidth="1"/>
    <col min="6" max="6" width="15.42578125" style="110" customWidth="1"/>
    <col min="7" max="7" width="23.140625" style="110" customWidth="1"/>
    <col min="8" max="16384" width="9.140625" style="110"/>
  </cols>
  <sheetData>
    <row r="1" spans="1:7" ht="37.5" customHeight="1">
      <c r="A1" s="810" t="s">
        <v>235</v>
      </c>
      <c r="B1" s="810"/>
      <c r="C1" s="810"/>
      <c r="D1" s="810"/>
      <c r="E1" s="810"/>
      <c r="F1" s="810"/>
      <c r="G1" s="810"/>
    </row>
    <row r="2" spans="1:7" ht="18">
      <c r="A2" s="811">
        <v>2018</v>
      </c>
      <c r="B2" s="811"/>
      <c r="C2" s="811"/>
      <c r="D2" s="811"/>
      <c r="E2" s="811"/>
      <c r="F2" s="811"/>
      <c r="G2" s="811"/>
    </row>
    <row r="3" spans="1:7" ht="32.25" customHeight="1">
      <c r="A3" s="812" t="s">
        <v>241</v>
      </c>
      <c r="B3" s="619"/>
      <c r="C3" s="619"/>
      <c r="D3" s="619"/>
      <c r="E3" s="619"/>
      <c r="F3" s="619"/>
      <c r="G3" s="619"/>
    </row>
    <row r="4" spans="1:7" ht="15.75">
      <c r="A4" s="812">
        <v>2018</v>
      </c>
      <c r="B4" s="619"/>
      <c r="C4" s="619"/>
      <c r="D4" s="619"/>
      <c r="E4" s="619"/>
      <c r="F4" s="619"/>
      <c r="G4" s="619"/>
    </row>
    <row r="5" spans="1:7" ht="15.75">
      <c r="A5" s="111" t="s">
        <v>307</v>
      </c>
      <c r="B5" s="112"/>
      <c r="C5" s="112"/>
      <c r="D5" s="112"/>
      <c r="E5" s="112"/>
      <c r="F5" s="112"/>
      <c r="G5" s="71" t="s">
        <v>308</v>
      </c>
    </row>
    <row r="6" spans="1:7" ht="28.5" customHeight="1" thickBot="1">
      <c r="A6" s="813" t="s">
        <v>65</v>
      </c>
      <c r="B6" s="23" t="s">
        <v>6</v>
      </c>
      <c r="C6" s="23" t="s">
        <v>7</v>
      </c>
      <c r="D6" s="23" t="s">
        <v>2</v>
      </c>
      <c r="E6" s="23" t="s">
        <v>432</v>
      </c>
      <c r="F6" s="23" t="s">
        <v>60</v>
      </c>
      <c r="G6" s="815" t="s">
        <v>71</v>
      </c>
    </row>
    <row r="7" spans="1:7" ht="24.75" customHeight="1">
      <c r="A7" s="814"/>
      <c r="B7" s="113" t="s">
        <v>14</v>
      </c>
      <c r="C7" s="113" t="s">
        <v>15</v>
      </c>
      <c r="D7" s="113" t="s">
        <v>5</v>
      </c>
      <c r="E7" s="113" t="s">
        <v>81</v>
      </c>
      <c r="F7" s="113" t="s">
        <v>82</v>
      </c>
      <c r="G7" s="816"/>
    </row>
    <row r="8" spans="1:7" ht="27.75" customHeight="1" thickBot="1">
      <c r="A8" s="575" t="s">
        <v>66</v>
      </c>
      <c r="B8" s="116">
        <v>1947</v>
      </c>
      <c r="C8" s="116">
        <v>273</v>
      </c>
      <c r="D8" s="570">
        <f>SUM(B8:C8)</f>
        <v>2220</v>
      </c>
      <c r="E8" s="119">
        <f>D8/$D$13%</f>
        <v>13.426065920774116</v>
      </c>
      <c r="F8" s="116">
        <v>63</v>
      </c>
      <c r="G8" s="578" t="s">
        <v>72</v>
      </c>
    </row>
    <row r="9" spans="1:7" ht="27.75" customHeight="1" thickBot="1">
      <c r="A9" s="576" t="s">
        <v>67</v>
      </c>
      <c r="B9" s="117">
        <v>2220</v>
      </c>
      <c r="C9" s="117">
        <v>2085</v>
      </c>
      <c r="D9" s="571">
        <f t="shared" ref="D9:D12" si="0">SUM(B9:C9)</f>
        <v>4305</v>
      </c>
      <c r="E9" s="121">
        <f>D9/$D$13%</f>
        <v>26.035681886906563</v>
      </c>
      <c r="F9" s="117">
        <v>48</v>
      </c>
      <c r="G9" s="579" t="s">
        <v>73</v>
      </c>
    </row>
    <row r="10" spans="1:7" ht="27.75" customHeight="1" thickBot="1">
      <c r="A10" s="575" t="s">
        <v>68</v>
      </c>
      <c r="B10" s="116">
        <v>1716</v>
      </c>
      <c r="C10" s="116">
        <v>217</v>
      </c>
      <c r="D10" s="570">
        <f t="shared" si="0"/>
        <v>1933</v>
      </c>
      <c r="E10" s="119">
        <f>D10/$D$13%</f>
        <v>11.690353794980345</v>
      </c>
      <c r="F10" s="116">
        <v>48</v>
      </c>
      <c r="G10" s="578" t="s">
        <v>74</v>
      </c>
    </row>
    <row r="11" spans="1:7" ht="27.75" customHeight="1" thickBot="1">
      <c r="A11" s="576" t="s">
        <v>69</v>
      </c>
      <c r="B11" s="117">
        <v>516</v>
      </c>
      <c r="C11" s="117">
        <v>551</v>
      </c>
      <c r="D11" s="571">
        <f t="shared" si="0"/>
        <v>1067</v>
      </c>
      <c r="E11" s="121">
        <f>D11/$D$13%</f>
        <v>6.452978530390082</v>
      </c>
      <c r="F11" s="117">
        <v>42</v>
      </c>
      <c r="G11" s="579" t="s">
        <v>75</v>
      </c>
    </row>
    <row r="12" spans="1:7" ht="27.75" customHeight="1">
      <c r="A12" s="577" t="s">
        <v>70</v>
      </c>
      <c r="B12" s="122">
        <v>4043</v>
      </c>
      <c r="C12" s="122">
        <v>2967</v>
      </c>
      <c r="D12" s="572">
        <f t="shared" si="0"/>
        <v>7010</v>
      </c>
      <c r="E12" s="123">
        <f>D12/$D$13%</f>
        <v>42.394919866948896</v>
      </c>
      <c r="F12" s="122">
        <v>48</v>
      </c>
      <c r="G12" s="580" t="s">
        <v>76</v>
      </c>
    </row>
    <row r="13" spans="1:7" ht="27.75" customHeight="1">
      <c r="A13" s="573" t="s">
        <v>2</v>
      </c>
      <c r="B13" s="129">
        <f>SUM(B8:B12)</f>
        <v>10442</v>
      </c>
      <c r="C13" s="129">
        <f t="shared" ref="C13:E13" si="1">SUM(C8:C12)</f>
        <v>6093</v>
      </c>
      <c r="D13" s="129">
        <f t="shared" si="1"/>
        <v>16535</v>
      </c>
      <c r="E13" s="129">
        <f t="shared" si="1"/>
        <v>100</v>
      </c>
      <c r="F13" s="129">
        <v>50</v>
      </c>
      <c r="G13" s="574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view="pageBreakPreview" zoomScaleNormal="100" zoomScaleSheetLayoutView="100" workbookViewId="0">
      <selection activeCell="F17" sqref="F17"/>
    </sheetView>
  </sheetViews>
  <sheetFormatPr defaultColWidth="9.140625" defaultRowHeight="14.25"/>
  <cols>
    <col min="1" max="1" width="19.7109375" style="110" customWidth="1"/>
    <col min="2" max="4" width="8.5703125" style="110" customWidth="1"/>
    <col min="5" max="5" width="11" style="110" customWidth="1"/>
    <col min="6" max="6" width="13.85546875" style="110" customWidth="1"/>
    <col min="7" max="7" width="23.140625" style="110" customWidth="1"/>
    <col min="8" max="16384" width="9.140625" style="110"/>
  </cols>
  <sheetData>
    <row r="1" spans="1:7" ht="38.25" customHeight="1">
      <c r="A1" s="810" t="s">
        <v>236</v>
      </c>
      <c r="B1" s="810"/>
      <c r="C1" s="810"/>
      <c r="D1" s="810"/>
      <c r="E1" s="810"/>
      <c r="F1" s="810"/>
      <c r="G1" s="810"/>
    </row>
    <row r="2" spans="1:7" ht="18">
      <c r="A2" s="811">
        <v>2018</v>
      </c>
      <c r="B2" s="811"/>
      <c r="C2" s="811"/>
      <c r="D2" s="811"/>
      <c r="E2" s="811"/>
      <c r="F2" s="811"/>
      <c r="G2" s="811"/>
    </row>
    <row r="3" spans="1:7" ht="32.25" customHeight="1">
      <c r="A3" s="812" t="s">
        <v>242</v>
      </c>
      <c r="B3" s="619"/>
      <c r="C3" s="619"/>
      <c r="D3" s="619"/>
      <c r="E3" s="619"/>
      <c r="F3" s="619"/>
      <c r="G3" s="619"/>
    </row>
    <row r="4" spans="1:7" ht="15.75">
      <c r="A4" s="812">
        <v>2018</v>
      </c>
      <c r="B4" s="619"/>
      <c r="C4" s="619"/>
      <c r="D4" s="619"/>
      <c r="E4" s="619"/>
      <c r="F4" s="619"/>
      <c r="G4" s="619"/>
    </row>
    <row r="5" spans="1:7" ht="15.75">
      <c r="A5" s="111" t="s">
        <v>309</v>
      </c>
      <c r="B5" s="112"/>
      <c r="C5" s="112"/>
      <c r="D5" s="112"/>
      <c r="E5" s="112"/>
      <c r="F5" s="112"/>
      <c r="G5" s="71" t="s">
        <v>310</v>
      </c>
    </row>
    <row r="6" spans="1:7" ht="28.5" customHeight="1" thickBot="1">
      <c r="A6" s="813" t="s">
        <v>59</v>
      </c>
      <c r="B6" s="23" t="s">
        <v>6</v>
      </c>
      <c r="C6" s="23" t="s">
        <v>7</v>
      </c>
      <c r="D6" s="23" t="s">
        <v>2</v>
      </c>
      <c r="E6" s="23" t="s">
        <v>432</v>
      </c>
      <c r="F6" s="23" t="s">
        <v>60</v>
      </c>
      <c r="G6" s="815" t="s">
        <v>63</v>
      </c>
    </row>
    <row r="7" spans="1:7" ht="24.75" customHeight="1">
      <c r="A7" s="814"/>
      <c r="B7" s="113" t="s">
        <v>14</v>
      </c>
      <c r="C7" s="113" t="s">
        <v>15</v>
      </c>
      <c r="D7" s="113" t="s">
        <v>5</v>
      </c>
      <c r="E7" s="113" t="s">
        <v>81</v>
      </c>
      <c r="F7" s="113" t="s">
        <v>82</v>
      </c>
      <c r="G7" s="816"/>
    </row>
    <row r="8" spans="1:7" ht="27.75" customHeight="1" thickBot="1">
      <c r="A8" s="575" t="s">
        <v>61</v>
      </c>
      <c r="B8" s="116">
        <v>6411</v>
      </c>
      <c r="C8" s="116">
        <v>5969</v>
      </c>
      <c r="D8" s="570">
        <f>B8+C8</f>
        <v>12380</v>
      </c>
      <c r="E8" s="119">
        <f>D8/$D$10%</f>
        <v>74.871484729361967</v>
      </c>
      <c r="F8" s="116">
        <v>50</v>
      </c>
      <c r="G8" s="578" t="s">
        <v>433</v>
      </c>
    </row>
    <row r="9" spans="1:7" ht="27.75" customHeight="1">
      <c r="A9" s="576" t="s">
        <v>62</v>
      </c>
      <c r="B9" s="117">
        <v>4031</v>
      </c>
      <c r="C9" s="117">
        <v>124</v>
      </c>
      <c r="D9" s="581">
        <f t="shared" ref="D9" si="0">B9+C9</f>
        <v>4155</v>
      </c>
      <c r="E9" s="121">
        <f>D9/$D$10%</f>
        <v>25.12851527063804</v>
      </c>
      <c r="F9" s="117">
        <v>49</v>
      </c>
      <c r="G9" s="579" t="s">
        <v>64</v>
      </c>
    </row>
    <row r="10" spans="1:7" ht="27.75" customHeight="1">
      <c r="A10" s="582" t="s">
        <v>2</v>
      </c>
      <c r="B10" s="118">
        <f>B8+B9</f>
        <v>10442</v>
      </c>
      <c r="C10" s="118">
        <f t="shared" ref="C10:E10" si="1">C8+C9</f>
        <v>6093</v>
      </c>
      <c r="D10" s="118">
        <f t="shared" si="1"/>
        <v>16535</v>
      </c>
      <c r="E10" s="120">
        <f t="shared" si="1"/>
        <v>100</v>
      </c>
      <c r="F10" s="118">
        <v>50</v>
      </c>
      <c r="G10" s="115" t="s">
        <v>5</v>
      </c>
    </row>
    <row r="11" spans="1:7" ht="30" customHeight="1">
      <c r="A11" s="818" t="s">
        <v>83</v>
      </c>
      <c r="B11" s="818"/>
      <c r="C11" s="818"/>
      <c r="D11" s="114"/>
      <c r="E11" s="817" t="s">
        <v>323</v>
      </c>
      <c r="F11" s="817"/>
      <c r="G11" s="817"/>
    </row>
  </sheetData>
  <mergeCells count="8">
    <mergeCell ref="A1:G1"/>
    <mergeCell ref="A3:G3"/>
    <mergeCell ref="E11:G11"/>
    <mergeCell ref="A11:C11"/>
    <mergeCell ref="A2:G2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view="pageBreakPreview" zoomScaleNormal="100" zoomScaleSheetLayoutView="100" workbookViewId="0">
      <selection activeCell="A15" sqref="A15"/>
    </sheetView>
  </sheetViews>
  <sheetFormatPr defaultColWidth="8.85546875" defaultRowHeight="15.75"/>
  <cols>
    <col min="1" max="1" width="45.7109375" style="11" customWidth="1"/>
    <col min="2" max="2" width="3.7109375" style="9" customWidth="1"/>
    <col min="3" max="3" width="45.7109375" style="10" customWidth="1"/>
    <col min="4" max="16384" width="8.85546875" style="9"/>
  </cols>
  <sheetData>
    <row r="1" spans="1:8" ht="48.75" customHeight="1">
      <c r="A1" s="138"/>
      <c r="B1" s="139"/>
      <c r="C1" s="140"/>
    </row>
    <row r="2" spans="1:8" s="12" customFormat="1" ht="58.5" customHeight="1">
      <c r="A2" s="351" t="s">
        <v>19</v>
      </c>
      <c r="B2" s="141"/>
      <c r="C2" s="354" t="s">
        <v>115</v>
      </c>
      <c r="D2" s="13"/>
      <c r="E2" s="13"/>
      <c r="F2" s="13"/>
      <c r="G2" s="13"/>
      <c r="H2" s="13"/>
    </row>
    <row r="3" spans="1:8" ht="9.75" customHeight="1">
      <c r="A3" s="142"/>
      <c r="B3" s="139"/>
      <c r="C3" s="143"/>
    </row>
    <row r="4" spans="1:8" ht="75" customHeight="1">
      <c r="A4" s="352" t="s">
        <v>411</v>
      </c>
      <c r="B4" s="139"/>
      <c r="C4" s="355" t="s">
        <v>317</v>
      </c>
    </row>
    <row r="5" spans="1:8" ht="29.25" customHeight="1">
      <c r="A5" s="357" t="s">
        <v>18</v>
      </c>
      <c r="B5" s="138"/>
      <c r="C5" s="356" t="s">
        <v>164</v>
      </c>
    </row>
    <row r="6" spans="1:8" ht="30" customHeight="1">
      <c r="A6" s="353" t="s">
        <v>324</v>
      </c>
      <c r="B6" s="144"/>
      <c r="C6" s="208" t="s">
        <v>318</v>
      </c>
    </row>
    <row r="7" spans="1:8" ht="18.75">
      <c r="A7" s="353" t="s">
        <v>333</v>
      </c>
      <c r="B7" s="144"/>
      <c r="C7" s="208" t="s">
        <v>337</v>
      </c>
    </row>
    <row r="8" spans="1:8" ht="18.75">
      <c r="A8" s="353" t="s">
        <v>325</v>
      </c>
      <c r="B8" s="144"/>
      <c r="C8" s="208" t="s">
        <v>162</v>
      </c>
    </row>
    <row r="9" spans="1:8" ht="18.75">
      <c r="A9" s="353" t="s">
        <v>412</v>
      </c>
      <c r="B9" s="144"/>
      <c r="C9" s="208" t="s">
        <v>413</v>
      </c>
    </row>
    <row r="10" spans="1:8" ht="18.75">
      <c r="A10" s="353" t="s">
        <v>326</v>
      </c>
      <c r="B10" s="144"/>
      <c r="C10" s="208" t="s">
        <v>163</v>
      </c>
    </row>
    <row r="11" spans="1:8" ht="18.75" customHeight="1">
      <c r="A11" s="353" t="s">
        <v>327</v>
      </c>
      <c r="B11" s="144"/>
      <c r="C11" s="208" t="s">
        <v>161</v>
      </c>
    </row>
    <row r="12" spans="1:8" ht="18.75">
      <c r="A12" s="353" t="s">
        <v>328</v>
      </c>
      <c r="C12" s="208" t="s">
        <v>414</v>
      </c>
    </row>
    <row r="13" spans="1:8" ht="18.75">
      <c r="A13" s="353" t="s">
        <v>329</v>
      </c>
      <c r="C13" s="208" t="s">
        <v>330</v>
      </c>
    </row>
    <row r="14" spans="1:8" ht="30" customHeight="1">
      <c r="A14" s="353" t="s">
        <v>415</v>
      </c>
      <c r="C14" s="208" t="s">
        <v>416</v>
      </c>
    </row>
  </sheetData>
  <printOptions horizontalCentered="1"/>
  <pageMargins left="0" right="0" top="0.78740157480314965" bottom="0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view="pageBreakPreview" zoomScaleNormal="100" zoomScaleSheetLayoutView="100" workbookViewId="0">
      <selection activeCell="D8" sqref="D8:D12"/>
    </sheetView>
  </sheetViews>
  <sheetFormatPr defaultColWidth="9.140625" defaultRowHeight="14.25"/>
  <cols>
    <col min="1" max="1" width="17" style="110" customWidth="1"/>
    <col min="2" max="4" width="8.5703125" style="110" customWidth="1"/>
    <col min="5" max="5" width="11" style="110" customWidth="1"/>
    <col min="6" max="6" width="15.42578125" style="110" customWidth="1"/>
    <col min="7" max="7" width="23.140625" style="110" customWidth="1"/>
    <col min="8" max="16384" width="9.140625" style="110"/>
  </cols>
  <sheetData>
    <row r="1" spans="1:7" ht="37.5" customHeight="1">
      <c r="A1" s="810" t="s">
        <v>237</v>
      </c>
      <c r="B1" s="810"/>
      <c r="C1" s="810"/>
      <c r="D1" s="810"/>
      <c r="E1" s="810"/>
      <c r="F1" s="810"/>
      <c r="G1" s="810"/>
    </row>
    <row r="2" spans="1:7" ht="18">
      <c r="A2" s="811">
        <v>2018</v>
      </c>
      <c r="B2" s="811"/>
      <c r="C2" s="811"/>
      <c r="D2" s="811"/>
      <c r="E2" s="811"/>
      <c r="F2" s="811"/>
      <c r="G2" s="811"/>
    </row>
    <row r="3" spans="1:7" ht="32.25" customHeight="1">
      <c r="A3" s="812" t="s">
        <v>243</v>
      </c>
      <c r="B3" s="619"/>
      <c r="C3" s="619"/>
      <c r="D3" s="619"/>
      <c r="E3" s="619"/>
      <c r="F3" s="619"/>
      <c r="G3" s="619"/>
    </row>
    <row r="4" spans="1:7" ht="15.75">
      <c r="A4" s="812">
        <v>2018</v>
      </c>
      <c r="B4" s="619"/>
      <c r="C4" s="619"/>
      <c r="D4" s="619"/>
      <c r="E4" s="619"/>
      <c r="F4" s="619"/>
      <c r="G4" s="619"/>
    </row>
    <row r="5" spans="1:7" ht="15.75">
      <c r="A5" s="111" t="s">
        <v>311</v>
      </c>
      <c r="B5" s="112"/>
      <c r="C5" s="112"/>
      <c r="D5" s="112"/>
      <c r="E5" s="112"/>
      <c r="F5" s="112"/>
      <c r="G5" s="71" t="s">
        <v>312</v>
      </c>
    </row>
    <row r="6" spans="1:7" ht="28.5" customHeight="1">
      <c r="A6" s="819" t="s">
        <v>85</v>
      </c>
      <c r="B6" s="23" t="s">
        <v>6</v>
      </c>
      <c r="C6" s="23" t="s">
        <v>7</v>
      </c>
      <c r="D6" s="23" t="s">
        <v>2</v>
      </c>
      <c r="E6" s="23" t="s">
        <v>432</v>
      </c>
      <c r="F6" s="23" t="s">
        <v>60</v>
      </c>
      <c r="G6" s="821" t="s">
        <v>77</v>
      </c>
    </row>
    <row r="7" spans="1:7" ht="24.75" customHeight="1">
      <c r="A7" s="820"/>
      <c r="B7" s="113" t="s">
        <v>14</v>
      </c>
      <c r="C7" s="113" t="s">
        <v>15</v>
      </c>
      <c r="D7" s="113" t="s">
        <v>5</v>
      </c>
      <c r="E7" s="113" t="s">
        <v>81</v>
      </c>
      <c r="F7" s="113" t="s">
        <v>82</v>
      </c>
      <c r="G7" s="822"/>
    </row>
    <row r="8" spans="1:7" ht="27.75" customHeight="1" thickBot="1">
      <c r="A8" s="109" t="s">
        <v>117</v>
      </c>
      <c r="B8" s="116">
        <v>165</v>
      </c>
      <c r="C8" s="116">
        <v>3</v>
      </c>
      <c r="D8" s="570">
        <f>B8+C8</f>
        <v>168</v>
      </c>
      <c r="E8" s="119">
        <f>D8/$D$13%</f>
        <v>1.0160266102207438</v>
      </c>
      <c r="F8" s="116">
        <v>64</v>
      </c>
      <c r="G8" s="125" t="s">
        <v>118</v>
      </c>
    </row>
    <row r="9" spans="1:7" ht="27.75" customHeight="1" thickBot="1">
      <c r="A9" s="107" t="s">
        <v>53</v>
      </c>
      <c r="B9" s="117">
        <v>2824</v>
      </c>
      <c r="C9" s="117">
        <v>2459</v>
      </c>
      <c r="D9" s="571">
        <f t="shared" ref="D9:D12" si="0">B9+C9</f>
        <v>5283</v>
      </c>
      <c r="E9" s="121">
        <f>D9/$D$13%</f>
        <v>31.950408224977323</v>
      </c>
      <c r="F9" s="117">
        <v>41</v>
      </c>
      <c r="G9" s="126" t="s">
        <v>53</v>
      </c>
    </row>
    <row r="10" spans="1:7" ht="27.75" customHeight="1" thickBot="1">
      <c r="A10" s="109" t="s">
        <v>54</v>
      </c>
      <c r="B10" s="116">
        <v>1929</v>
      </c>
      <c r="C10" s="116">
        <v>1990</v>
      </c>
      <c r="D10" s="570">
        <f t="shared" si="0"/>
        <v>3919</v>
      </c>
      <c r="E10" s="119">
        <f>D10/$D$13%</f>
        <v>23.701239794375567</v>
      </c>
      <c r="F10" s="116">
        <v>48</v>
      </c>
      <c r="G10" s="125" t="s">
        <v>54</v>
      </c>
    </row>
    <row r="11" spans="1:7" ht="27.75" customHeight="1" thickBot="1">
      <c r="A11" s="107" t="s">
        <v>55</v>
      </c>
      <c r="B11" s="117">
        <v>1700</v>
      </c>
      <c r="C11" s="117">
        <v>933</v>
      </c>
      <c r="D11" s="571">
        <f t="shared" si="0"/>
        <v>2633</v>
      </c>
      <c r="E11" s="121">
        <f>D11/$D$13%</f>
        <v>15.923798004233445</v>
      </c>
      <c r="F11" s="117">
        <v>52</v>
      </c>
      <c r="G11" s="126" t="s">
        <v>55</v>
      </c>
    </row>
    <row r="12" spans="1:7" ht="27.75" customHeight="1">
      <c r="A12" s="108" t="s">
        <v>84</v>
      </c>
      <c r="B12" s="122">
        <v>3824</v>
      </c>
      <c r="C12" s="122">
        <v>708</v>
      </c>
      <c r="D12" s="572">
        <f t="shared" si="0"/>
        <v>4532</v>
      </c>
      <c r="E12" s="123">
        <f>D12/$D$13%</f>
        <v>27.408527366192924</v>
      </c>
      <c r="F12" s="122">
        <v>58</v>
      </c>
      <c r="G12" s="127" t="s">
        <v>84</v>
      </c>
    </row>
    <row r="13" spans="1:7" ht="27.75" customHeight="1">
      <c r="A13" s="583" t="s">
        <v>2</v>
      </c>
      <c r="B13" s="129">
        <f>SUM(B8:B12)</f>
        <v>10442</v>
      </c>
      <c r="C13" s="129">
        <f t="shared" ref="C13:D13" si="1">SUM(C8:C12)</f>
        <v>6093</v>
      </c>
      <c r="D13" s="129">
        <f t="shared" si="1"/>
        <v>16535</v>
      </c>
      <c r="E13" s="237">
        <f>SUM(E8:E12)</f>
        <v>100</v>
      </c>
      <c r="F13" s="129">
        <v>50</v>
      </c>
      <c r="G13" s="128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rightToLeft="1" view="pageBreakPreview" zoomScaleNormal="100" zoomScaleSheetLayoutView="100" workbookViewId="0">
      <selection activeCell="E6" sqref="E6"/>
    </sheetView>
  </sheetViews>
  <sheetFormatPr defaultColWidth="9.140625" defaultRowHeight="14.25"/>
  <cols>
    <col min="1" max="1" width="17" style="110" customWidth="1"/>
    <col min="2" max="4" width="8.5703125" style="110" customWidth="1"/>
    <col min="5" max="5" width="11" style="110" customWidth="1"/>
    <col min="6" max="6" width="15.42578125" style="110" customWidth="1"/>
    <col min="7" max="7" width="23.140625" style="110" customWidth="1"/>
    <col min="8" max="16384" width="9.140625" style="110"/>
  </cols>
  <sheetData>
    <row r="1" spans="1:7" ht="37.5" customHeight="1">
      <c r="A1" s="810" t="s">
        <v>238</v>
      </c>
      <c r="B1" s="810"/>
      <c r="C1" s="810"/>
      <c r="D1" s="810"/>
      <c r="E1" s="810"/>
      <c r="F1" s="810"/>
      <c r="G1" s="810"/>
    </row>
    <row r="2" spans="1:7" ht="18">
      <c r="A2" s="811">
        <v>2018</v>
      </c>
      <c r="B2" s="811"/>
      <c r="C2" s="811"/>
      <c r="D2" s="811"/>
      <c r="E2" s="811"/>
      <c r="F2" s="811"/>
      <c r="G2" s="811"/>
    </row>
    <row r="3" spans="1:7" ht="32.25" customHeight="1">
      <c r="A3" s="812" t="s">
        <v>244</v>
      </c>
      <c r="B3" s="619"/>
      <c r="C3" s="619"/>
      <c r="D3" s="619"/>
      <c r="E3" s="619"/>
      <c r="F3" s="619"/>
      <c r="G3" s="619"/>
    </row>
    <row r="4" spans="1:7" ht="15.75">
      <c r="A4" s="812">
        <v>2018</v>
      </c>
      <c r="B4" s="619"/>
      <c r="C4" s="619"/>
      <c r="D4" s="619"/>
      <c r="E4" s="619"/>
      <c r="F4" s="619"/>
      <c r="G4" s="619"/>
    </row>
    <row r="5" spans="1:7" ht="15.75">
      <c r="A5" s="111" t="s">
        <v>313</v>
      </c>
      <c r="B5" s="112"/>
      <c r="C5" s="112"/>
      <c r="D5" s="112"/>
      <c r="E5" s="112"/>
      <c r="F5" s="112"/>
      <c r="G5" s="71" t="s">
        <v>314</v>
      </c>
    </row>
    <row r="6" spans="1:7" ht="28.5" customHeight="1">
      <c r="A6" s="819" t="s">
        <v>86</v>
      </c>
      <c r="B6" s="23" t="s">
        <v>6</v>
      </c>
      <c r="C6" s="23" t="s">
        <v>7</v>
      </c>
      <c r="D6" s="23" t="s">
        <v>2</v>
      </c>
      <c r="E6" s="23" t="s">
        <v>432</v>
      </c>
      <c r="F6" s="23" t="s">
        <v>60</v>
      </c>
      <c r="G6" s="821" t="s">
        <v>177</v>
      </c>
    </row>
    <row r="7" spans="1:7" ht="24.75" customHeight="1">
      <c r="A7" s="820"/>
      <c r="B7" s="113" t="s">
        <v>14</v>
      </c>
      <c r="C7" s="113" t="s">
        <v>15</v>
      </c>
      <c r="D7" s="113" t="s">
        <v>5</v>
      </c>
      <c r="E7" s="113" t="s">
        <v>81</v>
      </c>
      <c r="F7" s="113" t="s">
        <v>82</v>
      </c>
      <c r="G7" s="822"/>
    </row>
    <row r="8" spans="1:7" ht="27.75" customHeight="1" thickBot="1">
      <c r="A8" s="109" t="s">
        <v>120</v>
      </c>
      <c r="B8" s="116">
        <v>660</v>
      </c>
      <c r="C8" s="116">
        <v>62</v>
      </c>
      <c r="D8" s="572">
        <f t="shared" ref="D8:D11" si="0">B8+C8</f>
        <v>722</v>
      </c>
      <c r="E8" s="119">
        <f t="shared" ref="E8:E16" si="1">D8/$D$17%</f>
        <v>4.3664953129724831</v>
      </c>
      <c r="F8" s="116">
        <v>25</v>
      </c>
      <c r="G8" s="125" t="s">
        <v>119</v>
      </c>
    </row>
    <row r="9" spans="1:7" ht="27.75" customHeight="1">
      <c r="A9" s="107" t="s">
        <v>88</v>
      </c>
      <c r="B9" s="117">
        <v>421</v>
      </c>
      <c r="C9" s="117">
        <v>161</v>
      </c>
      <c r="D9" s="581">
        <f t="shared" si="0"/>
        <v>582</v>
      </c>
      <c r="E9" s="121">
        <f t="shared" si="1"/>
        <v>3.5198064711218628</v>
      </c>
      <c r="F9" s="117">
        <v>33</v>
      </c>
      <c r="G9" s="126" t="s">
        <v>88</v>
      </c>
    </row>
    <row r="10" spans="1:7" ht="27.75" customHeight="1" thickBot="1">
      <c r="A10" s="109" t="s">
        <v>89</v>
      </c>
      <c r="B10" s="116">
        <v>833</v>
      </c>
      <c r="C10" s="116">
        <v>404</v>
      </c>
      <c r="D10" s="572">
        <f t="shared" si="0"/>
        <v>1237</v>
      </c>
      <c r="E10" s="119">
        <f t="shared" si="1"/>
        <v>7.4811006954944057</v>
      </c>
      <c r="F10" s="116">
        <v>38</v>
      </c>
      <c r="G10" s="125" t="s">
        <v>89</v>
      </c>
    </row>
    <row r="11" spans="1:7" ht="27.75" customHeight="1">
      <c r="A11" s="107" t="s">
        <v>90</v>
      </c>
      <c r="B11" s="117">
        <v>1320</v>
      </c>
      <c r="C11" s="117">
        <v>1502</v>
      </c>
      <c r="D11" s="581">
        <f t="shared" si="0"/>
        <v>2822</v>
      </c>
      <c r="E11" s="121">
        <f t="shared" si="1"/>
        <v>17.06682794073178</v>
      </c>
      <c r="F11" s="117">
        <v>43</v>
      </c>
      <c r="G11" s="126" t="s">
        <v>95</v>
      </c>
    </row>
    <row r="12" spans="1:7" ht="27.75" customHeight="1" thickBot="1">
      <c r="A12" s="108" t="s">
        <v>91</v>
      </c>
      <c r="B12" s="122">
        <v>1604</v>
      </c>
      <c r="C12" s="122">
        <v>1619</v>
      </c>
      <c r="D12" s="572">
        <f t="shared" ref="D12:D16" si="2">B12+C12</f>
        <v>3223</v>
      </c>
      <c r="E12" s="123">
        <f t="shared" si="1"/>
        <v>19.491986694889629</v>
      </c>
      <c r="F12" s="122">
        <v>47</v>
      </c>
      <c r="G12" s="127" t="s">
        <v>91</v>
      </c>
    </row>
    <row r="13" spans="1:7" ht="27.75" customHeight="1">
      <c r="A13" s="107" t="s">
        <v>92</v>
      </c>
      <c r="B13" s="117">
        <v>1599</v>
      </c>
      <c r="C13" s="117">
        <v>1293</v>
      </c>
      <c r="D13" s="581">
        <f t="shared" si="2"/>
        <v>2892</v>
      </c>
      <c r="E13" s="121">
        <f t="shared" si="1"/>
        <v>17.490172361657091</v>
      </c>
      <c r="F13" s="117">
        <v>52</v>
      </c>
      <c r="G13" s="126" t="s">
        <v>92</v>
      </c>
    </row>
    <row r="14" spans="1:7" ht="27.75" customHeight="1" thickBot="1">
      <c r="A14" s="109" t="s">
        <v>93</v>
      </c>
      <c r="B14" s="116">
        <v>1285</v>
      </c>
      <c r="C14" s="116">
        <v>753</v>
      </c>
      <c r="D14" s="584">
        <f t="shared" si="2"/>
        <v>2038</v>
      </c>
      <c r="E14" s="119">
        <f t="shared" si="1"/>
        <v>12.325370426368311</v>
      </c>
      <c r="F14" s="116">
        <v>57</v>
      </c>
      <c r="G14" s="125" t="s">
        <v>93</v>
      </c>
    </row>
    <row r="15" spans="1:7" ht="27.75" customHeight="1">
      <c r="A15" s="107" t="s">
        <v>94</v>
      </c>
      <c r="B15" s="117">
        <v>1779</v>
      </c>
      <c r="C15" s="117">
        <v>240</v>
      </c>
      <c r="D15" s="581">
        <f t="shared" si="2"/>
        <v>2019</v>
      </c>
      <c r="E15" s="121">
        <f t="shared" si="1"/>
        <v>12.210462654974297</v>
      </c>
      <c r="F15" s="117">
        <v>62</v>
      </c>
      <c r="G15" s="126" t="s">
        <v>94</v>
      </c>
    </row>
    <row r="16" spans="1:7" ht="27.75" customHeight="1">
      <c r="A16" s="108" t="s">
        <v>87</v>
      </c>
      <c r="B16" s="122">
        <v>941</v>
      </c>
      <c r="C16" s="122">
        <v>59</v>
      </c>
      <c r="D16" s="584">
        <f t="shared" si="2"/>
        <v>1000</v>
      </c>
      <c r="E16" s="123">
        <f t="shared" si="1"/>
        <v>6.0477774417901422</v>
      </c>
      <c r="F16" s="122">
        <v>72</v>
      </c>
      <c r="G16" s="127" t="s">
        <v>87</v>
      </c>
    </row>
    <row r="17" spans="1:7" ht="27.75" customHeight="1">
      <c r="A17" s="583" t="s">
        <v>2</v>
      </c>
      <c r="B17" s="129">
        <f>SUM(B8:B16)</f>
        <v>10442</v>
      </c>
      <c r="C17" s="129">
        <f t="shared" ref="C17:D17" si="3">SUM(C8:C16)</f>
        <v>6093</v>
      </c>
      <c r="D17" s="129">
        <f t="shared" si="3"/>
        <v>16535</v>
      </c>
      <c r="E17" s="237">
        <f>SUM(E8:E16)</f>
        <v>100</v>
      </c>
      <c r="F17" s="129">
        <v>50</v>
      </c>
      <c r="G17" s="128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rightToLeft="1" view="pageBreakPreview" zoomScaleNormal="100" zoomScaleSheetLayoutView="100" workbookViewId="0">
      <selection activeCell="D8" sqref="D8:D17"/>
    </sheetView>
  </sheetViews>
  <sheetFormatPr defaultColWidth="9.140625" defaultRowHeight="14.25"/>
  <cols>
    <col min="1" max="1" width="17" style="110" customWidth="1"/>
    <col min="2" max="4" width="8.5703125" style="110" customWidth="1"/>
    <col min="5" max="5" width="11" style="110" customWidth="1"/>
    <col min="6" max="6" width="15.42578125" style="110" customWidth="1"/>
    <col min="7" max="7" width="23.140625" style="110" customWidth="1"/>
    <col min="8" max="16384" width="9.140625" style="110"/>
  </cols>
  <sheetData>
    <row r="1" spans="1:7" ht="37.5" customHeight="1">
      <c r="A1" s="810" t="s">
        <v>239</v>
      </c>
      <c r="B1" s="810"/>
      <c r="C1" s="810"/>
      <c r="D1" s="810"/>
      <c r="E1" s="810"/>
      <c r="F1" s="810"/>
      <c r="G1" s="810"/>
    </row>
    <row r="2" spans="1:7" ht="18">
      <c r="A2" s="811">
        <v>2018</v>
      </c>
      <c r="B2" s="811"/>
      <c r="C2" s="811"/>
      <c r="D2" s="811"/>
      <c r="E2" s="811"/>
      <c r="F2" s="811"/>
      <c r="G2" s="811"/>
    </row>
    <row r="3" spans="1:7" ht="32.25" customHeight="1">
      <c r="A3" s="812" t="s">
        <v>245</v>
      </c>
      <c r="B3" s="619"/>
      <c r="C3" s="619"/>
      <c r="D3" s="619"/>
      <c r="E3" s="619"/>
      <c r="F3" s="619"/>
      <c r="G3" s="619"/>
    </row>
    <row r="4" spans="1:7" ht="15.75">
      <c r="A4" s="812">
        <v>2018</v>
      </c>
      <c r="B4" s="619"/>
      <c r="C4" s="619"/>
      <c r="D4" s="619"/>
      <c r="E4" s="619"/>
      <c r="F4" s="619"/>
      <c r="G4" s="619"/>
    </row>
    <row r="5" spans="1:7" ht="15.75">
      <c r="A5" s="111" t="s">
        <v>315</v>
      </c>
      <c r="B5" s="112"/>
      <c r="C5" s="112"/>
      <c r="D5" s="112"/>
      <c r="E5" s="112"/>
      <c r="F5" s="112"/>
      <c r="G5" s="71" t="s">
        <v>316</v>
      </c>
    </row>
    <row r="6" spans="1:7" ht="28.5" customHeight="1">
      <c r="A6" s="819" t="s">
        <v>78</v>
      </c>
      <c r="B6" s="23" t="s">
        <v>6</v>
      </c>
      <c r="C6" s="23" t="s">
        <v>7</v>
      </c>
      <c r="D6" s="23" t="s">
        <v>2</v>
      </c>
      <c r="E6" s="23" t="s">
        <v>432</v>
      </c>
      <c r="F6" s="23" t="s">
        <v>60</v>
      </c>
      <c r="G6" s="821" t="s">
        <v>79</v>
      </c>
    </row>
    <row r="7" spans="1:7" ht="24.75" customHeight="1">
      <c r="A7" s="820"/>
      <c r="B7" s="113" t="s">
        <v>14</v>
      </c>
      <c r="C7" s="113" t="s">
        <v>15</v>
      </c>
      <c r="D7" s="113" t="s">
        <v>5</v>
      </c>
      <c r="E7" s="113" t="s">
        <v>81</v>
      </c>
      <c r="F7" s="113" t="s">
        <v>82</v>
      </c>
      <c r="G7" s="822"/>
    </row>
    <row r="8" spans="1:7" ht="27.75" customHeight="1" thickBot="1">
      <c r="A8" s="131" t="s">
        <v>105</v>
      </c>
      <c r="B8" s="116">
        <v>2229</v>
      </c>
      <c r="C8" s="116">
        <v>1405</v>
      </c>
      <c r="D8" s="570">
        <f>B8+C8</f>
        <v>3634</v>
      </c>
      <c r="E8" s="119">
        <f t="shared" ref="E8:E17" si="0">D8/$D$18%</f>
        <v>21.977623223465379</v>
      </c>
      <c r="F8" s="116">
        <v>45</v>
      </c>
      <c r="G8" s="125" t="s">
        <v>80</v>
      </c>
    </row>
    <row r="9" spans="1:7" ht="27.75" customHeight="1">
      <c r="A9" s="132" t="s">
        <v>96</v>
      </c>
      <c r="B9" s="117">
        <v>1775</v>
      </c>
      <c r="C9" s="117">
        <v>806</v>
      </c>
      <c r="D9" s="581">
        <f t="shared" ref="D9:D10" si="1">B9+C9</f>
        <v>2581</v>
      </c>
      <c r="E9" s="121">
        <f t="shared" si="0"/>
        <v>15.609313577260357</v>
      </c>
      <c r="F9" s="117">
        <v>48</v>
      </c>
      <c r="G9" s="126" t="s">
        <v>106</v>
      </c>
    </row>
    <row r="10" spans="1:7" ht="27.75" customHeight="1" thickBot="1">
      <c r="A10" s="131" t="s">
        <v>97</v>
      </c>
      <c r="B10" s="116">
        <v>1677</v>
      </c>
      <c r="C10" s="116">
        <v>996</v>
      </c>
      <c r="D10" s="584">
        <f t="shared" si="1"/>
        <v>2673</v>
      </c>
      <c r="E10" s="119">
        <f t="shared" si="0"/>
        <v>16.165709101905051</v>
      </c>
      <c r="F10" s="116">
        <v>49</v>
      </c>
      <c r="G10" s="125" t="s">
        <v>107</v>
      </c>
    </row>
    <row r="11" spans="1:7" ht="27.75" customHeight="1">
      <c r="A11" s="132" t="s">
        <v>98</v>
      </c>
      <c r="B11" s="117">
        <v>758</v>
      </c>
      <c r="C11" s="117">
        <v>1444</v>
      </c>
      <c r="D11" s="581">
        <f>B11+C11</f>
        <v>2202</v>
      </c>
      <c r="E11" s="121">
        <f t="shared" si="0"/>
        <v>13.317205926821893</v>
      </c>
      <c r="F11" s="117">
        <v>49</v>
      </c>
      <c r="G11" s="126" t="s">
        <v>108</v>
      </c>
    </row>
    <row r="12" spans="1:7" ht="27.75" customHeight="1" thickBot="1">
      <c r="A12" s="133" t="s">
        <v>99</v>
      </c>
      <c r="B12" s="122">
        <v>641</v>
      </c>
      <c r="C12" s="122">
        <v>524</v>
      </c>
      <c r="D12" s="572">
        <f t="shared" ref="D12:D14" si="2">B12+C12</f>
        <v>1165</v>
      </c>
      <c r="E12" s="123">
        <f t="shared" si="0"/>
        <v>7.0456607196855154</v>
      </c>
      <c r="F12" s="122">
        <v>52</v>
      </c>
      <c r="G12" s="127" t="s">
        <v>109</v>
      </c>
    </row>
    <row r="13" spans="1:7" ht="27.75" customHeight="1">
      <c r="A13" s="132" t="s">
        <v>100</v>
      </c>
      <c r="B13" s="117">
        <v>517</v>
      </c>
      <c r="C13" s="117">
        <v>306</v>
      </c>
      <c r="D13" s="581">
        <f t="shared" si="2"/>
        <v>823</v>
      </c>
      <c r="E13" s="121">
        <f t="shared" si="0"/>
        <v>4.9773208345932876</v>
      </c>
      <c r="F13" s="117">
        <v>54</v>
      </c>
      <c r="G13" s="126" t="s">
        <v>110</v>
      </c>
    </row>
    <row r="14" spans="1:7" ht="27.75" customHeight="1" thickBot="1">
      <c r="A14" s="131" t="s">
        <v>101</v>
      </c>
      <c r="B14" s="116">
        <v>510</v>
      </c>
      <c r="C14" s="116">
        <v>170</v>
      </c>
      <c r="D14" s="570">
        <f t="shared" si="2"/>
        <v>680</v>
      </c>
      <c r="E14" s="119">
        <f t="shared" si="0"/>
        <v>4.1124886604172968</v>
      </c>
      <c r="F14" s="116">
        <v>55</v>
      </c>
      <c r="G14" s="125" t="s">
        <v>111</v>
      </c>
    </row>
    <row r="15" spans="1:7" ht="27.75" customHeight="1">
      <c r="A15" s="132" t="s">
        <v>102</v>
      </c>
      <c r="B15" s="117">
        <v>485</v>
      </c>
      <c r="C15" s="117">
        <v>120</v>
      </c>
      <c r="D15" s="581">
        <f>B15+C15</f>
        <v>605</v>
      </c>
      <c r="E15" s="121">
        <f t="shared" si="0"/>
        <v>3.6589053522830359</v>
      </c>
      <c r="F15" s="117">
        <v>53</v>
      </c>
      <c r="G15" s="126" t="s">
        <v>112</v>
      </c>
    </row>
    <row r="16" spans="1:7" ht="27.75" customHeight="1" thickBot="1">
      <c r="A16" s="133" t="s">
        <v>103</v>
      </c>
      <c r="B16" s="122">
        <v>284</v>
      </c>
      <c r="C16" s="122">
        <v>126</v>
      </c>
      <c r="D16" s="584">
        <f>B16+C16</f>
        <v>410</v>
      </c>
      <c r="E16" s="123">
        <f t="shared" si="0"/>
        <v>2.4795887511339583</v>
      </c>
      <c r="F16" s="122">
        <v>54</v>
      </c>
      <c r="G16" s="127" t="s">
        <v>113</v>
      </c>
    </row>
    <row r="17" spans="1:7" ht="27.75" customHeight="1">
      <c r="A17" s="132" t="s">
        <v>104</v>
      </c>
      <c r="B17" s="117">
        <v>1566</v>
      </c>
      <c r="C17" s="117">
        <v>196</v>
      </c>
      <c r="D17" s="581">
        <f>B17+C17</f>
        <v>1762</v>
      </c>
      <c r="E17" s="121">
        <f t="shared" si="0"/>
        <v>10.65618385243423</v>
      </c>
      <c r="F17" s="117">
        <v>55</v>
      </c>
      <c r="G17" s="126" t="s">
        <v>114</v>
      </c>
    </row>
    <row r="18" spans="1:7" ht="27.75" customHeight="1">
      <c r="A18" s="585" t="s">
        <v>2</v>
      </c>
      <c r="B18" s="118">
        <f>SUM(B8:B17)</f>
        <v>10442</v>
      </c>
      <c r="C18" s="118">
        <f t="shared" ref="C18:E18" si="3">SUM(C8:C17)</f>
        <v>6093</v>
      </c>
      <c r="D18" s="118">
        <f t="shared" si="3"/>
        <v>16535</v>
      </c>
      <c r="E18" s="118">
        <f t="shared" si="3"/>
        <v>100.00000000000001</v>
      </c>
      <c r="F18" s="118">
        <v>50</v>
      </c>
      <c r="G18" s="130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rightToLeft="1" view="pageBreakPreview" zoomScale="98" zoomScaleNormal="100" zoomScaleSheetLayoutView="98" workbookViewId="0">
      <selection activeCell="A3" sqref="A3:T3"/>
    </sheetView>
  </sheetViews>
  <sheetFormatPr defaultColWidth="9.140625" defaultRowHeight="15"/>
  <cols>
    <col min="1" max="1" width="23.28515625" style="61" customWidth="1"/>
    <col min="2" max="2" width="5.7109375" style="61" customWidth="1"/>
    <col min="3" max="3" width="7.7109375" style="61" bestFit="1" customWidth="1"/>
    <col min="4" max="4" width="6.28515625" style="61" bestFit="1" customWidth="1"/>
    <col min="5" max="5" width="5.85546875" style="61" bestFit="1" customWidth="1"/>
    <col min="6" max="6" width="7.7109375" style="61" bestFit="1" customWidth="1"/>
    <col min="7" max="7" width="6.28515625" style="61" bestFit="1" customWidth="1"/>
    <col min="8" max="8" width="5.85546875" style="61" bestFit="1" customWidth="1"/>
    <col min="9" max="9" width="7.7109375" style="61" bestFit="1" customWidth="1"/>
    <col min="10" max="10" width="6.28515625" style="61" bestFit="1" customWidth="1"/>
    <col min="11" max="11" width="5.7109375" style="61" customWidth="1"/>
    <col min="12" max="12" width="7.7109375" style="61" bestFit="1" customWidth="1"/>
    <col min="13" max="13" width="7" style="61" bestFit="1" customWidth="1"/>
    <col min="14" max="14" width="5.85546875" style="61" bestFit="1" customWidth="1"/>
    <col min="15" max="15" width="7.7109375" style="61" bestFit="1" customWidth="1"/>
    <col min="16" max="16" width="6.28515625" style="61" bestFit="1" customWidth="1"/>
    <col min="17" max="17" width="5.85546875" style="61" bestFit="1" customWidth="1"/>
    <col min="18" max="18" width="7.7109375" style="61" bestFit="1" customWidth="1"/>
    <col min="19" max="19" width="7" style="61" bestFit="1" customWidth="1"/>
    <col min="20" max="20" width="26.140625" style="61" customWidth="1"/>
    <col min="21" max="16384" width="9.140625" style="60"/>
  </cols>
  <sheetData>
    <row r="1" spans="1:20" ht="18.75" thickBot="1">
      <c r="A1" s="612" t="s">
        <v>434</v>
      </c>
      <c r="B1" s="823"/>
      <c r="C1" s="823"/>
      <c r="D1" s="823"/>
      <c r="E1" s="823"/>
      <c r="F1" s="823"/>
      <c r="G1" s="823"/>
      <c r="H1" s="823"/>
      <c r="I1" s="823"/>
      <c r="J1" s="823"/>
      <c r="K1" s="613"/>
      <c r="L1" s="613"/>
      <c r="M1" s="613"/>
      <c r="N1" s="613"/>
      <c r="O1" s="613"/>
      <c r="P1" s="613"/>
      <c r="Q1" s="613"/>
      <c r="R1" s="613"/>
      <c r="S1" s="613"/>
      <c r="T1" s="614"/>
    </row>
    <row r="2" spans="1:20" ht="18.75" thickBot="1">
      <c r="A2" s="629" t="s">
        <v>402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1"/>
    </row>
    <row r="3" spans="1:20" ht="35.25" customHeight="1">
      <c r="A3" s="615" t="s">
        <v>450</v>
      </c>
      <c r="B3" s="703"/>
      <c r="C3" s="703"/>
      <c r="D3" s="703"/>
      <c r="E3" s="703"/>
      <c r="F3" s="703"/>
      <c r="G3" s="703"/>
      <c r="H3" s="703"/>
      <c r="I3" s="703"/>
      <c r="J3" s="703"/>
      <c r="K3" s="616"/>
      <c r="L3" s="616"/>
      <c r="M3" s="616"/>
      <c r="N3" s="616"/>
      <c r="O3" s="616"/>
      <c r="P3" s="616"/>
      <c r="Q3" s="616"/>
      <c r="R3" s="616"/>
      <c r="S3" s="616"/>
      <c r="T3" s="617"/>
    </row>
    <row r="4" spans="1:20" ht="15.75">
      <c r="A4" s="618" t="s">
        <v>402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19"/>
      <c r="N4" s="619"/>
      <c r="O4" s="619"/>
      <c r="P4" s="619"/>
      <c r="Q4" s="619"/>
      <c r="R4" s="619"/>
      <c r="S4" s="619"/>
      <c r="T4" s="620"/>
    </row>
    <row r="5" spans="1:20" s="62" customFormat="1" ht="16.899999999999999" customHeight="1">
      <c r="A5" s="98" t="s">
        <v>404</v>
      </c>
      <c r="B5" s="99"/>
      <c r="C5" s="99"/>
      <c r="D5" s="99"/>
      <c r="E5" s="99"/>
      <c r="F5" s="99"/>
      <c r="G5" s="99"/>
      <c r="H5" s="99"/>
      <c r="I5" s="99"/>
      <c r="J5" s="100"/>
      <c r="K5" s="99"/>
      <c r="L5" s="99"/>
      <c r="M5" s="99"/>
      <c r="N5" s="99"/>
      <c r="O5" s="99"/>
      <c r="P5" s="99"/>
      <c r="Q5" s="99"/>
      <c r="R5" s="99"/>
      <c r="S5" s="100"/>
      <c r="T5" s="101" t="s">
        <v>405</v>
      </c>
    </row>
    <row r="6" spans="1:20" ht="24.75" customHeight="1" thickBot="1">
      <c r="A6" s="621" t="s">
        <v>403</v>
      </c>
      <c r="B6" s="624">
        <v>2017</v>
      </c>
      <c r="C6" s="624"/>
      <c r="D6" s="624"/>
      <c r="E6" s="624"/>
      <c r="F6" s="624"/>
      <c r="G6" s="624"/>
      <c r="H6" s="624"/>
      <c r="I6" s="624"/>
      <c r="J6" s="624"/>
      <c r="K6" s="624">
        <v>2018</v>
      </c>
      <c r="L6" s="624"/>
      <c r="M6" s="624"/>
      <c r="N6" s="624"/>
      <c r="O6" s="624"/>
      <c r="P6" s="624"/>
      <c r="Q6" s="624"/>
      <c r="R6" s="624"/>
      <c r="S6" s="624"/>
      <c r="T6" s="625" t="s">
        <v>436</v>
      </c>
    </row>
    <row r="7" spans="1:20" ht="20.100000000000001" customHeight="1" thickBot="1">
      <c r="A7" s="824"/>
      <c r="B7" s="624" t="s">
        <v>1</v>
      </c>
      <c r="C7" s="624"/>
      <c r="D7" s="624"/>
      <c r="E7" s="624" t="s">
        <v>17</v>
      </c>
      <c r="F7" s="624"/>
      <c r="G7" s="624"/>
      <c r="H7" s="624" t="s">
        <v>2</v>
      </c>
      <c r="I7" s="624"/>
      <c r="J7" s="624"/>
      <c r="K7" s="624" t="s">
        <v>1</v>
      </c>
      <c r="L7" s="624"/>
      <c r="M7" s="624"/>
      <c r="N7" s="624" t="s">
        <v>17</v>
      </c>
      <c r="O7" s="624"/>
      <c r="P7" s="624"/>
      <c r="Q7" s="624" t="s">
        <v>2</v>
      </c>
      <c r="R7" s="624"/>
      <c r="S7" s="624"/>
      <c r="T7" s="826"/>
    </row>
    <row r="8" spans="1:20" ht="20.100000000000001" customHeight="1" thickBot="1">
      <c r="A8" s="622"/>
      <c r="B8" s="628" t="s">
        <v>3</v>
      </c>
      <c r="C8" s="628"/>
      <c r="D8" s="628"/>
      <c r="E8" s="628" t="s">
        <v>4</v>
      </c>
      <c r="F8" s="628"/>
      <c r="G8" s="628"/>
      <c r="H8" s="628" t="s">
        <v>5</v>
      </c>
      <c r="I8" s="628"/>
      <c r="J8" s="628"/>
      <c r="K8" s="628" t="s">
        <v>3</v>
      </c>
      <c r="L8" s="628"/>
      <c r="M8" s="628"/>
      <c r="N8" s="628" t="s">
        <v>4</v>
      </c>
      <c r="O8" s="628"/>
      <c r="P8" s="628"/>
      <c r="Q8" s="628" t="s">
        <v>5</v>
      </c>
      <c r="R8" s="628"/>
      <c r="S8" s="628"/>
      <c r="T8" s="626"/>
    </row>
    <row r="9" spans="1:20" thickBot="1">
      <c r="A9" s="622"/>
      <c r="B9" s="500" t="s">
        <v>6</v>
      </c>
      <c r="C9" s="500" t="s">
        <v>7</v>
      </c>
      <c r="D9" s="500" t="s">
        <v>2</v>
      </c>
      <c r="E9" s="500" t="s">
        <v>6</v>
      </c>
      <c r="F9" s="500" t="s">
        <v>7</v>
      </c>
      <c r="G9" s="500" t="s">
        <v>2</v>
      </c>
      <c r="H9" s="500" t="s">
        <v>6</v>
      </c>
      <c r="I9" s="500" t="s">
        <v>7</v>
      </c>
      <c r="J9" s="500" t="s">
        <v>2</v>
      </c>
      <c r="K9" s="500" t="s">
        <v>6</v>
      </c>
      <c r="L9" s="500" t="s">
        <v>7</v>
      </c>
      <c r="M9" s="500" t="s">
        <v>2</v>
      </c>
      <c r="N9" s="500" t="s">
        <v>6</v>
      </c>
      <c r="O9" s="500" t="s">
        <v>7</v>
      </c>
      <c r="P9" s="500" t="s">
        <v>2</v>
      </c>
      <c r="Q9" s="500" t="s">
        <v>6</v>
      </c>
      <c r="R9" s="500" t="s">
        <v>7</v>
      </c>
      <c r="S9" s="500" t="s">
        <v>2</v>
      </c>
      <c r="T9" s="626"/>
    </row>
    <row r="10" spans="1:20" ht="14.25">
      <c r="A10" s="825"/>
      <c r="B10" s="501" t="s">
        <v>14</v>
      </c>
      <c r="C10" s="501" t="s">
        <v>15</v>
      </c>
      <c r="D10" s="501" t="s">
        <v>5</v>
      </c>
      <c r="E10" s="501" t="s">
        <v>14</v>
      </c>
      <c r="F10" s="501" t="s">
        <v>15</v>
      </c>
      <c r="G10" s="501" t="s">
        <v>5</v>
      </c>
      <c r="H10" s="501" t="s">
        <v>14</v>
      </c>
      <c r="I10" s="501" t="s">
        <v>15</v>
      </c>
      <c r="J10" s="501" t="s">
        <v>5</v>
      </c>
      <c r="K10" s="501" t="s">
        <v>14</v>
      </c>
      <c r="L10" s="501" t="s">
        <v>15</v>
      </c>
      <c r="M10" s="501" t="s">
        <v>5</v>
      </c>
      <c r="N10" s="501" t="s">
        <v>14</v>
      </c>
      <c r="O10" s="501" t="s">
        <v>15</v>
      </c>
      <c r="P10" s="501" t="s">
        <v>5</v>
      </c>
      <c r="Q10" s="501" t="s">
        <v>14</v>
      </c>
      <c r="R10" s="501" t="s">
        <v>15</v>
      </c>
      <c r="S10" s="501" t="s">
        <v>5</v>
      </c>
      <c r="T10" s="827"/>
    </row>
    <row r="11" spans="1:20" ht="24" customHeight="1" thickBot="1">
      <c r="A11" s="508" t="s">
        <v>343</v>
      </c>
      <c r="B11" s="497">
        <v>5</v>
      </c>
      <c r="C11" s="497">
        <v>3</v>
      </c>
      <c r="D11" s="513">
        <f>SUM(B11:C11)</f>
        <v>8</v>
      </c>
      <c r="E11" s="497">
        <v>7</v>
      </c>
      <c r="F11" s="497">
        <v>2</v>
      </c>
      <c r="G11" s="513">
        <f>SUM(E11:F11)</f>
        <v>9</v>
      </c>
      <c r="H11" s="497">
        <f>SUM(B11,E11)</f>
        <v>12</v>
      </c>
      <c r="I11" s="497">
        <f>SUM(C11,F11)</f>
        <v>5</v>
      </c>
      <c r="J11" s="513">
        <f>SUM(H11:I11)</f>
        <v>17</v>
      </c>
      <c r="K11" s="497">
        <v>5</v>
      </c>
      <c r="L11" s="497">
        <v>3</v>
      </c>
      <c r="M11" s="513">
        <f>SUM(K11:L11)</f>
        <v>8</v>
      </c>
      <c r="N11" s="497">
        <v>8</v>
      </c>
      <c r="O11" s="497">
        <v>3</v>
      </c>
      <c r="P11" s="513">
        <f>SUM(N11:O11)</f>
        <v>11</v>
      </c>
      <c r="Q11" s="513">
        <f>SUM(K11,N11)</f>
        <v>13</v>
      </c>
      <c r="R11" s="513">
        <f>SUM(L11,O11)</f>
        <v>6</v>
      </c>
      <c r="S11" s="513">
        <f>SUM(Q11:R11)</f>
        <v>19</v>
      </c>
      <c r="T11" s="502" t="s">
        <v>344</v>
      </c>
    </row>
    <row r="12" spans="1:20" ht="24" customHeight="1" thickBot="1">
      <c r="A12" s="509" t="s">
        <v>345</v>
      </c>
      <c r="B12" s="495">
        <v>0</v>
      </c>
      <c r="C12" s="495">
        <v>41</v>
      </c>
      <c r="D12" s="514">
        <f t="shared" ref="D12:D22" si="0">SUM(B12:C12)</f>
        <v>41</v>
      </c>
      <c r="E12" s="495">
        <v>0</v>
      </c>
      <c r="F12" s="495">
        <v>43</v>
      </c>
      <c r="G12" s="514">
        <f t="shared" ref="G12:G22" si="1">SUM(E12:F12)</f>
        <v>43</v>
      </c>
      <c r="H12" s="495">
        <f t="shared" ref="H12:I22" si="2">SUM(B12,E12)</f>
        <v>0</v>
      </c>
      <c r="I12" s="495">
        <f t="shared" si="2"/>
        <v>84</v>
      </c>
      <c r="J12" s="514">
        <f t="shared" ref="J12:J22" si="3">SUM(H12:I12)</f>
        <v>84</v>
      </c>
      <c r="K12" s="495">
        <v>0</v>
      </c>
      <c r="L12" s="495">
        <v>146</v>
      </c>
      <c r="M12" s="514">
        <f t="shared" ref="M12:M21" si="4">SUM(K12:L12)</f>
        <v>146</v>
      </c>
      <c r="N12" s="495">
        <v>0</v>
      </c>
      <c r="O12" s="495">
        <v>72</v>
      </c>
      <c r="P12" s="514">
        <f t="shared" ref="P12:P21" si="5">SUM(N12:O12)</f>
        <v>72</v>
      </c>
      <c r="Q12" s="514">
        <f t="shared" ref="Q12:R21" si="6">SUM(K12,N12)</f>
        <v>0</v>
      </c>
      <c r="R12" s="514">
        <f t="shared" si="6"/>
        <v>218</v>
      </c>
      <c r="S12" s="514">
        <f t="shared" ref="S12:S21" si="7">SUM(Q12:R12)</f>
        <v>218</v>
      </c>
      <c r="T12" s="503" t="s">
        <v>346</v>
      </c>
    </row>
    <row r="13" spans="1:20" ht="24" customHeight="1" thickBot="1">
      <c r="A13" s="510" t="s">
        <v>347</v>
      </c>
      <c r="B13" s="419">
        <v>5</v>
      </c>
      <c r="C13" s="419">
        <v>3</v>
      </c>
      <c r="D13" s="515">
        <f t="shared" si="0"/>
        <v>8</v>
      </c>
      <c r="E13" s="419">
        <v>7</v>
      </c>
      <c r="F13" s="419">
        <v>2</v>
      </c>
      <c r="G13" s="515">
        <f t="shared" si="1"/>
        <v>9</v>
      </c>
      <c r="H13" s="494">
        <f t="shared" si="2"/>
        <v>12</v>
      </c>
      <c r="I13" s="494">
        <f t="shared" si="2"/>
        <v>5</v>
      </c>
      <c r="J13" s="515">
        <f t="shared" si="3"/>
        <v>17</v>
      </c>
      <c r="K13" s="419">
        <v>0</v>
      </c>
      <c r="L13" s="419">
        <v>0</v>
      </c>
      <c r="M13" s="515">
        <f t="shared" si="4"/>
        <v>0</v>
      </c>
      <c r="N13" s="419">
        <v>0</v>
      </c>
      <c r="O13" s="419">
        <v>0</v>
      </c>
      <c r="P13" s="515">
        <f t="shared" si="5"/>
        <v>0</v>
      </c>
      <c r="Q13" s="515">
        <f t="shared" si="6"/>
        <v>0</v>
      </c>
      <c r="R13" s="515">
        <f t="shared" si="6"/>
        <v>0</v>
      </c>
      <c r="S13" s="515">
        <f t="shared" si="7"/>
        <v>0</v>
      </c>
      <c r="T13" s="504" t="s">
        <v>348</v>
      </c>
    </row>
    <row r="14" spans="1:20" ht="24" customHeight="1" thickBot="1">
      <c r="A14" s="511" t="s">
        <v>349</v>
      </c>
      <c r="B14" s="418">
        <v>5</v>
      </c>
      <c r="C14" s="418">
        <v>3</v>
      </c>
      <c r="D14" s="514">
        <f t="shared" si="0"/>
        <v>8</v>
      </c>
      <c r="E14" s="418">
        <v>7</v>
      </c>
      <c r="F14" s="418">
        <v>2</v>
      </c>
      <c r="G14" s="514">
        <f t="shared" si="1"/>
        <v>9</v>
      </c>
      <c r="H14" s="495">
        <f t="shared" si="2"/>
        <v>12</v>
      </c>
      <c r="I14" s="496">
        <f>SUM(C14,F14)</f>
        <v>5</v>
      </c>
      <c r="J14" s="514">
        <f t="shared" si="3"/>
        <v>17</v>
      </c>
      <c r="K14" s="418">
        <v>0</v>
      </c>
      <c r="L14" s="418">
        <v>0</v>
      </c>
      <c r="M14" s="514">
        <f t="shared" si="4"/>
        <v>0</v>
      </c>
      <c r="N14" s="418">
        <v>0</v>
      </c>
      <c r="O14" s="418">
        <v>0</v>
      </c>
      <c r="P14" s="514">
        <f t="shared" si="5"/>
        <v>0</v>
      </c>
      <c r="Q14" s="514">
        <f t="shared" si="6"/>
        <v>0</v>
      </c>
      <c r="R14" s="514">
        <f t="shared" si="6"/>
        <v>0</v>
      </c>
      <c r="S14" s="514">
        <f t="shared" si="7"/>
        <v>0</v>
      </c>
      <c r="T14" s="503" t="s">
        <v>350</v>
      </c>
    </row>
    <row r="15" spans="1:20" ht="24" customHeight="1" thickBot="1">
      <c r="A15" s="510" t="s">
        <v>351</v>
      </c>
      <c r="B15" s="419">
        <v>28</v>
      </c>
      <c r="C15" s="419">
        <v>36</v>
      </c>
      <c r="D15" s="515">
        <f t="shared" si="0"/>
        <v>64</v>
      </c>
      <c r="E15" s="419">
        <v>36</v>
      </c>
      <c r="F15" s="419">
        <v>32</v>
      </c>
      <c r="G15" s="515">
        <f t="shared" si="1"/>
        <v>68</v>
      </c>
      <c r="H15" s="494">
        <f t="shared" si="2"/>
        <v>64</v>
      </c>
      <c r="I15" s="494">
        <f t="shared" si="2"/>
        <v>68</v>
      </c>
      <c r="J15" s="515">
        <f t="shared" si="3"/>
        <v>132</v>
      </c>
      <c r="K15" s="419">
        <v>48</v>
      </c>
      <c r="L15" s="419">
        <v>107</v>
      </c>
      <c r="M15" s="515">
        <f t="shared" si="4"/>
        <v>155</v>
      </c>
      <c r="N15" s="419">
        <v>60</v>
      </c>
      <c r="O15" s="419">
        <v>85</v>
      </c>
      <c r="P15" s="515">
        <f t="shared" si="5"/>
        <v>145</v>
      </c>
      <c r="Q15" s="586">
        <f>SUM(K15,N15)</f>
        <v>108</v>
      </c>
      <c r="R15" s="515">
        <f t="shared" si="6"/>
        <v>192</v>
      </c>
      <c r="S15" s="515">
        <f t="shared" si="7"/>
        <v>300</v>
      </c>
      <c r="T15" s="504" t="s">
        <v>352</v>
      </c>
    </row>
    <row r="16" spans="1:20" ht="24" customHeight="1" thickBot="1">
      <c r="A16" s="511" t="s">
        <v>353</v>
      </c>
      <c r="B16" s="418">
        <v>9</v>
      </c>
      <c r="C16" s="418">
        <v>5</v>
      </c>
      <c r="D16" s="514">
        <f t="shared" si="0"/>
        <v>14</v>
      </c>
      <c r="E16" s="418">
        <v>11</v>
      </c>
      <c r="F16" s="418">
        <v>6</v>
      </c>
      <c r="G16" s="514">
        <f t="shared" si="1"/>
        <v>17</v>
      </c>
      <c r="H16" s="495">
        <f t="shared" si="2"/>
        <v>20</v>
      </c>
      <c r="I16" s="495">
        <f t="shared" si="2"/>
        <v>11</v>
      </c>
      <c r="J16" s="514">
        <f t="shared" si="3"/>
        <v>31</v>
      </c>
      <c r="K16" s="418">
        <v>5</v>
      </c>
      <c r="L16" s="418">
        <v>14</v>
      </c>
      <c r="M16" s="514">
        <f t="shared" si="4"/>
        <v>19</v>
      </c>
      <c r="N16" s="418">
        <v>13</v>
      </c>
      <c r="O16" s="418">
        <v>14</v>
      </c>
      <c r="P16" s="514">
        <f t="shared" si="5"/>
        <v>27</v>
      </c>
      <c r="Q16" s="514">
        <f t="shared" si="6"/>
        <v>18</v>
      </c>
      <c r="R16" s="514">
        <f t="shared" si="6"/>
        <v>28</v>
      </c>
      <c r="S16" s="514">
        <f t="shared" si="7"/>
        <v>46</v>
      </c>
      <c r="T16" s="503" t="s">
        <v>354</v>
      </c>
    </row>
    <row r="17" spans="1:20" ht="24" customHeight="1" thickBot="1">
      <c r="A17" s="510" t="s">
        <v>355</v>
      </c>
      <c r="B17" s="420">
        <v>25</v>
      </c>
      <c r="C17" s="420">
        <v>115</v>
      </c>
      <c r="D17" s="515">
        <f t="shared" si="0"/>
        <v>140</v>
      </c>
      <c r="E17" s="420">
        <v>4</v>
      </c>
      <c r="F17" s="420">
        <v>28</v>
      </c>
      <c r="G17" s="515">
        <f t="shared" si="1"/>
        <v>32</v>
      </c>
      <c r="H17" s="494">
        <f t="shared" si="2"/>
        <v>29</v>
      </c>
      <c r="I17" s="494">
        <f t="shared" si="2"/>
        <v>143</v>
      </c>
      <c r="J17" s="515">
        <f t="shared" si="3"/>
        <v>172</v>
      </c>
      <c r="K17" s="420">
        <v>130</v>
      </c>
      <c r="L17" s="420">
        <v>341</v>
      </c>
      <c r="M17" s="515">
        <f t="shared" si="4"/>
        <v>471</v>
      </c>
      <c r="N17" s="420">
        <v>69</v>
      </c>
      <c r="O17" s="420">
        <v>90</v>
      </c>
      <c r="P17" s="515">
        <f t="shared" si="5"/>
        <v>159</v>
      </c>
      <c r="Q17" s="515">
        <f t="shared" si="6"/>
        <v>199</v>
      </c>
      <c r="R17" s="515">
        <f t="shared" si="6"/>
        <v>431</v>
      </c>
      <c r="S17" s="515">
        <f t="shared" si="7"/>
        <v>630</v>
      </c>
      <c r="T17" s="505" t="s">
        <v>356</v>
      </c>
    </row>
    <row r="18" spans="1:20" ht="24" customHeight="1" thickBot="1">
      <c r="A18" s="511" t="s">
        <v>357</v>
      </c>
      <c r="B18" s="418">
        <v>67</v>
      </c>
      <c r="C18" s="418">
        <v>106</v>
      </c>
      <c r="D18" s="514">
        <f t="shared" si="0"/>
        <v>173</v>
      </c>
      <c r="E18" s="418">
        <v>38</v>
      </c>
      <c r="F18" s="418">
        <v>135</v>
      </c>
      <c r="G18" s="514">
        <f t="shared" si="1"/>
        <v>173</v>
      </c>
      <c r="H18" s="496">
        <f>SUM(B18,E18)</f>
        <v>105</v>
      </c>
      <c r="I18" s="496">
        <f>SUM(C18,F18)</f>
        <v>241</v>
      </c>
      <c r="J18" s="514">
        <f t="shared" si="3"/>
        <v>346</v>
      </c>
      <c r="K18" s="418">
        <v>72</v>
      </c>
      <c r="L18" s="418">
        <v>194</v>
      </c>
      <c r="M18" s="514">
        <f t="shared" si="4"/>
        <v>266</v>
      </c>
      <c r="N18" s="418">
        <v>50</v>
      </c>
      <c r="O18" s="418">
        <v>78</v>
      </c>
      <c r="P18" s="514">
        <f t="shared" si="5"/>
        <v>128</v>
      </c>
      <c r="Q18" s="514">
        <f t="shared" si="6"/>
        <v>122</v>
      </c>
      <c r="R18" s="514">
        <f t="shared" si="6"/>
        <v>272</v>
      </c>
      <c r="S18" s="514">
        <f t="shared" si="7"/>
        <v>394</v>
      </c>
      <c r="T18" s="503" t="s">
        <v>358</v>
      </c>
    </row>
    <row r="19" spans="1:20" ht="24" customHeight="1" thickBot="1">
      <c r="A19" s="510" t="s">
        <v>359</v>
      </c>
      <c r="B19" s="420">
        <v>8</v>
      </c>
      <c r="C19" s="420">
        <v>5</v>
      </c>
      <c r="D19" s="515">
        <f t="shared" si="0"/>
        <v>13</v>
      </c>
      <c r="E19" s="420">
        <v>12</v>
      </c>
      <c r="F19" s="420">
        <v>3</v>
      </c>
      <c r="G19" s="515">
        <f t="shared" si="1"/>
        <v>15</v>
      </c>
      <c r="H19" s="494">
        <f t="shared" si="2"/>
        <v>20</v>
      </c>
      <c r="I19" s="494">
        <f t="shared" si="2"/>
        <v>8</v>
      </c>
      <c r="J19" s="515">
        <f t="shared" si="3"/>
        <v>28</v>
      </c>
      <c r="K19" s="420">
        <v>0</v>
      </c>
      <c r="L19" s="420">
        <v>0</v>
      </c>
      <c r="M19" s="515">
        <f t="shared" si="4"/>
        <v>0</v>
      </c>
      <c r="N19" s="420">
        <v>0</v>
      </c>
      <c r="O19" s="420">
        <v>0</v>
      </c>
      <c r="P19" s="515">
        <f t="shared" si="5"/>
        <v>0</v>
      </c>
      <c r="Q19" s="515">
        <f t="shared" si="6"/>
        <v>0</v>
      </c>
      <c r="R19" s="515">
        <f t="shared" si="6"/>
        <v>0</v>
      </c>
      <c r="S19" s="515">
        <f t="shared" si="7"/>
        <v>0</v>
      </c>
      <c r="T19" s="505" t="s">
        <v>435</v>
      </c>
    </row>
    <row r="20" spans="1:20" ht="24" customHeight="1" thickBot="1">
      <c r="A20" s="511" t="s">
        <v>360</v>
      </c>
      <c r="B20" s="418">
        <v>12</v>
      </c>
      <c r="C20" s="418">
        <v>7</v>
      </c>
      <c r="D20" s="514">
        <f t="shared" si="0"/>
        <v>19</v>
      </c>
      <c r="E20" s="418">
        <v>15</v>
      </c>
      <c r="F20" s="418">
        <v>6</v>
      </c>
      <c r="G20" s="514">
        <f t="shared" si="1"/>
        <v>21</v>
      </c>
      <c r="H20" s="495">
        <f t="shared" si="2"/>
        <v>27</v>
      </c>
      <c r="I20" s="495">
        <f t="shared" si="2"/>
        <v>13</v>
      </c>
      <c r="J20" s="514">
        <f t="shared" si="3"/>
        <v>40</v>
      </c>
      <c r="K20" s="418">
        <v>0</v>
      </c>
      <c r="L20" s="418">
        <v>0</v>
      </c>
      <c r="M20" s="514">
        <f t="shared" si="4"/>
        <v>0</v>
      </c>
      <c r="N20" s="418">
        <v>0</v>
      </c>
      <c r="O20" s="418">
        <v>0</v>
      </c>
      <c r="P20" s="514">
        <f t="shared" si="5"/>
        <v>0</v>
      </c>
      <c r="Q20" s="514">
        <f t="shared" si="6"/>
        <v>0</v>
      </c>
      <c r="R20" s="514">
        <f t="shared" si="6"/>
        <v>0</v>
      </c>
      <c r="S20" s="514">
        <f t="shared" si="7"/>
        <v>0</v>
      </c>
      <c r="T20" s="503" t="s">
        <v>361</v>
      </c>
    </row>
    <row r="21" spans="1:20" ht="24" customHeight="1" thickBot="1">
      <c r="A21" s="510" t="s">
        <v>362</v>
      </c>
      <c r="B21" s="420">
        <v>10</v>
      </c>
      <c r="C21" s="420">
        <v>8</v>
      </c>
      <c r="D21" s="515">
        <f t="shared" si="0"/>
        <v>18</v>
      </c>
      <c r="E21" s="420">
        <v>8</v>
      </c>
      <c r="F21" s="420">
        <v>3</v>
      </c>
      <c r="G21" s="515">
        <f t="shared" si="1"/>
        <v>11</v>
      </c>
      <c r="H21" s="494">
        <f t="shared" si="2"/>
        <v>18</v>
      </c>
      <c r="I21" s="494">
        <f t="shared" si="2"/>
        <v>11</v>
      </c>
      <c r="J21" s="515">
        <f t="shared" si="3"/>
        <v>29</v>
      </c>
      <c r="K21" s="420">
        <v>66</v>
      </c>
      <c r="L21" s="420">
        <v>45</v>
      </c>
      <c r="M21" s="515">
        <f t="shared" si="4"/>
        <v>111</v>
      </c>
      <c r="N21" s="420">
        <v>64</v>
      </c>
      <c r="O21" s="420">
        <v>55</v>
      </c>
      <c r="P21" s="515">
        <f t="shared" si="5"/>
        <v>119</v>
      </c>
      <c r="Q21" s="515">
        <f t="shared" si="6"/>
        <v>130</v>
      </c>
      <c r="R21" s="515">
        <f t="shared" si="6"/>
        <v>100</v>
      </c>
      <c r="S21" s="515">
        <f t="shared" si="7"/>
        <v>230</v>
      </c>
      <c r="T21" s="505" t="s">
        <v>363</v>
      </c>
    </row>
    <row r="22" spans="1:20" ht="24" customHeight="1">
      <c r="A22" s="512" t="s">
        <v>398</v>
      </c>
      <c r="B22" s="421">
        <v>0</v>
      </c>
      <c r="C22" s="421">
        <v>0</v>
      </c>
      <c r="D22" s="516">
        <f t="shared" si="0"/>
        <v>0</v>
      </c>
      <c r="E22" s="421">
        <v>0</v>
      </c>
      <c r="F22" s="421">
        <v>0</v>
      </c>
      <c r="G22" s="516">
        <f t="shared" si="1"/>
        <v>0</v>
      </c>
      <c r="H22" s="498">
        <f t="shared" si="2"/>
        <v>0</v>
      </c>
      <c r="I22" s="498">
        <f t="shared" si="2"/>
        <v>0</v>
      </c>
      <c r="J22" s="516">
        <f t="shared" si="3"/>
        <v>0</v>
      </c>
      <c r="K22" s="421">
        <v>48</v>
      </c>
      <c r="L22" s="421">
        <v>35</v>
      </c>
      <c r="M22" s="517">
        <f>SUM(K22:L22)</f>
        <v>83</v>
      </c>
      <c r="N22" s="421">
        <v>79</v>
      </c>
      <c r="O22" s="421">
        <v>27</v>
      </c>
      <c r="P22" s="517">
        <f>SUM(N22:O22)</f>
        <v>106</v>
      </c>
      <c r="Q22" s="517">
        <f>SUM(K22,N22)</f>
        <v>127</v>
      </c>
      <c r="R22" s="517">
        <f>SUM(L22,O22)</f>
        <v>62</v>
      </c>
      <c r="S22" s="517">
        <f>SUM(Q22:R22)</f>
        <v>189</v>
      </c>
      <c r="T22" s="506" t="s">
        <v>399</v>
      </c>
    </row>
    <row r="23" spans="1:20" ht="24" customHeight="1">
      <c r="A23" s="587" t="s">
        <v>2</v>
      </c>
      <c r="B23" s="499">
        <f>SUM(B11:B22)</f>
        <v>174</v>
      </c>
      <c r="C23" s="499">
        <f t="shared" ref="C23:R23" si="8">SUM(C11:C22)</f>
        <v>332</v>
      </c>
      <c r="D23" s="499">
        <f t="shared" si="8"/>
        <v>506</v>
      </c>
      <c r="E23" s="499">
        <f t="shared" si="8"/>
        <v>145</v>
      </c>
      <c r="F23" s="499">
        <f t="shared" si="8"/>
        <v>262</v>
      </c>
      <c r="G23" s="499">
        <f t="shared" si="8"/>
        <v>407</v>
      </c>
      <c r="H23" s="499">
        <f t="shared" si="8"/>
        <v>319</v>
      </c>
      <c r="I23" s="499">
        <f t="shared" si="8"/>
        <v>594</v>
      </c>
      <c r="J23" s="499">
        <f t="shared" si="8"/>
        <v>913</v>
      </c>
      <c r="K23" s="499">
        <f t="shared" si="8"/>
        <v>374</v>
      </c>
      <c r="L23" s="499">
        <f t="shared" si="8"/>
        <v>885</v>
      </c>
      <c r="M23" s="499">
        <f t="shared" si="8"/>
        <v>1259</v>
      </c>
      <c r="N23" s="499">
        <f t="shared" si="8"/>
        <v>343</v>
      </c>
      <c r="O23" s="499">
        <f t="shared" si="8"/>
        <v>424</v>
      </c>
      <c r="P23" s="499">
        <f t="shared" si="8"/>
        <v>767</v>
      </c>
      <c r="Q23" s="499">
        <f t="shared" si="8"/>
        <v>717</v>
      </c>
      <c r="R23" s="499">
        <f t="shared" si="8"/>
        <v>1309</v>
      </c>
      <c r="S23" s="499">
        <f>SUM(S11:S22)</f>
        <v>2026</v>
      </c>
      <c r="T23" s="507" t="s">
        <v>5</v>
      </c>
    </row>
  </sheetData>
  <mergeCells count="20">
    <mergeCell ref="B6:J6"/>
    <mergeCell ref="B7:D7"/>
    <mergeCell ref="E7:G7"/>
    <mergeCell ref="H7:J7"/>
    <mergeCell ref="B8:D8"/>
    <mergeCell ref="E8:G8"/>
    <mergeCell ref="H8:J8"/>
    <mergeCell ref="K6:S6"/>
    <mergeCell ref="A1:T1"/>
    <mergeCell ref="A2:T2"/>
    <mergeCell ref="A3:T3"/>
    <mergeCell ref="A4:T4"/>
    <mergeCell ref="A6:A10"/>
    <mergeCell ref="T6:T10"/>
    <mergeCell ref="K8:M8"/>
    <mergeCell ref="N8:P8"/>
    <mergeCell ref="Q8:S8"/>
    <mergeCell ref="K7:M7"/>
    <mergeCell ref="N7:P7"/>
    <mergeCell ref="Q7:S7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rightToLeft="1" view="pageBreakPreview" zoomScale="98" zoomScaleNormal="100" zoomScaleSheetLayoutView="98" workbookViewId="0">
      <selection activeCell="A6" sqref="A6:A10"/>
    </sheetView>
  </sheetViews>
  <sheetFormatPr defaultColWidth="9.140625" defaultRowHeight="15"/>
  <cols>
    <col min="1" max="1" width="23.28515625" style="61" customWidth="1"/>
    <col min="2" max="2" width="5.7109375" style="61" customWidth="1"/>
    <col min="3" max="3" width="7.7109375" style="61" bestFit="1" customWidth="1"/>
    <col min="4" max="4" width="6.28515625" style="61" bestFit="1" customWidth="1"/>
    <col min="5" max="5" width="5.85546875" style="61" bestFit="1" customWidth="1"/>
    <col min="6" max="6" width="7.7109375" style="61" bestFit="1" customWidth="1"/>
    <col min="7" max="7" width="6.28515625" style="61" bestFit="1" customWidth="1"/>
    <col min="8" max="8" width="5.85546875" style="61" bestFit="1" customWidth="1"/>
    <col min="9" max="9" width="7.7109375" style="61" bestFit="1" customWidth="1"/>
    <col min="10" max="10" width="6.28515625" style="61" bestFit="1" customWidth="1"/>
    <col min="11" max="11" width="5.7109375" style="61" customWidth="1"/>
    <col min="12" max="12" width="7.7109375" style="61" bestFit="1" customWidth="1"/>
    <col min="13" max="13" width="6.28515625" style="61" bestFit="1" customWidth="1"/>
    <col min="14" max="14" width="5.85546875" style="61" bestFit="1" customWidth="1"/>
    <col min="15" max="15" width="7.7109375" style="61" bestFit="1" customWidth="1"/>
    <col min="16" max="16" width="6.28515625" style="61" bestFit="1" customWidth="1"/>
    <col min="17" max="17" width="5.85546875" style="61" bestFit="1" customWidth="1"/>
    <col min="18" max="18" width="7.7109375" style="61" bestFit="1" customWidth="1"/>
    <col min="19" max="19" width="6.28515625" style="61" bestFit="1" customWidth="1"/>
    <col min="20" max="20" width="26.140625" style="61" customWidth="1"/>
    <col min="21" max="16384" width="9.140625" style="60"/>
  </cols>
  <sheetData>
    <row r="1" spans="1:20" ht="38.25" customHeight="1" thickBot="1">
      <c r="A1" s="612" t="s">
        <v>437</v>
      </c>
      <c r="B1" s="823"/>
      <c r="C1" s="823"/>
      <c r="D1" s="823"/>
      <c r="E1" s="823"/>
      <c r="F1" s="823"/>
      <c r="G1" s="823"/>
      <c r="H1" s="823"/>
      <c r="I1" s="823"/>
      <c r="J1" s="823"/>
      <c r="K1" s="613"/>
      <c r="L1" s="613"/>
      <c r="M1" s="613"/>
      <c r="N1" s="613"/>
      <c r="O1" s="613"/>
      <c r="P1" s="613"/>
      <c r="Q1" s="613"/>
      <c r="R1" s="613"/>
      <c r="S1" s="613"/>
      <c r="T1" s="614"/>
    </row>
    <row r="2" spans="1:20" ht="18.75" thickBot="1">
      <c r="A2" s="629" t="s">
        <v>402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1"/>
    </row>
    <row r="3" spans="1:20" ht="35.25" customHeight="1">
      <c r="A3" s="615" t="s">
        <v>449</v>
      </c>
      <c r="B3" s="703"/>
      <c r="C3" s="703"/>
      <c r="D3" s="703"/>
      <c r="E3" s="703"/>
      <c r="F3" s="703"/>
      <c r="G3" s="703"/>
      <c r="H3" s="703"/>
      <c r="I3" s="703"/>
      <c r="J3" s="703"/>
      <c r="K3" s="616"/>
      <c r="L3" s="616"/>
      <c r="M3" s="616"/>
      <c r="N3" s="616"/>
      <c r="O3" s="616"/>
      <c r="P3" s="616"/>
      <c r="Q3" s="616"/>
      <c r="R3" s="616"/>
      <c r="S3" s="616"/>
      <c r="T3" s="617"/>
    </row>
    <row r="4" spans="1:20" ht="15.75">
      <c r="A4" s="618" t="s">
        <v>402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19"/>
      <c r="N4" s="619"/>
      <c r="O4" s="619"/>
      <c r="P4" s="619"/>
      <c r="Q4" s="619"/>
      <c r="R4" s="619"/>
      <c r="S4" s="619"/>
      <c r="T4" s="620"/>
    </row>
    <row r="5" spans="1:20" s="62" customFormat="1" ht="16.899999999999999" customHeight="1">
      <c r="A5" s="98" t="s">
        <v>488</v>
      </c>
      <c r="B5" s="99"/>
      <c r="C5" s="99"/>
      <c r="D5" s="99"/>
      <c r="E5" s="99"/>
      <c r="F5" s="99"/>
      <c r="G5" s="99"/>
      <c r="H5" s="99"/>
      <c r="I5" s="99"/>
      <c r="J5" s="100"/>
      <c r="K5" s="99"/>
      <c r="L5" s="99"/>
      <c r="M5" s="99"/>
      <c r="N5" s="99"/>
      <c r="O5" s="99"/>
      <c r="P5" s="99"/>
      <c r="Q5" s="99"/>
      <c r="R5" s="99"/>
      <c r="S5" s="100"/>
      <c r="T5" s="101" t="s">
        <v>487</v>
      </c>
    </row>
    <row r="6" spans="1:20" ht="24.75" customHeight="1" thickBot="1">
      <c r="A6" s="621" t="s">
        <v>403</v>
      </c>
      <c r="B6" s="624">
        <v>2017</v>
      </c>
      <c r="C6" s="624"/>
      <c r="D6" s="624"/>
      <c r="E6" s="624"/>
      <c r="F6" s="624"/>
      <c r="G6" s="624"/>
      <c r="H6" s="624"/>
      <c r="I6" s="624"/>
      <c r="J6" s="624"/>
      <c r="K6" s="624">
        <v>2018</v>
      </c>
      <c r="L6" s="624"/>
      <c r="M6" s="624"/>
      <c r="N6" s="624"/>
      <c r="O6" s="624"/>
      <c r="P6" s="624"/>
      <c r="Q6" s="624"/>
      <c r="R6" s="624"/>
      <c r="S6" s="624"/>
      <c r="T6" s="625" t="s">
        <v>438</v>
      </c>
    </row>
    <row r="7" spans="1:20" ht="20.100000000000001" customHeight="1" thickBot="1">
      <c r="A7" s="824"/>
      <c r="B7" s="624" t="s">
        <v>1</v>
      </c>
      <c r="C7" s="624"/>
      <c r="D7" s="624"/>
      <c r="E7" s="624" t="s">
        <v>17</v>
      </c>
      <c r="F7" s="624"/>
      <c r="G7" s="624"/>
      <c r="H7" s="624" t="s">
        <v>2</v>
      </c>
      <c r="I7" s="624"/>
      <c r="J7" s="624"/>
      <c r="K7" s="624" t="s">
        <v>1</v>
      </c>
      <c r="L7" s="624"/>
      <c r="M7" s="624"/>
      <c r="N7" s="624" t="s">
        <v>17</v>
      </c>
      <c r="O7" s="624"/>
      <c r="P7" s="624"/>
      <c r="Q7" s="624" t="s">
        <v>2</v>
      </c>
      <c r="R7" s="624"/>
      <c r="S7" s="624"/>
      <c r="T7" s="826"/>
    </row>
    <row r="8" spans="1:20" ht="20.100000000000001" customHeight="1" thickBot="1">
      <c r="A8" s="622"/>
      <c r="B8" s="628" t="s">
        <v>3</v>
      </c>
      <c r="C8" s="628"/>
      <c r="D8" s="628"/>
      <c r="E8" s="628" t="s">
        <v>4</v>
      </c>
      <c r="F8" s="628"/>
      <c r="G8" s="628"/>
      <c r="H8" s="628" t="s">
        <v>5</v>
      </c>
      <c r="I8" s="628"/>
      <c r="J8" s="628"/>
      <c r="K8" s="628" t="s">
        <v>3</v>
      </c>
      <c r="L8" s="628"/>
      <c r="M8" s="628"/>
      <c r="N8" s="628" t="s">
        <v>4</v>
      </c>
      <c r="O8" s="628"/>
      <c r="P8" s="628"/>
      <c r="Q8" s="628" t="s">
        <v>5</v>
      </c>
      <c r="R8" s="628"/>
      <c r="S8" s="628"/>
      <c r="T8" s="626"/>
    </row>
    <row r="9" spans="1:20" thickBot="1">
      <c r="A9" s="622"/>
      <c r="B9" s="500" t="s">
        <v>6</v>
      </c>
      <c r="C9" s="500" t="s">
        <v>7</v>
      </c>
      <c r="D9" s="500" t="s">
        <v>2</v>
      </c>
      <c r="E9" s="500" t="s">
        <v>6</v>
      </c>
      <c r="F9" s="500" t="s">
        <v>7</v>
      </c>
      <c r="G9" s="500" t="s">
        <v>2</v>
      </c>
      <c r="H9" s="500" t="s">
        <v>6</v>
      </c>
      <c r="I9" s="500" t="s">
        <v>7</v>
      </c>
      <c r="J9" s="500" t="s">
        <v>2</v>
      </c>
      <c r="K9" s="500" t="s">
        <v>6</v>
      </c>
      <c r="L9" s="500" t="s">
        <v>7</v>
      </c>
      <c r="M9" s="500" t="s">
        <v>2</v>
      </c>
      <c r="N9" s="500" t="s">
        <v>6</v>
      </c>
      <c r="O9" s="500" t="s">
        <v>7</v>
      </c>
      <c r="P9" s="500" t="s">
        <v>2</v>
      </c>
      <c r="Q9" s="500" t="s">
        <v>6</v>
      </c>
      <c r="R9" s="500" t="s">
        <v>7</v>
      </c>
      <c r="S9" s="500" t="s">
        <v>2</v>
      </c>
      <c r="T9" s="626"/>
    </row>
    <row r="10" spans="1:20" ht="14.25">
      <c r="A10" s="825"/>
      <c r="B10" s="501" t="s">
        <v>14</v>
      </c>
      <c r="C10" s="501" t="s">
        <v>15</v>
      </c>
      <c r="D10" s="501" t="s">
        <v>5</v>
      </c>
      <c r="E10" s="501" t="s">
        <v>14</v>
      </c>
      <c r="F10" s="501" t="s">
        <v>15</v>
      </c>
      <c r="G10" s="501" t="s">
        <v>5</v>
      </c>
      <c r="H10" s="501" t="s">
        <v>14</v>
      </c>
      <c r="I10" s="501" t="s">
        <v>15</v>
      </c>
      <c r="J10" s="501" t="s">
        <v>5</v>
      </c>
      <c r="K10" s="501" t="s">
        <v>14</v>
      </c>
      <c r="L10" s="501" t="s">
        <v>15</v>
      </c>
      <c r="M10" s="501" t="s">
        <v>5</v>
      </c>
      <c r="N10" s="501" t="s">
        <v>14</v>
      </c>
      <c r="O10" s="501" t="s">
        <v>15</v>
      </c>
      <c r="P10" s="501" t="s">
        <v>5</v>
      </c>
      <c r="Q10" s="501" t="s">
        <v>14</v>
      </c>
      <c r="R10" s="501" t="s">
        <v>15</v>
      </c>
      <c r="S10" s="501" t="s">
        <v>5</v>
      </c>
      <c r="T10" s="827"/>
    </row>
    <row r="11" spans="1:20" ht="29.25" customHeight="1" thickBot="1">
      <c r="A11" s="526" t="s">
        <v>364</v>
      </c>
      <c r="B11" s="527">
        <v>6</v>
      </c>
      <c r="C11" s="527">
        <v>2</v>
      </c>
      <c r="D11" s="528">
        <f>SUM(B11:C11)</f>
        <v>8</v>
      </c>
      <c r="E11" s="527">
        <v>7</v>
      </c>
      <c r="F11" s="527">
        <v>2</v>
      </c>
      <c r="G11" s="528">
        <f>SUM(E11:F11)</f>
        <v>9</v>
      </c>
      <c r="H11" s="527">
        <f>SUM(B11,E11)</f>
        <v>13</v>
      </c>
      <c r="I11" s="527">
        <f>SUM(C11,F11)</f>
        <v>4</v>
      </c>
      <c r="J11" s="528">
        <f>SUM(H11:I11)</f>
        <v>17</v>
      </c>
      <c r="K11" s="527">
        <v>5</v>
      </c>
      <c r="L11" s="527">
        <v>3</v>
      </c>
      <c r="M11" s="528">
        <f>SUM(K11:L11)</f>
        <v>8</v>
      </c>
      <c r="N11" s="527">
        <v>7</v>
      </c>
      <c r="O11" s="527">
        <v>3</v>
      </c>
      <c r="P11" s="528">
        <f>SUM(N11:O11)</f>
        <v>10</v>
      </c>
      <c r="Q11" s="528">
        <f>SUM(K11,N11)</f>
        <v>12</v>
      </c>
      <c r="R11" s="528">
        <f>SUM(L11,O11)</f>
        <v>6</v>
      </c>
      <c r="S11" s="528">
        <f>SUM(Q11:R11)</f>
        <v>18</v>
      </c>
      <c r="T11" s="529" t="s">
        <v>365</v>
      </c>
    </row>
    <row r="12" spans="1:20" ht="29.25" customHeight="1" thickBot="1">
      <c r="A12" s="518" t="s">
        <v>366</v>
      </c>
      <c r="B12" s="495">
        <v>2</v>
      </c>
      <c r="C12" s="495">
        <v>3</v>
      </c>
      <c r="D12" s="514">
        <f t="shared" ref="D12:D13" si="0">SUM(B12:C12)</f>
        <v>5</v>
      </c>
      <c r="E12" s="495">
        <v>2</v>
      </c>
      <c r="F12" s="495">
        <v>0</v>
      </c>
      <c r="G12" s="514">
        <f t="shared" ref="G12:G13" si="1">SUM(E12:F12)</f>
        <v>2</v>
      </c>
      <c r="H12" s="495">
        <f t="shared" ref="H12:I13" si="2">SUM(B12,E12)</f>
        <v>4</v>
      </c>
      <c r="I12" s="495">
        <f t="shared" si="2"/>
        <v>3</v>
      </c>
      <c r="J12" s="514">
        <f t="shared" ref="J12:J13" si="3">SUM(H12:I12)</f>
        <v>7</v>
      </c>
      <c r="K12" s="495">
        <v>0</v>
      </c>
      <c r="L12" s="495">
        <v>0</v>
      </c>
      <c r="M12" s="514">
        <f t="shared" ref="M12:M13" si="4">SUM(K12:L12)</f>
        <v>0</v>
      </c>
      <c r="N12" s="495">
        <v>0</v>
      </c>
      <c r="O12" s="495">
        <v>0</v>
      </c>
      <c r="P12" s="514">
        <f t="shared" ref="P12:P13" si="5">SUM(N12:O12)</f>
        <v>0</v>
      </c>
      <c r="Q12" s="514">
        <f t="shared" ref="Q12:R13" si="6">SUM(K12,N12)</f>
        <v>0</v>
      </c>
      <c r="R12" s="514">
        <f t="shared" si="6"/>
        <v>0</v>
      </c>
      <c r="S12" s="514">
        <f t="shared" ref="S12:S13" si="7">SUM(Q12:R12)</f>
        <v>0</v>
      </c>
      <c r="T12" s="503" t="s">
        <v>367</v>
      </c>
    </row>
    <row r="13" spans="1:20" ht="29.25" customHeight="1">
      <c r="A13" s="530" t="s">
        <v>368</v>
      </c>
      <c r="B13" s="531">
        <v>0</v>
      </c>
      <c r="C13" s="531">
        <v>0</v>
      </c>
      <c r="D13" s="532">
        <f t="shared" si="0"/>
        <v>0</v>
      </c>
      <c r="E13" s="531">
        <v>2</v>
      </c>
      <c r="F13" s="531">
        <v>0</v>
      </c>
      <c r="G13" s="532">
        <f t="shared" si="1"/>
        <v>2</v>
      </c>
      <c r="H13" s="533">
        <f t="shared" si="2"/>
        <v>2</v>
      </c>
      <c r="I13" s="533">
        <f t="shared" si="2"/>
        <v>0</v>
      </c>
      <c r="J13" s="532">
        <f t="shared" si="3"/>
        <v>2</v>
      </c>
      <c r="K13" s="531">
        <v>0</v>
      </c>
      <c r="L13" s="531">
        <v>0</v>
      </c>
      <c r="M13" s="532">
        <f t="shared" si="4"/>
        <v>0</v>
      </c>
      <c r="N13" s="531">
        <v>1</v>
      </c>
      <c r="O13" s="531">
        <v>0</v>
      </c>
      <c r="P13" s="532">
        <f t="shared" si="5"/>
        <v>1</v>
      </c>
      <c r="Q13" s="532">
        <f t="shared" si="6"/>
        <v>1</v>
      </c>
      <c r="R13" s="532">
        <f t="shared" si="6"/>
        <v>0</v>
      </c>
      <c r="S13" s="532">
        <f t="shared" si="7"/>
        <v>1</v>
      </c>
      <c r="T13" s="534" t="s">
        <v>369</v>
      </c>
    </row>
    <row r="14" spans="1:20" ht="29.25" customHeight="1">
      <c r="A14" s="588" t="s">
        <v>2</v>
      </c>
      <c r="B14" s="589">
        <f t="shared" ref="B14:S14" si="8">SUM(B11:B13)</f>
        <v>8</v>
      </c>
      <c r="C14" s="589">
        <f t="shared" si="8"/>
        <v>5</v>
      </c>
      <c r="D14" s="589">
        <f t="shared" si="8"/>
        <v>13</v>
      </c>
      <c r="E14" s="589">
        <f t="shared" si="8"/>
        <v>11</v>
      </c>
      <c r="F14" s="589">
        <f t="shared" si="8"/>
        <v>2</v>
      </c>
      <c r="G14" s="589">
        <f t="shared" si="8"/>
        <v>13</v>
      </c>
      <c r="H14" s="589">
        <f t="shared" si="8"/>
        <v>19</v>
      </c>
      <c r="I14" s="589">
        <f t="shared" si="8"/>
        <v>7</v>
      </c>
      <c r="J14" s="589">
        <f t="shared" si="8"/>
        <v>26</v>
      </c>
      <c r="K14" s="589">
        <f t="shared" si="8"/>
        <v>5</v>
      </c>
      <c r="L14" s="589">
        <f t="shared" si="8"/>
        <v>3</v>
      </c>
      <c r="M14" s="589">
        <f t="shared" si="8"/>
        <v>8</v>
      </c>
      <c r="N14" s="589">
        <f t="shared" si="8"/>
        <v>8</v>
      </c>
      <c r="O14" s="589">
        <f t="shared" si="8"/>
        <v>3</v>
      </c>
      <c r="P14" s="589">
        <f t="shared" si="8"/>
        <v>11</v>
      </c>
      <c r="Q14" s="589">
        <f t="shared" si="8"/>
        <v>13</v>
      </c>
      <c r="R14" s="589">
        <f t="shared" si="8"/>
        <v>6</v>
      </c>
      <c r="S14" s="589">
        <f t="shared" si="8"/>
        <v>19</v>
      </c>
      <c r="T14" s="590" t="s">
        <v>5</v>
      </c>
    </row>
  </sheetData>
  <mergeCells count="20">
    <mergeCell ref="H8:J8"/>
    <mergeCell ref="K8:M8"/>
    <mergeCell ref="N8:P8"/>
    <mergeCell ref="Q8:S8"/>
    <mergeCell ref="A1:T1"/>
    <mergeCell ref="A2:T2"/>
    <mergeCell ref="A3:T3"/>
    <mergeCell ref="A4:T4"/>
    <mergeCell ref="A6:A10"/>
    <mergeCell ref="B6:J6"/>
    <mergeCell ref="K6:S6"/>
    <mergeCell ref="T6:T10"/>
    <mergeCell ref="B7:D7"/>
    <mergeCell ref="E7:G7"/>
    <mergeCell ref="H7:J7"/>
    <mergeCell ref="K7:M7"/>
    <mergeCell ref="N7:P7"/>
    <mergeCell ref="Q7:S7"/>
    <mergeCell ref="B8:D8"/>
    <mergeCell ref="E8:G8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rightToLeft="1" view="pageBreakPreview" zoomScale="98" zoomScaleNormal="100" zoomScaleSheetLayoutView="98" workbookViewId="0">
      <selection activeCell="A4" sqref="A4:T4"/>
    </sheetView>
  </sheetViews>
  <sheetFormatPr defaultColWidth="9.140625" defaultRowHeight="15"/>
  <cols>
    <col min="1" max="1" width="23.28515625" style="61" customWidth="1"/>
    <col min="2" max="2" width="5.7109375" style="61" customWidth="1"/>
    <col min="3" max="3" width="7.7109375" style="61" bestFit="1" customWidth="1"/>
    <col min="4" max="4" width="6.28515625" style="61" bestFit="1" customWidth="1"/>
    <col min="5" max="5" width="5.85546875" style="61" bestFit="1" customWidth="1"/>
    <col min="6" max="6" width="7.7109375" style="61" bestFit="1" customWidth="1"/>
    <col min="7" max="7" width="6.28515625" style="61" bestFit="1" customWidth="1"/>
    <col min="8" max="8" width="5.85546875" style="61" bestFit="1" customWidth="1"/>
    <col min="9" max="9" width="7.7109375" style="61" bestFit="1" customWidth="1"/>
    <col min="10" max="10" width="6.28515625" style="61" bestFit="1" customWidth="1"/>
    <col min="11" max="11" width="5.7109375" style="61" customWidth="1"/>
    <col min="12" max="12" width="7.7109375" style="61" bestFit="1" customWidth="1"/>
    <col min="13" max="13" width="6.28515625" style="61" bestFit="1" customWidth="1"/>
    <col min="14" max="14" width="5.85546875" style="61" bestFit="1" customWidth="1"/>
    <col min="15" max="15" width="7.7109375" style="61" bestFit="1" customWidth="1"/>
    <col min="16" max="16" width="6.28515625" style="61" bestFit="1" customWidth="1"/>
    <col min="17" max="17" width="5.85546875" style="61" bestFit="1" customWidth="1"/>
    <col min="18" max="18" width="7.7109375" style="61" bestFit="1" customWidth="1"/>
    <col min="19" max="19" width="6.28515625" style="61" bestFit="1" customWidth="1"/>
    <col min="20" max="20" width="26.140625" style="61" customWidth="1"/>
    <col min="21" max="16384" width="9.140625" style="60"/>
  </cols>
  <sheetData>
    <row r="1" spans="1:20" ht="18.75" thickBot="1">
      <c r="A1" s="612" t="s">
        <v>439</v>
      </c>
      <c r="B1" s="823"/>
      <c r="C1" s="823"/>
      <c r="D1" s="823"/>
      <c r="E1" s="823"/>
      <c r="F1" s="823"/>
      <c r="G1" s="823"/>
      <c r="H1" s="823"/>
      <c r="I1" s="823"/>
      <c r="J1" s="823"/>
      <c r="K1" s="613"/>
      <c r="L1" s="613"/>
      <c r="M1" s="613"/>
      <c r="N1" s="613"/>
      <c r="O1" s="613"/>
      <c r="P1" s="613"/>
      <c r="Q1" s="613"/>
      <c r="R1" s="613"/>
      <c r="S1" s="613"/>
      <c r="T1" s="614"/>
    </row>
    <row r="2" spans="1:20" ht="18.75" thickBot="1">
      <c r="A2" s="629" t="s">
        <v>402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1"/>
    </row>
    <row r="3" spans="1:20" ht="35.25" customHeight="1">
      <c r="A3" s="615" t="s">
        <v>448</v>
      </c>
      <c r="B3" s="703"/>
      <c r="C3" s="703"/>
      <c r="D3" s="703"/>
      <c r="E3" s="703"/>
      <c r="F3" s="703"/>
      <c r="G3" s="703"/>
      <c r="H3" s="703"/>
      <c r="I3" s="703"/>
      <c r="J3" s="703"/>
      <c r="K3" s="616"/>
      <c r="L3" s="616"/>
      <c r="M3" s="616"/>
      <c r="N3" s="616"/>
      <c r="O3" s="616"/>
      <c r="P3" s="616"/>
      <c r="Q3" s="616"/>
      <c r="R3" s="616"/>
      <c r="S3" s="616"/>
      <c r="T3" s="617"/>
    </row>
    <row r="4" spans="1:20" ht="15.75">
      <c r="A4" s="618" t="s">
        <v>402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19"/>
      <c r="N4" s="619"/>
      <c r="O4" s="619"/>
      <c r="P4" s="619"/>
      <c r="Q4" s="619"/>
      <c r="R4" s="619"/>
      <c r="S4" s="619"/>
      <c r="T4" s="620"/>
    </row>
    <row r="5" spans="1:20" s="62" customFormat="1" ht="16.899999999999999" customHeight="1">
      <c r="A5" s="98" t="s">
        <v>408</v>
      </c>
      <c r="B5" s="99"/>
      <c r="C5" s="99"/>
      <c r="D5" s="99"/>
      <c r="E5" s="99"/>
      <c r="F5" s="99"/>
      <c r="G5" s="99"/>
      <c r="H5" s="99"/>
      <c r="I5" s="99"/>
      <c r="J5" s="100"/>
      <c r="K5" s="99"/>
      <c r="L5" s="99"/>
      <c r="M5" s="99"/>
      <c r="N5" s="99"/>
      <c r="O5" s="99"/>
      <c r="P5" s="99"/>
      <c r="Q5" s="99"/>
      <c r="R5" s="99"/>
      <c r="S5" s="100"/>
      <c r="T5" s="101" t="s">
        <v>409</v>
      </c>
    </row>
    <row r="6" spans="1:20" ht="24.75" customHeight="1" thickBot="1">
      <c r="A6" s="621" t="s">
        <v>406</v>
      </c>
      <c r="B6" s="624">
        <v>2017</v>
      </c>
      <c r="C6" s="624"/>
      <c r="D6" s="624"/>
      <c r="E6" s="624"/>
      <c r="F6" s="624"/>
      <c r="G6" s="624"/>
      <c r="H6" s="624"/>
      <c r="I6" s="624"/>
      <c r="J6" s="624"/>
      <c r="K6" s="624">
        <v>2018</v>
      </c>
      <c r="L6" s="624"/>
      <c r="M6" s="624"/>
      <c r="N6" s="624"/>
      <c r="O6" s="624"/>
      <c r="P6" s="624"/>
      <c r="Q6" s="624"/>
      <c r="R6" s="624"/>
      <c r="S6" s="624"/>
      <c r="T6" s="625" t="s">
        <v>407</v>
      </c>
    </row>
    <row r="7" spans="1:20" ht="20.100000000000001" customHeight="1" thickBot="1">
      <c r="A7" s="824"/>
      <c r="B7" s="624" t="s">
        <v>1</v>
      </c>
      <c r="C7" s="624"/>
      <c r="D7" s="624"/>
      <c r="E7" s="624" t="s">
        <v>17</v>
      </c>
      <c r="F7" s="624"/>
      <c r="G7" s="624"/>
      <c r="H7" s="624" t="s">
        <v>2</v>
      </c>
      <c r="I7" s="624"/>
      <c r="J7" s="624"/>
      <c r="K7" s="624" t="s">
        <v>1</v>
      </c>
      <c r="L7" s="624"/>
      <c r="M7" s="624"/>
      <c r="N7" s="624" t="s">
        <v>17</v>
      </c>
      <c r="O7" s="624"/>
      <c r="P7" s="624"/>
      <c r="Q7" s="624" t="s">
        <v>2</v>
      </c>
      <c r="R7" s="624"/>
      <c r="S7" s="624"/>
      <c r="T7" s="826"/>
    </row>
    <row r="8" spans="1:20" ht="20.100000000000001" customHeight="1" thickBot="1">
      <c r="A8" s="622"/>
      <c r="B8" s="628" t="s">
        <v>3</v>
      </c>
      <c r="C8" s="628"/>
      <c r="D8" s="628"/>
      <c r="E8" s="628" t="s">
        <v>4</v>
      </c>
      <c r="F8" s="628"/>
      <c r="G8" s="628"/>
      <c r="H8" s="628" t="s">
        <v>5</v>
      </c>
      <c r="I8" s="628"/>
      <c r="J8" s="628"/>
      <c r="K8" s="628" t="s">
        <v>3</v>
      </c>
      <c r="L8" s="628"/>
      <c r="M8" s="628"/>
      <c r="N8" s="628" t="s">
        <v>4</v>
      </c>
      <c r="O8" s="628"/>
      <c r="P8" s="628"/>
      <c r="Q8" s="628" t="s">
        <v>5</v>
      </c>
      <c r="R8" s="628"/>
      <c r="S8" s="628"/>
      <c r="T8" s="626"/>
    </row>
    <row r="9" spans="1:20" thickBot="1">
      <c r="A9" s="622"/>
      <c r="B9" s="500" t="s">
        <v>6</v>
      </c>
      <c r="C9" s="500" t="s">
        <v>7</v>
      </c>
      <c r="D9" s="500" t="s">
        <v>2</v>
      </c>
      <c r="E9" s="500" t="s">
        <v>6</v>
      </c>
      <c r="F9" s="500" t="s">
        <v>7</v>
      </c>
      <c r="G9" s="500" t="s">
        <v>2</v>
      </c>
      <c r="H9" s="500" t="s">
        <v>6</v>
      </c>
      <c r="I9" s="500" t="s">
        <v>7</v>
      </c>
      <c r="J9" s="500" t="s">
        <v>2</v>
      </c>
      <c r="K9" s="500" t="s">
        <v>6</v>
      </c>
      <c r="L9" s="500" t="s">
        <v>7</v>
      </c>
      <c r="M9" s="500" t="s">
        <v>2</v>
      </c>
      <c r="N9" s="500" t="s">
        <v>6</v>
      </c>
      <c r="O9" s="500" t="s">
        <v>7</v>
      </c>
      <c r="P9" s="500" t="s">
        <v>2</v>
      </c>
      <c r="Q9" s="500" t="s">
        <v>6</v>
      </c>
      <c r="R9" s="500" t="s">
        <v>7</v>
      </c>
      <c r="S9" s="500" t="s">
        <v>2</v>
      </c>
      <c r="T9" s="626"/>
    </row>
    <row r="10" spans="1:20" ht="14.25">
      <c r="A10" s="825"/>
      <c r="B10" s="501" t="s">
        <v>14</v>
      </c>
      <c r="C10" s="501" t="s">
        <v>15</v>
      </c>
      <c r="D10" s="501" t="s">
        <v>5</v>
      </c>
      <c r="E10" s="501" t="s">
        <v>14</v>
      </c>
      <c r="F10" s="501" t="s">
        <v>15</v>
      </c>
      <c r="G10" s="501" t="s">
        <v>5</v>
      </c>
      <c r="H10" s="501" t="s">
        <v>14</v>
      </c>
      <c r="I10" s="501" t="s">
        <v>15</v>
      </c>
      <c r="J10" s="501" t="s">
        <v>5</v>
      </c>
      <c r="K10" s="501" t="s">
        <v>14</v>
      </c>
      <c r="L10" s="501" t="s">
        <v>15</v>
      </c>
      <c r="M10" s="501" t="s">
        <v>5</v>
      </c>
      <c r="N10" s="501" t="s">
        <v>14</v>
      </c>
      <c r="O10" s="501" t="s">
        <v>15</v>
      </c>
      <c r="P10" s="501" t="s">
        <v>5</v>
      </c>
      <c r="Q10" s="501" t="s">
        <v>14</v>
      </c>
      <c r="R10" s="501" t="s">
        <v>15</v>
      </c>
      <c r="S10" s="501" t="s">
        <v>5</v>
      </c>
      <c r="T10" s="827"/>
    </row>
    <row r="11" spans="1:20" ht="22.5" customHeight="1" thickBot="1">
      <c r="A11" s="519" t="s">
        <v>370</v>
      </c>
      <c r="B11" s="497">
        <v>0</v>
      </c>
      <c r="C11" s="497">
        <v>0</v>
      </c>
      <c r="D11" s="513">
        <f>SUM(B11:C11)</f>
        <v>0</v>
      </c>
      <c r="E11" s="497">
        <v>0</v>
      </c>
      <c r="F11" s="497">
        <v>0</v>
      </c>
      <c r="G11" s="513">
        <f t="shared" ref="G11:G23" si="0">SUM(E11:F11)</f>
        <v>0</v>
      </c>
      <c r="H11" s="497">
        <f t="shared" ref="H11:I23" si="1">SUM(B11,E11)</f>
        <v>0</v>
      </c>
      <c r="I11" s="497">
        <f t="shared" si="1"/>
        <v>0</v>
      </c>
      <c r="J11" s="513">
        <f>SUM(H11:I11)</f>
        <v>0</v>
      </c>
      <c r="K11" s="497">
        <v>0</v>
      </c>
      <c r="L11" s="497">
        <v>0</v>
      </c>
      <c r="M11" s="513">
        <f>SUM(K11:L11)</f>
        <v>0</v>
      </c>
      <c r="N11" s="497">
        <v>0</v>
      </c>
      <c r="O11" s="497">
        <v>0</v>
      </c>
      <c r="P11" s="513">
        <f>SUM(N11:O11)</f>
        <v>0</v>
      </c>
      <c r="Q11" s="513">
        <f>SUM(K11,N11)</f>
        <v>0</v>
      </c>
      <c r="R11" s="513">
        <f>SUM(L11,O11)</f>
        <v>0</v>
      </c>
      <c r="S11" s="513">
        <f>SUM(Q11:R11)</f>
        <v>0</v>
      </c>
      <c r="T11" s="521" t="s">
        <v>371</v>
      </c>
    </row>
    <row r="12" spans="1:20" ht="22.5" customHeight="1" thickBot="1">
      <c r="A12" s="520" t="s">
        <v>372</v>
      </c>
      <c r="B12" s="495">
        <v>0</v>
      </c>
      <c r="C12" s="495">
        <v>0</v>
      </c>
      <c r="D12" s="514">
        <f t="shared" ref="D12:D23" si="2">SUM(B12:C12)</f>
        <v>0</v>
      </c>
      <c r="E12" s="495">
        <v>0</v>
      </c>
      <c r="F12" s="495">
        <v>0</v>
      </c>
      <c r="G12" s="514">
        <f t="shared" si="0"/>
        <v>0</v>
      </c>
      <c r="H12" s="495">
        <f t="shared" si="1"/>
        <v>0</v>
      </c>
      <c r="I12" s="495">
        <f t="shared" si="1"/>
        <v>0</v>
      </c>
      <c r="J12" s="514">
        <f t="shared" ref="J12:J19" si="3">SUM(H12:I12)</f>
        <v>0</v>
      </c>
      <c r="K12" s="495">
        <v>0</v>
      </c>
      <c r="L12" s="495">
        <v>0</v>
      </c>
      <c r="M12" s="514">
        <f t="shared" ref="M12:M23" si="4">SUM(K12:L12)</f>
        <v>0</v>
      </c>
      <c r="N12" s="495">
        <v>0</v>
      </c>
      <c r="O12" s="495">
        <v>0</v>
      </c>
      <c r="P12" s="514">
        <f t="shared" ref="P12:P23" si="5">SUM(N12:O12)</f>
        <v>0</v>
      </c>
      <c r="Q12" s="514">
        <f t="shared" ref="Q12:R23" si="6">SUM(K12,N12)</f>
        <v>0</v>
      </c>
      <c r="R12" s="514">
        <f t="shared" si="6"/>
        <v>0</v>
      </c>
      <c r="S12" s="514">
        <f t="shared" ref="S12:S22" si="7">SUM(Q12:R12)</f>
        <v>0</v>
      </c>
      <c r="T12" s="522" t="s">
        <v>372</v>
      </c>
    </row>
    <row r="13" spans="1:20" ht="22.5" customHeight="1" thickBot="1">
      <c r="A13" s="519" t="s">
        <v>373</v>
      </c>
      <c r="B13" s="497">
        <v>0</v>
      </c>
      <c r="C13" s="497">
        <v>0</v>
      </c>
      <c r="D13" s="513">
        <f t="shared" si="2"/>
        <v>0</v>
      </c>
      <c r="E13" s="497">
        <v>0</v>
      </c>
      <c r="F13" s="497">
        <v>0</v>
      </c>
      <c r="G13" s="513">
        <f t="shared" si="0"/>
        <v>0</v>
      </c>
      <c r="H13" s="497">
        <f t="shared" si="1"/>
        <v>0</v>
      </c>
      <c r="I13" s="497">
        <f t="shared" si="1"/>
        <v>0</v>
      </c>
      <c r="J13" s="513">
        <f t="shared" si="3"/>
        <v>0</v>
      </c>
      <c r="K13" s="497">
        <v>0</v>
      </c>
      <c r="L13" s="497">
        <v>0</v>
      </c>
      <c r="M13" s="513">
        <f t="shared" si="4"/>
        <v>0</v>
      </c>
      <c r="N13" s="497">
        <v>0</v>
      </c>
      <c r="O13" s="497">
        <v>0</v>
      </c>
      <c r="P13" s="513">
        <f t="shared" si="5"/>
        <v>0</v>
      </c>
      <c r="Q13" s="513">
        <f t="shared" si="6"/>
        <v>0</v>
      </c>
      <c r="R13" s="513">
        <f t="shared" si="6"/>
        <v>0</v>
      </c>
      <c r="S13" s="513">
        <f t="shared" si="7"/>
        <v>0</v>
      </c>
      <c r="T13" s="521" t="s">
        <v>373</v>
      </c>
    </row>
    <row r="14" spans="1:20" ht="22.5" customHeight="1" thickBot="1">
      <c r="A14" s="520" t="s">
        <v>374</v>
      </c>
      <c r="B14" s="495">
        <v>0</v>
      </c>
      <c r="C14" s="495">
        <v>0</v>
      </c>
      <c r="D14" s="514">
        <f t="shared" si="2"/>
        <v>0</v>
      </c>
      <c r="E14" s="495">
        <v>0</v>
      </c>
      <c r="F14" s="495">
        <v>0</v>
      </c>
      <c r="G14" s="514">
        <f t="shared" si="0"/>
        <v>0</v>
      </c>
      <c r="H14" s="495">
        <f t="shared" si="1"/>
        <v>0</v>
      </c>
      <c r="I14" s="495">
        <f t="shared" si="1"/>
        <v>0</v>
      </c>
      <c r="J14" s="514">
        <f t="shared" si="3"/>
        <v>0</v>
      </c>
      <c r="K14" s="495">
        <v>0</v>
      </c>
      <c r="L14" s="495">
        <v>0</v>
      </c>
      <c r="M14" s="514">
        <f t="shared" si="4"/>
        <v>0</v>
      </c>
      <c r="N14" s="495">
        <v>0</v>
      </c>
      <c r="O14" s="495">
        <v>0</v>
      </c>
      <c r="P14" s="514">
        <f t="shared" si="5"/>
        <v>0</v>
      </c>
      <c r="Q14" s="514">
        <f t="shared" si="6"/>
        <v>0</v>
      </c>
      <c r="R14" s="514">
        <f t="shared" si="6"/>
        <v>0</v>
      </c>
      <c r="S14" s="514">
        <f t="shared" si="7"/>
        <v>0</v>
      </c>
      <c r="T14" s="522" t="s">
        <v>374</v>
      </c>
    </row>
    <row r="15" spans="1:20" ht="22.5" customHeight="1" thickBot="1">
      <c r="A15" s="519" t="s">
        <v>375</v>
      </c>
      <c r="B15" s="497">
        <v>0</v>
      </c>
      <c r="C15" s="497">
        <v>4</v>
      </c>
      <c r="D15" s="513">
        <f t="shared" si="2"/>
        <v>4</v>
      </c>
      <c r="E15" s="497">
        <v>0</v>
      </c>
      <c r="F15" s="497">
        <v>0</v>
      </c>
      <c r="G15" s="513">
        <f t="shared" si="0"/>
        <v>0</v>
      </c>
      <c r="H15" s="497">
        <f t="shared" si="1"/>
        <v>0</v>
      </c>
      <c r="I15" s="497">
        <f t="shared" si="1"/>
        <v>4</v>
      </c>
      <c r="J15" s="513">
        <f t="shared" si="3"/>
        <v>4</v>
      </c>
      <c r="K15" s="497">
        <v>0</v>
      </c>
      <c r="L15" s="497">
        <v>1</v>
      </c>
      <c r="M15" s="513">
        <f t="shared" si="4"/>
        <v>1</v>
      </c>
      <c r="N15" s="497">
        <v>0</v>
      </c>
      <c r="O15" s="497">
        <v>0</v>
      </c>
      <c r="P15" s="513">
        <f t="shared" si="5"/>
        <v>0</v>
      </c>
      <c r="Q15" s="513">
        <f t="shared" si="6"/>
        <v>0</v>
      </c>
      <c r="R15" s="513">
        <f t="shared" si="6"/>
        <v>1</v>
      </c>
      <c r="S15" s="513">
        <f t="shared" si="7"/>
        <v>1</v>
      </c>
      <c r="T15" s="521" t="s">
        <v>375</v>
      </c>
    </row>
    <row r="16" spans="1:20" ht="22.5" customHeight="1" thickBot="1">
      <c r="A16" s="520" t="s">
        <v>376</v>
      </c>
      <c r="B16" s="495">
        <v>3</v>
      </c>
      <c r="C16" s="495">
        <v>0</v>
      </c>
      <c r="D16" s="514">
        <f t="shared" si="2"/>
        <v>3</v>
      </c>
      <c r="E16" s="495">
        <v>0</v>
      </c>
      <c r="F16" s="495">
        <v>0</v>
      </c>
      <c r="G16" s="514">
        <f t="shared" si="0"/>
        <v>0</v>
      </c>
      <c r="H16" s="495">
        <f t="shared" si="1"/>
        <v>3</v>
      </c>
      <c r="I16" s="495">
        <f t="shared" si="1"/>
        <v>0</v>
      </c>
      <c r="J16" s="514">
        <f t="shared" si="3"/>
        <v>3</v>
      </c>
      <c r="K16" s="495">
        <v>2</v>
      </c>
      <c r="L16" s="495">
        <v>0</v>
      </c>
      <c r="M16" s="514">
        <f t="shared" si="4"/>
        <v>2</v>
      </c>
      <c r="N16" s="495">
        <v>0</v>
      </c>
      <c r="O16" s="495">
        <v>0</v>
      </c>
      <c r="P16" s="514">
        <f t="shared" si="5"/>
        <v>0</v>
      </c>
      <c r="Q16" s="514">
        <f t="shared" si="6"/>
        <v>2</v>
      </c>
      <c r="R16" s="514">
        <f t="shared" si="6"/>
        <v>0</v>
      </c>
      <c r="S16" s="514">
        <f t="shared" si="7"/>
        <v>2</v>
      </c>
      <c r="T16" s="522" t="s">
        <v>376</v>
      </c>
    </row>
    <row r="17" spans="1:20" ht="22.5" customHeight="1" thickBot="1">
      <c r="A17" s="519" t="s">
        <v>377</v>
      </c>
      <c r="B17" s="497">
        <v>1</v>
      </c>
      <c r="C17" s="497">
        <v>0</v>
      </c>
      <c r="D17" s="513">
        <f t="shared" si="2"/>
        <v>1</v>
      </c>
      <c r="E17" s="497">
        <v>1</v>
      </c>
      <c r="F17" s="497">
        <v>0</v>
      </c>
      <c r="G17" s="513">
        <f t="shared" si="0"/>
        <v>1</v>
      </c>
      <c r="H17" s="497">
        <f t="shared" si="1"/>
        <v>2</v>
      </c>
      <c r="I17" s="497">
        <f t="shared" si="1"/>
        <v>0</v>
      </c>
      <c r="J17" s="513">
        <f t="shared" si="3"/>
        <v>2</v>
      </c>
      <c r="K17" s="497">
        <v>1</v>
      </c>
      <c r="L17" s="497">
        <v>0</v>
      </c>
      <c r="M17" s="513">
        <f t="shared" si="4"/>
        <v>1</v>
      </c>
      <c r="N17" s="497">
        <v>0</v>
      </c>
      <c r="O17" s="497">
        <v>1</v>
      </c>
      <c r="P17" s="513">
        <f t="shared" si="5"/>
        <v>1</v>
      </c>
      <c r="Q17" s="513">
        <f t="shared" si="6"/>
        <v>1</v>
      </c>
      <c r="R17" s="513">
        <f t="shared" si="6"/>
        <v>1</v>
      </c>
      <c r="S17" s="513">
        <f t="shared" si="7"/>
        <v>2</v>
      </c>
      <c r="T17" s="521" t="s">
        <v>377</v>
      </c>
    </row>
    <row r="18" spans="1:20" ht="22.5" customHeight="1" thickBot="1">
      <c r="A18" s="520" t="s">
        <v>378</v>
      </c>
      <c r="B18" s="495">
        <v>1</v>
      </c>
      <c r="C18" s="495">
        <v>1</v>
      </c>
      <c r="D18" s="514">
        <f t="shared" si="2"/>
        <v>2</v>
      </c>
      <c r="E18" s="495">
        <v>2</v>
      </c>
      <c r="F18" s="495">
        <v>2</v>
      </c>
      <c r="G18" s="514">
        <f t="shared" si="0"/>
        <v>4</v>
      </c>
      <c r="H18" s="495">
        <f t="shared" si="1"/>
        <v>3</v>
      </c>
      <c r="I18" s="495">
        <f t="shared" si="1"/>
        <v>3</v>
      </c>
      <c r="J18" s="514">
        <f t="shared" si="3"/>
        <v>6</v>
      </c>
      <c r="K18" s="495">
        <v>0</v>
      </c>
      <c r="L18" s="495">
        <v>1</v>
      </c>
      <c r="M18" s="514">
        <f t="shared" si="4"/>
        <v>1</v>
      </c>
      <c r="N18" s="495">
        <v>2</v>
      </c>
      <c r="O18" s="495">
        <v>1</v>
      </c>
      <c r="P18" s="514">
        <f t="shared" si="5"/>
        <v>3</v>
      </c>
      <c r="Q18" s="514">
        <f t="shared" si="6"/>
        <v>2</v>
      </c>
      <c r="R18" s="514">
        <f t="shared" si="6"/>
        <v>2</v>
      </c>
      <c r="S18" s="514">
        <f t="shared" si="7"/>
        <v>4</v>
      </c>
      <c r="T18" s="522" t="s">
        <v>378</v>
      </c>
    </row>
    <row r="19" spans="1:20" ht="22.5" customHeight="1" thickBot="1">
      <c r="A19" s="519" t="s">
        <v>379</v>
      </c>
      <c r="B19" s="497">
        <v>0</v>
      </c>
      <c r="C19" s="497">
        <v>1</v>
      </c>
      <c r="D19" s="513">
        <f t="shared" si="2"/>
        <v>1</v>
      </c>
      <c r="E19" s="497">
        <v>3</v>
      </c>
      <c r="F19" s="497">
        <v>1</v>
      </c>
      <c r="G19" s="513">
        <f t="shared" si="0"/>
        <v>4</v>
      </c>
      <c r="H19" s="497">
        <f t="shared" si="1"/>
        <v>3</v>
      </c>
      <c r="I19" s="497">
        <f t="shared" si="1"/>
        <v>2</v>
      </c>
      <c r="J19" s="513">
        <f t="shared" si="3"/>
        <v>5</v>
      </c>
      <c r="K19" s="497">
        <v>1</v>
      </c>
      <c r="L19" s="497">
        <v>1</v>
      </c>
      <c r="M19" s="513">
        <f t="shared" si="4"/>
        <v>2</v>
      </c>
      <c r="N19" s="497">
        <v>0</v>
      </c>
      <c r="O19" s="497">
        <v>1</v>
      </c>
      <c r="P19" s="513">
        <f t="shared" si="5"/>
        <v>1</v>
      </c>
      <c r="Q19" s="513">
        <f t="shared" si="6"/>
        <v>1</v>
      </c>
      <c r="R19" s="513">
        <f t="shared" si="6"/>
        <v>2</v>
      </c>
      <c r="S19" s="513">
        <f t="shared" si="7"/>
        <v>3</v>
      </c>
      <c r="T19" s="521" t="s">
        <v>379</v>
      </c>
    </row>
    <row r="20" spans="1:20" ht="22.5" customHeight="1" thickBot="1">
      <c r="A20" s="520" t="s">
        <v>380</v>
      </c>
      <c r="B20" s="495">
        <v>0</v>
      </c>
      <c r="C20" s="495">
        <v>0</v>
      </c>
      <c r="D20" s="514">
        <f t="shared" si="2"/>
        <v>0</v>
      </c>
      <c r="E20" s="495">
        <v>3</v>
      </c>
      <c r="F20" s="495">
        <v>0</v>
      </c>
      <c r="G20" s="514">
        <f t="shared" si="0"/>
        <v>3</v>
      </c>
      <c r="H20" s="495">
        <f t="shared" si="1"/>
        <v>3</v>
      </c>
      <c r="I20" s="495">
        <f t="shared" si="1"/>
        <v>0</v>
      </c>
      <c r="J20" s="514">
        <f>SUM(H20:I20)</f>
        <v>3</v>
      </c>
      <c r="K20" s="495">
        <v>2</v>
      </c>
      <c r="L20" s="495">
        <v>0</v>
      </c>
      <c r="M20" s="514">
        <f t="shared" si="4"/>
        <v>2</v>
      </c>
      <c r="N20" s="495">
        <v>2</v>
      </c>
      <c r="O20" s="495">
        <v>0</v>
      </c>
      <c r="P20" s="514">
        <f t="shared" si="5"/>
        <v>2</v>
      </c>
      <c r="Q20" s="514">
        <f t="shared" si="6"/>
        <v>4</v>
      </c>
      <c r="R20" s="514">
        <f t="shared" si="6"/>
        <v>0</v>
      </c>
      <c r="S20" s="514">
        <f>SUM(Q20:R20)</f>
        <v>4</v>
      </c>
      <c r="T20" s="522" t="s">
        <v>380</v>
      </c>
    </row>
    <row r="21" spans="1:20" ht="22.5" customHeight="1" thickBot="1">
      <c r="A21" s="519" t="s">
        <v>381</v>
      </c>
      <c r="B21" s="497">
        <v>0</v>
      </c>
      <c r="C21" s="497">
        <v>0</v>
      </c>
      <c r="D21" s="513">
        <f t="shared" si="2"/>
        <v>0</v>
      </c>
      <c r="E21" s="497">
        <v>1</v>
      </c>
      <c r="F21" s="497">
        <v>0</v>
      </c>
      <c r="G21" s="513">
        <f t="shared" si="0"/>
        <v>1</v>
      </c>
      <c r="H21" s="497">
        <f t="shared" si="1"/>
        <v>1</v>
      </c>
      <c r="I21" s="497">
        <f t="shared" si="1"/>
        <v>0</v>
      </c>
      <c r="J21" s="513">
        <f t="shared" ref="J21:J22" si="8">SUM(H21:I21)</f>
        <v>1</v>
      </c>
      <c r="K21" s="497">
        <v>0</v>
      </c>
      <c r="L21" s="497">
        <v>0</v>
      </c>
      <c r="M21" s="513">
        <f t="shared" si="4"/>
        <v>0</v>
      </c>
      <c r="N21" s="497">
        <v>1</v>
      </c>
      <c r="O21" s="497">
        <v>0</v>
      </c>
      <c r="P21" s="513">
        <f t="shared" si="5"/>
        <v>1</v>
      </c>
      <c r="Q21" s="513">
        <f t="shared" si="6"/>
        <v>1</v>
      </c>
      <c r="R21" s="513">
        <f t="shared" si="6"/>
        <v>0</v>
      </c>
      <c r="S21" s="513">
        <f t="shared" si="7"/>
        <v>1</v>
      </c>
      <c r="T21" s="521" t="s">
        <v>381</v>
      </c>
    </row>
    <row r="22" spans="1:20" ht="22.5" customHeight="1" thickBot="1">
      <c r="A22" s="520" t="s">
        <v>382</v>
      </c>
      <c r="B22" s="495">
        <v>0</v>
      </c>
      <c r="C22" s="495">
        <v>0</v>
      </c>
      <c r="D22" s="514">
        <f t="shared" si="2"/>
        <v>0</v>
      </c>
      <c r="E22" s="495">
        <v>5</v>
      </c>
      <c r="F22" s="495">
        <v>0</v>
      </c>
      <c r="G22" s="514">
        <f t="shared" si="0"/>
        <v>5</v>
      </c>
      <c r="H22" s="495">
        <f t="shared" si="1"/>
        <v>5</v>
      </c>
      <c r="I22" s="495">
        <f t="shared" si="1"/>
        <v>0</v>
      </c>
      <c r="J22" s="514">
        <f t="shared" si="8"/>
        <v>5</v>
      </c>
      <c r="K22" s="495">
        <v>0</v>
      </c>
      <c r="L22" s="495">
        <v>0</v>
      </c>
      <c r="M22" s="514">
        <f t="shared" si="4"/>
        <v>0</v>
      </c>
      <c r="N22" s="495">
        <v>2</v>
      </c>
      <c r="O22" s="495">
        <v>0</v>
      </c>
      <c r="P22" s="514">
        <f t="shared" si="5"/>
        <v>2</v>
      </c>
      <c r="Q22" s="514">
        <f t="shared" si="6"/>
        <v>2</v>
      </c>
      <c r="R22" s="514">
        <f t="shared" si="6"/>
        <v>0</v>
      </c>
      <c r="S22" s="514">
        <f t="shared" si="7"/>
        <v>2</v>
      </c>
      <c r="T22" s="522" t="s">
        <v>382</v>
      </c>
    </row>
    <row r="23" spans="1:20" ht="22.5" customHeight="1">
      <c r="A23" s="523" t="s">
        <v>383</v>
      </c>
      <c r="B23" s="493">
        <v>0</v>
      </c>
      <c r="C23" s="493">
        <v>0</v>
      </c>
      <c r="D23" s="524">
        <f t="shared" si="2"/>
        <v>0</v>
      </c>
      <c r="E23" s="493">
        <v>0</v>
      </c>
      <c r="F23" s="493">
        <v>0</v>
      </c>
      <c r="G23" s="524">
        <f t="shared" si="0"/>
        <v>0</v>
      </c>
      <c r="H23" s="493">
        <f t="shared" si="1"/>
        <v>0</v>
      </c>
      <c r="I23" s="493">
        <f t="shared" si="1"/>
        <v>0</v>
      </c>
      <c r="J23" s="524">
        <f>SUM(H23:I23)</f>
        <v>0</v>
      </c>
      <c r="K23" s="493">
        <v>0</v>
      </c>
      <c r="L23" s="493">
        <v>0</v>
      </c>
      <c r="M23" s="524">
        <f t="shared" si="4"/>
        <v>0</v>
      </c>
      <c r="N23" s="493">
        <v>0</v>
      </c>
      <c r="O23" s="493">
        <v>0</v>
      </c>
      <c r="P23" s="524">
        <f t="shared" si="5"/>
        <v>0</v>
      </c>
      <c r="Q23" s="524">
        <f t="shared" si="6"/>
        <v>0</v>
      </c>
      <c r="R23" s="524">
        <f t="shared" si="6"/>
        <v>0</v>
      </c>
      <c r="S23" s="524">
        <f>SUM(Q23:R23)</f>
        <v>0</v>
      </c>
      <c r="T23" s="525" t="s">
        <v>384</v>
      </c>
    </row>
    <row r="24" spans="1:20" ht="24" customHeight="1">
      <c r="A24" s="593" t="s">
        <v>2</v>
      </c>
      <c r="B24" s="591">
        <f>SUM(B11:B23)</f>
        <v>5</v>
      </c>
      <c r="C24" s="591">
        <f t="shared" ref="C24:R24" si="9">SUM(C11:C23)</f>
        <v>6</v>
      </c>
      <c r="D24" s="591">
        <f t="shared" si="9"/>
        <v>11</v>
      </c>
      <c r="E24" s="591">
        <f t="shared" si="9"/>
        <v>15</v>
      </c>
      <c r="F24" s="591">
        <f t="shared" si="9"/>
        <v>3</v>
      </c>
      <c r="G24" s="591">
        <f t="shared" si="9"/>
        <v>18</v>
      </c>
      <c r="H24" s="591">
        <f t="shared" si="9"/>
        <v>20</v>
      </c>
      <c r="I24" s="591">
        <f t="shared" si="9"/>
        <v>9</v>
      </c>
      <c r="J24" s="591">
        <f t="shared" si="9"/>
        <v>29</v>
      </c>
      <c r="K24" s="591">
        <f t="shared" si="9"/>
        <v>6</v>
      </c>
      <c r="L24" s="591">
        <f t="shared" si="9"/>
        <v>3</v>
      </c>
      <c r="M24" s="591">
        <f t="shared" si="9"/>
        <v>9</v>
      </c>
      <c r="N24" s="591">
        <f t="shared" si="9"/>
        <v>7</v>
      </c>
      <c r="O24" s="591">
        <f t="shared" si="9"/>
        <v>3</v>
      </c>
      <c r="P24" s="591">
        <f t="shared" si="9"/>
        <v>10</v>
      </c>
      <c r="Q24" s="591">
        <f t="shared" si="9"/>
        <v>13</v>
      </c>
      <c r="R24" s="591">
        <f t="shared" si="9"/>
        <v>6</v>
      </c>
      <c r="S24" s="591">
        <f>SUM(S11:S23)</f>
        <v>19</v>
      </c>
      <c r="T24" s="592" t="s">
        <v>5</v>
      </c>
    </row>
  </sheetData>
  <mergeCells count="20">
    <mergeCell ref="H8:J8"/>
    <mergeCell ref="K8:M8"/>
    <mergeCell ref="N8:P8"/>
    <mergeCell ref="Q8:S8"/>
    <mergeCell ref="A1:T1"/>
    <mergeCell ref="A2:T2"/>
    <mergeCell ref="A3:T3"/>
    <mergeCell ref="A4:T4"/>
    <mergeCell ref="A6:A10"/>
    <mergeCell ref="B6:J6"/>
    <mergeCell ref="K6:S6"/>
    <mergeCell ref="T6:T10"/>
    <mergeCell ref="B7:D7"/>
    <mergeCell ref="E7:G7"/>
    <mergeCell ref="H7:J7"/>
    <mergeCell ref="K7:M7"/>
    <mergeCell ref="N7:P7"/>
    <mergeCell ref="Q7:S7"/>
    <mergeCell ref="B8:D8"/>
    <mergeCell ref="E8:G8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view="pageBreakPreview" zoomScale="98" zoomScaleNormal="100" zoomScaleSheetLayoutView="98" workbookViewId="0">
      <selection activeCell="C16" sqref="C16"/>
    </sheetView>
  </sheetViews>
  <sheetFormatPr defaultColWidth="9.140625" defaultRowHeight="15"/>
  <cols>
    <col min="1" max="1" width="26" style="61" customWidth="1"/>
    <col min="2" max="10" width="9.7109375" style="61" customWidth="1"/>
    <col min="11" max="11" width="24.7109375" style="61" customWidth="1"/>
    <col min="12" max="16384" width="9.140625" style="60"/>
  </cols>
  <sheetData>
    <row r="1" spans="1:11" ht="18.75" thickBot="1">
      <c r="A1" s="612" t="s">
        <v>440</v>
      </c>
      <c r="B1" s="613"/>
      <c r="C1" s="613"/>
      <c r="D1" s="613"/>
      <c r="E1" s="613"/>
      <c r="F1" s="613"/>
      <c r="G1" s="613"/>
      <c r="H1" s="613"/>
      <c r="I1" s="613"/>
      <c r="J1" s="613"/>
      <c r="K1" s="614"/>
    </row>
    <row r="2" spans="1:11" ht="18.75" thickBot="1">
      <c r="A2" s="629">
        <v>2018</v>
      </c>
      <c r="B2" s="630"/>
      <c r="C2" s="630"/>
      <c r="D2" s="630"/>
      <c r="E2" s="630"/>
      <c r="F2" s="630"/>
      <c r="G2" s="630"/>
      <c r="H2" s="630"/>
      <c r="I2" s="630"/>
      <c r="J2" s="630"/>
      <c r="K2" s="631"/>
    </row>
    <row r="3" spans="1:11" ht="35.25" customHeight="1">
      <c r="A3" s="615" t="s">
        <v>447</v>
      </c>
      <c r="B3" s="616"/>
      <c r="C3" s="616"/>
      <c r="D3" s="616"/>
      <c r="E3" s="616"/>
      <c r="F3" s="616"/>
      <c r="G3" s="616"/>
      <c r="H3" s="616"/>
      <c r="I3" s="616"/>
      <c r="J3" s="616"/>
      <c r="K3" s="617"/>
    </row>
    <row r="4" spans="1:11" ht="15.75">
      <c r="A4" s="618">
        <v>2018</v>
      </c>
      <c r="B4" s="619"/>
      <c r="C4" s="619"/>
      <c r="D4" s="619"/>
      <c r="E4" s="619"/>
      <c r="F4" s="619"/>
      <c r="G4" s="619"/>
      <c r="H4" s="619"/>
      <c r="I4" s="619"/>
      <c r="J4" s="619"/>
      <c r="K4" s="620"/>
    </row>
    <row r="5" spans="1:11" s="62" customFormat="1" ht="16.899999999999999" customHeight="1">
      <c r="A5" s="98" t="s">
        <v>485</v>
      </c>
      <c r="B5" s="99"/>
      <c r="C5" s="99"/>
      <c r="D5" s="99"/>
      <c r="E5" s="99"/>
      <c r="F5" s="99"/>
      <c r="G5" s="99"/>
      <c r="H5" s="99"/>
      <c r="I5" s="99"/>
      <c r="J5" s="100"/>
      <c r="K5" s="101" t="s">
        <v>486</v>
      </c>
    </row>
    <row r="6" spans="1:11" ht="24.75" customHeight="1" thickBot="1">
      <c r="A6" s="621" t="s">
        <v>410</v>
      </c>
      <c r="B6" s="624">
        <v>2018</v>
      </c>
      <c r="C6" s="624"/>
      <c r="D6" s="624"/>
      <c r="E6" s="624"/>
      <c r="F6" s="624"/>
      <c r="G6" s="624"/>
      <c r="H6" s="624"/>
      <c r="I6" s="624"/>
      <c r="J6" s="624"/>
      <c r="K6" s="625" t="s">
        <v>441</v>
      </c>
    </row>
    <row r="7" spans="1:11" ht="20.100000000000001" customHeight="1" thickBot="1">
      <c r="A7" s="824"/>
      <c r="B7" s="624" t="s">
        <v>1</v>
      </c>
      <c r="C7" s="624"/>
      <c r="D7" s="624"/>
      <c r="E7" s="624" t="s">
        <v>17</v>
      </c>
      <c r="F7" s="624"/>
      <c r="G7" s="624"/>
      <c r="H7" s="624" t="s">
        <v>2</v>
      </c>
      <c r="I7" s="624"/>
      <c r="J7" s="624"/>
      <c r="K7" s="826"/>
    </row>
    <row r="8" spans="1:11" ht="20.100000000000001" customHeight="1" thickBot="1">
      <c r="A8" s="622"/>
      <c r="B8" s="628" t="s">
        <v>3</v>
      </c>
      <c r="C8" s="628"/>
      <c r="D8" s="628"/>
      <c r="E8" s="628" t="s">
        <v>4</v>
      </c>
      <c r="F8" s="628"/>
      <c r="G8" s="628"/>
      <c r="H8" s="628" t="s">
        <v>5</v>
      </c>
      <c r="I8" s="628"/>
      <c r="J8" s="628"/>
      <c r="K8" s="626"/>
    </row>
    <row r="9" spans="1:11" thickBot="1">
      <c r="A9" s="622"/>
      <c r="B9" s="500" t="s">
        <v>6</v>
      </c>
      <c r="C9" s="500" t="s">
        <v>7</v>
      </c>
      <c r="D9" s="500" t="s">
        <v>2</v>
      </c>
      <c r="E9" s="500" t="s">
        <v>6</v>
      </c>
      <c r="F9" s="500" t="s">
        <v>7</v>
      </c>
      <c r="G9" s="500" t="s">
        <v>2</v>
      </c>
      <c r="H9" s="500" t="s">
        <v>6</v>
      </c>
      <c r="I9" s="500" t="s">
        <v>7</v>
      </c>
      <c r="J9" s="500" t="s">
        <v>2</v>
      </c>
      <c r="K9" s="626"/>
    </row>
    <row r="10" spans="1:11" ht="14.25">
      <c r="A10" s="825"/>
      <c r="B10" s="501" t="s">
        <v>14</v>
      </c>
      <c r="C10" s="501" t="s">
        <v>15</v>
      </c>
      <c r="D10" s="501" t="s">
        <v>5</v>
      </c>
      <c r="E10" s="501" t="s">
        <v>14</v>
      </c>
      <c r="F10" s="501" t="s">
        <v>15</v>
      </c>
      <c r="G10" s="501" t="s">
        <v>5</v>
      </c>
      <c r="H10" s="501" t="s">
        <v>14</v>
      </c>
      <c r="I10" s="501" t="s">
        <v>15</v>
      </c>
      <c r="J10" s="501" t="s">
        <v>5</v>
      </c>
      <c r="K10" s="827"/>
    </row>
    <row r="11" spans="1:11" ht="24" customHeight="1" thickBot="1">
      <c r="A11" s="828" t="s">
        <v>385</v>
      </c>
      <c r="B11" s="829">
        <v>0</v>
      </c>
      <c r="C11" s="829">
        <v>0</v>
      </c>
      <c r="D11" s="830">
        <f>SUM(B11:C11)</f>
        <v>0</v>
      </c>
      <c r="E11" s="829">
        <v>0</v>
      </c>
      <c r="F11" s="829">
        <v>0</v>
      </c>
      <c r="G11" s="830">
        <f>SUM(E11:F11)</f>
        <v>0</v>
      </c>
      <c r="H11" s="830">
        <f>SUM(B11,E11)</f>
        <v>0</v>
      </c>
      <c r="I11" s="830">
        <f>SUM(C11,F11)</f>
        <v>0</v>
      </c>
      <c r="J11" s="830">
        <f>SUM(H11:I11)</f>
        <v>0</v>
      </c>
      <c r="K11" s="831" t="s">
        <v>386</v>
      </c>
    </row>
    <row r="12" spans="1:11" ht="24" customHeight="1" thickBot="1">
      <c r="A12" s="538" t="s">
        <v>387</v>
      </c>
      <c r="B12" s="418">
        <v>0</v>
      </c>
      <c r="C12" s="418">
        <v>2</v>
      </c>
      <c r="D12" s="423">
        <f t="shared" ref="D12:D19" si="0">SUM(B12:C12)</f>
        <v>2</v>
      </c>
      <c r="E12" s="418">
        <v>4</v>
      </c>
      <c r="F12" s="418">
        <v>3</v>
      </c>
      <c r="G12" s="423">
        <f t="shared" ref="G12:G19" si="1">SUM(E12:F12)</f>
        <v>7</v>
      </c>
      <c r="H12" s="423">
        <f t="shared" ref="H12:I19" si="2">SUM(B12,E12)</f>
        <v>4</v>
      </c>
      <c r="I12" s="423">
        <f t="shared" si="2"/>
        <v>5</v>
      </c>
      <c r="J12" s="423">
        <f t="shared" ref="J12:J19" si="3">SUM(H12:I12)</f>
        <v>9</v>
      </c>
      <c r="K12" s="536" t="s">
        <v>388</v>
      </c>
    </row>
    <row r="13" spans="1:11" ht="24" customHeight="1" thickBot="1">
      <c r="A13" s="537" t="s">
        <v>389</v>
      </c>
      <c r="B13" s="419">
        <v>0</v>
      </c>
      <c r="C13" s="419">
        <v>0</v>
      </c>
      <c r="D13" s="422">
        <f t="shared" si="0"/>
        <v>0</v>
      </c>
      <c r="E13" s="419">
        <v>5</v>
      </c>
      <c r="F13" s="419">
        <v>6</v>
      </c>
      <c r="G13" s="422">
        <f t="shared" si="1"/>
        <v>11</v>
      </c>
      <c r="H13" s="422">
        <f t="shared" si="2"/>
        <v>5</v>
      </c>
      <c r="I13" s="422">
        <f>SUM(C13,F13)</f>
        <v>6</v>
      </c>
      <c r="J13" s="422">
        <f t="shared" si="3"/>
        <v>11</v>
      </c>
      <c r="K13" s="535" t="s">
        <v>390</v>
      </c>
    </row>
    <row r="14" spans="1:11" ht="24" customHeight="1" thickBot="1">
      <c r="A14" s="538" t="s">
        <v>443</v>
      </c>
      <c r="B14" s="421">
        <v>3</v>
      </c>
      <c r="C14" s="421">
        <v>3</v>
      </c>
      <c r="D14" s="423">
        <f t="shared" si="0"/>
        <v>6</v>
      </c>
      <c r="E14" s="421">
        <v>0</v>
      </c>
      <c r="F14" s="421">
        <v>1</v>
      </c>
      <c r="G14" s="423">
        <f t="shared" si="1"/>
        <v>1</v>
      </c>
      <c r="H14" s="423">
        <f t="shared" si="2"/>
        <v>3</v>
      </c>
      <c r="I14" s="423">
        <f t="shared" si="2"/>
        <v>4</v>
      </c>
      <c r="J14" s="423">
        <f t="shared" si="3"/>
        <v>7</v>
      </c>
      <c r="K14" s="536" t="s">
        <v>391</v>
      </c>
    </row>
    <row r="15" spans="1:11" ht="24" customHeight="1" thickBot="1">
      <c r="A15" s="537" t="s">
        <v>392</v>
      </c>
      <c r="B15" s="419">
        <v>1</v>
      </c>
      <c r="C15" s="419">
        <v>5</v>
      </c>
      <c r="D15" s="422">
        <f t="shared" si="0"/>
        <v>6</v>
      </c>
      <c r="E15" s="419">
        <v>0</v>
      </c>
      <c r="F15" s="419">
        <v>0</v>
      </c>
      <c r="G15" s="422">
        <f t="shared" si="1"/>
        <v>0</v>
      </c>
      <c r="H15" s="422">
        <f t="shared" si="2"/>
        <v>1</v>
      </c>
      <c r="I15" s="422">
        <f t="shared" si="2"/>
        <v>5</v>
      </c>
      <c r="J15" s="422">
        <f t="shared" si="3"/>
        <v>6</v>
      </c>
      <c r="K15" s="535" t="s">
        <v>393</v>
      </c>
    </row>
    <row r="16" spans="1:11" ht="24" customHeight="1" thickBot="1">
      <c r="A16" s="538" t="s">
        <v>394</v>
      </c>
      <c r="B16" s="421">
        <v>0</v>
      </c>
      <c r="C16" s="421">
        <v>5</v>
      </c>
      <c r="D16" s="423">
        <f t="shared" si="0"/>
        <v>5</v>
      </c>
      <c r="E16" s="421">
        <v>16</v>
      </c>
      <c r="F16" s="421">
        <v>6</v>
      </c>
      <c r="G16" s="423">
        <f t="shared" si="1"/>
        <v>22</v>
      </c>
      <c r="H16" s="423">
        <f t="shared" si="2"/>
        <v>16</v>
      </c>
      <c r="I16" s="423">
        <f t="shared" si="2"/>
        <v>11</v>
      </c>
      <c r="J16" s="423">
        <f t="shared" si="3"/>
        <v>27</v>
      </c>
      <c r="K16" s="536" t="s">
        <v>395</v>
      </c>
    </row>
    <row r="17" spans="1:11" ht="24" customHeight="1" thickBot="1">
      <c r="A17" s="537" t="s">
        <v>444</v>
      </c>
      <c r="B17" s="419">
        <v>2</v>
      </c>
      <c r="C17" s="419">
        <v>1</v>
      </c>
      <c r="D17" s="422">
        <f t="shared" si="0"/>
        <v>3</v>
      </c>
      <c r="E17" s="419">
        <v>0</v>
      </c>
      <c r="F17" s="419">
        <v>0</v>
      </c>
      <c r="G17" s="422">
        <f t="shared" si="1"/>
        <v>0</v>
      </c>
      <c r="H17" s="422">
        <f t="shared" si="2"/>
        <v>2</v>
      </c>
      <c r="I17" s="422">
        <f t="shared" si="2"/>
        <v>1</v>
      </c>
      <c r="J17" s="422">
        <f t="shared" si="3"/>
        <v>3</v>
      </c>
      <c r="K17" s="535" t="s">
        <v>446</v>
      </c>
    </row>
    <row r="18" spans="1:11" ht="24" customHeight="1" thickBot="1">
      <c r="A18" s="538" t="s">
        <v>396</v>
      </c>
      <c r="B18" s="421">
        <v>0</v>
      </c>
      <c r="C18" s="421">
        <v>0</v>
      </c>
      <c r="D18" s="423">
        <f t="shared" si="0"/>
        <v>0</v>
      </c>
      <c r="E18" s="421">
        <v>0</v>
      </c>
      <c r="F18" s="421">
        <v>2</v>
      </c>
      <c r="G18" s="423">
        <f t="shared" si="1"/>
        <v>2</v>
      </c>
      <c r="H18" s="423">
        <f t="shared" si="2"/>
        <v>0</v>
      </c>
      <c r="I18" s="423">
        <f t="shared" si="2"/>
        <v>2</v>
      </c>
      <c r="J18" s="423">
        <f t="shared" si="3"/>
        <v>2</v>
      </c>
      <c r="K18" s="536" t="s">
        <v>445</v>
      </c>
    </row>
    <row r="19" spans="1:11" ht="24" customHeight="1">
      <c r="A19" s="832" t="s">
        <v>397</v>
      </c>
      <c r="B19" s="531">
        <v>0</v>
      </c>
      <c r="C19" s="531">
        <v>0</v>
      </c>
      <c r="D19" s="833">
        <f t="shared" si="0"/>
        <v>0</v>
      </c>
      <c r="E19" s="531">
        <v>1</v>
      </c>
      <c r="F19" s="531">
        <v>2</v>
      </c>
      <c r="G19" s="833">
        <f t="shared" si="1"/>
        <v>3</v>
      </c>
      <c r="H19" s="833">
        <f t="shared" si="2"/>
        <v>1</v>
      </c>
      <c r="I19" s="833">
        <f t="shared" si="2"/>
        <v>2</v>
      </c>
      <c r="J19" s="833">
        <f t="shared" si="3"/>
        <v>3</v>
      </c>
      <c r="K19" s="834" t="s">
        <v>442</v>
      </c>
    </row>
    <row r="20" spans="1:11" ht="24" customHeight="1">
      <c r="A20" s="588" t="s">
        <v>2</v>
      </c>
      <c r="B20" s="589">
        <f>SUM(B11:B19)</f>
        <v>6</v>
      </c>
      <c r="C20" s="589">
        <f t="shared" ref="B20:J20" si="4">SUM(C11:C19)</f>
        <v>16</v>
      </c>
      <c r="D20" s="589">
        <f t="shared" si="4"/>
        <v>22</v>
      </c>
      <c r="E20" s="589">
        <f t="shared" si="4"/>
        <v>26</v>
      </c>
      <c r="F20" s="589">
        <f t="shared" si="4"/>
        <v>20</v>
      </c>
      <c r="G20" s="589">
        <f t="shared" si="4"/>
        <v>46</v>
      </c>
      <c r="H20" s="589">
        <f t="shared" si="4"/>
        <v>32</v>
      </c>
      <c r="I20" s="589">
        <f t="shared" si="4"/>
        <v>36</v>
      </c>
      <c r="J20" s="589">
        <f t="shared" si="4"/>
        <v>68</v>
      </c>
      <c r="K20" s="590" t="s">
        <v>5</v>
      </c>
    </row>
  </sheetData>
  <mergeCells count="13">
    <mergeCell ref="A1:K1"/>
    <mergeCell ref="A2:K2"/>
    <mergeCell ref="A3:K3"/>
    <mergeCell ref="A4:K4"/>
    <mergeCell ref="A6:A10"/>
    <mergeCell ref="B6:J6"/>
    <mergeCell ref="K6:K10"/>
    <mergeCell ref="B7:D7"/>
    <mergeCell ref="E7:G7"/>
    <mergeCell ref="H7:J7"/>
    <mergeCell ref="B8:D8"/>
    <mergeCell ref="E8:G8"/>
    <mergeCell ref="H8:J8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rightToLeft="1" view="pageBreakPreview" zoomScaleNormal="100" zoomScaleSheetLayoutView="100" workbookViewId="0">
      <selection activeCell="B11" sqref="B11"/>
    </sheetView>
  </sheetViews>
  <sheetFormatPr defaultColWidth="8.85546875" defaultRowHeight="12.75"/>
  <cols>
    <col min="1" max="1" width="17.7109375" style="38" customWidth="1"/>
    <col min="2" max="5" width="14.7109375" style="38" customWidth="1"/>
    <col min="6" max="6" width="17.7109375" style="38" customWidth="1"/>
    <col min="7" max="9" width="11.5703125" style="38" customWidth="1"/>
    <col min="10" max="10" width="8.42578125" style="38" bestFit="1" customWidth="1"/>
    <col min="11" max="16384" width="8.85546875" style="38"/>
  </cols>
  <sheetData>
    <row r="1" spans="1:9" ht="20.25" customHeight="1">
      <c r="A1" s="600" t="s">
        <v>417</v>
      </c>
      <c r="B1" s="600"/>
      <c r="C1" s="600"/>
      <c r="D1" s="600"/>
      <c r="E1" s="600"/>
      <c r="F1" s="600"/>
      <c r="G1" s="157"/>
      <c r="H1" s="157"/>
      <c r="I1" s="157"/>
    </row>
    <row r="2" spans="1:9" ht="18">
      <c r="A2" s="601" t="s">
        <v>332</v>
      </c>
      <c r="B2" s="601"/>
      <c r="C2" s="601"/>
      <c r="D2" s="601"/>
      <c r="E2" s="601"/>
      <c r="F2" s="601"/>
      <c r="G2" s="158"/>
      <c r="H2" s="158"/>
      <c r="I2" s="158"/>
    </row>
    <row r="3" spans="1:9" ht="37.5" customHeight="1">
      <c r="A3" s="602" t="s">
        <v>418</v>
      </c>
      <c r="B3" s="602"/>
      <c r="C3" s="602"/>
      <c r="D3" s="602"/>
      <c r="E3" s="602"/>
      <c r="F3" s="602"/>
      <c r="G3" s="159"/>
      <c r="H3" s="159"/>
      <c r="I3" s="159"/>
    </row>
    <row r="4" spans="1:9" ht="15.75">
      <c r="A4" s="603" t="s">
        <v>332</v>
      </c>
      <c r="B4" s="603"/>
      <c r="C4" s="603"/>
      <c r="D4" s="603"/>
      <c r="E4" s="603"/>
      <c r="F4" s="603"/>
      <c r="G4" s="160"/>
      <c r="H4" s="160"/>
      <c r="I4" s="160"/>
    </row>
    <row r="5" spans="1:9" s="8" customFormat="1" ht="15.75">
      <c r="A5" s="161" t="s">
        <v>207</v>
      </c>
      <c r="B5" s="161"/>
      <c r="C5" s="161"/>
      <c r="D5" s="99"/>
      <c r="E5" s="99"/>
      <c r="F5" s="101" t="s">
        <v>208</v>
      </c>
      <c r="G5" s="20"/>
    </row>
    <row r="6" spans="1:9" s="8" customFormat="1" ht="47.25">
      <c r="A6" s="606" t="s">
        <v>0</v>
      </c>
      <c r="B6" s="338" t="s">
        <v>265</v>
      </c>
      <c r="C6" s="339" t="s">
        <v>267</v>
      </c>
      <c r="D6" s="339" t="s">
        <v>281</v>
      </c>
      <c r="E6" s="350" t="s">
        <v>2</v>
      </c>
      <c r="F6" s="608" t="s">
        <v>16</v>
      </c>
    </row>
    <row r="7" spans="1:9" s="62" customFormat="1" ht="51">
      <c r="A7" s="607"/>
      <c r="B7" s="432" t="s">
        <v>266</v>
      </c>
      <c r="C7" s="433" t="s">
        <v>268</v>
      </c>
      <c r="D7" s="433" t="s">
        <v>282</v>
      </c>
      <c r="E7" s="434" t="s">
        <v>5</v>
      </c>
      <c r="F7" s="609"/>
    </row>
    <row r="8" spans="1:9" ht="33.75" customHeight="1" thickBot="1">
      <c r="A8" s="435">
        <v>2014</v>
      </c>
      <c r="B8" s="436">
        <v>107</v>
      </c>
      <c r="C8" s="436">
        <v>446</v>
      </c>
      <c r="D8" s="436" t="s">
        <v>277</v>
      </c>
      <c r="E8" s="437">
        <v>18863</v>
      </c>
      <c r="F8" s="438">
        <v>2014</v>
      </c>
    </row>
    <row r="9" spans="1:9" ht="33.75" customHeight="1" thickBot="1">
      <c r="A9" s="291">
        <v>2015</v>
      </c>
      <c r="B9" s="292">
        <v>337</v>
      </c>
      <c r="C9" s="292">
        <v>273</v>
      </c>
      <c r="D9" s="292" t="s">
        <v>278</v>
      </c>
      <c r="E9" s="293">
        <v>7611</v>
      </c>
      <c r="F9" s="294">
        <v>2015</v>
      </c>
    </row>
    <row r="10" spans="1:9" ht="33.75" customHeight="1" thickBot="1">
      <c r="A10" s="295">
        <v>2016</v>
      </c>
      <c r="B10" s="296">
        <v>56</v>
      </c>
      <c r="C10" s="296">
        <v>225</v>
      </c>
      <c r="D10" s="296" t="s">
        <v>276</v>
      </c>
      <c r="E10" s="297">
        <v>5860</v>
      </c>
      <c r="F10" s="298">
        <v>2016</v>
      </c>
    </row>
    <row r="11" spans="1:9" ht="33.75" customHeight="1" thickBot="1">
      <c r="A11" s="359">
        <v>2017</v>
      </c>
      <c r="B11" s="360">
        <v>71</v>
      </c>
      <c r="C11" s="360">
        <v>184</v>
      </c>
      <c r="D11" s="360">
        <v>6008</v>
      </c>
      <c r="E11" s="361">
        <f>SUM(B11:D11)</f>
        <v>6263</v>
      </c>
      <c r="F11" s="362">
        <v>2017</v>
      </c>
    </row>
    <row r="12" spans="1:9" ht="33.75" customHeight="1">
      <c r="A12" s="151">
        <v>2018</v>
      </c>
      <c r="B12" s="152">
        <v>115</v>
      </c>
      <c r="C12" s="152">
        <v>406</v>
      </c>
      <c r="D12" s="152">
        <v>7417</v>
      </c>
      <c r="E12" s="299">
        <f>SUM(B12:D12)</f>
        <v>7938</v>
      </c>
      <c r="F12" s="300">
        <v>2018</v>
      </c>
    </row>
    <row r="13" spans="1:9" ht="45" customHeight="1">
      <c r="A13" s="610" t="s">
        <v>470</v>
      </c>
      <c r="B13" s="610"/>
      <c r="C13" s="610"/>
      <c r="D13" s="611" t="s">
        <v>283</v>
      </c>
      <c r="E13" s="611"/>
      <c r="F13" s="611"/>
    </row>
    <row r="14" spans="1:9" ht="27.75" customHeight="1">
      <c r="A14" s="604" t="s">
        <v>279</v>
      </c>
      <c r="B14" s="604"/>
      <c r="C14" s="604"/>
      <c r="D14" s="605" t="s">
        <v>280</v>
      </c>
      <c r="E14" s="605"/>
      <c r="F14" s="605"/>
    </row>
    <row r="15" spans="1:9">
      <c r="A15" s="598"/>
      <c r="B15" s="598"/>
      <c r="C15" s="598"/>
      <c r="D15" s="599"/>
      <c r="E15" s="599"/>
      <c r="F15" s="599"/>
    </row>
  </sheetData>
  <mergeCells count="12">
    <mergeCell ref="A15:C15"/>
    <mergeCell ref="D15:F15"/>
    <mergeCell ref="A1:F1"/>
    <mergeCell ref="A2:F2"/>
    <mergeCell ref="A3:F3"/>
    <mergeCell ref="A4:F4"/>
    <mergeCell ref="A14:C14"/>
    <mergeCell ref="D14:F14"/>
    <mergeCell ref="A6:A7"/>
    <mergeCell ref="F6:F7"/>
    <mergeCell ref="A13:C13"/>
    <mergeCell ref="D13:F13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1"/>
  <sheetViews>
    <sheetView rightToLeft="1" view="pageBreakPreview" zoomScale="98" zoomScaleNormal="100" zoomScaleSheetLayoutView="98" workbookViewId="0">
      <selection activeCell="B14" sqref="B14"/>
    </sheetView>
  </sheetViews>
  <sheetFormatPr defaultColWidth="9.140625" defaultRowHeight="15"/>
  <cols>
    <col min="1" max="1" width="23.28515625" style="4" customWidth="1"/>
    <col min="2" max="10" width="9.28515625" style="4" customWidth="1"/>
    <col min="11" max="11" width="31.28515625" style="4" customWidth="1"/>
    <col min="12" max="16384" width="9.140625" style="3"/>
  </cols>
  <sheetData>
    <row r="1" spans="1:11" ht="18.75" thickBot="1">
      <c r="A1" s="612" t="s">
        <v>334</v>
      </c>
      <c r="B1" s="613"/>
      <c r="C1" s="613"/>
      <c r="D1" s="613"/>
      <c r="E1" s="613"/>
      <c r="F1" s="613"/>
      <c r="G1" s="613"/>
      <c r="H1" s="613"/>
      <c r="I1" s="613"/>
      <c r="J1" s="613"/>
      <c r="K1" s="614"/>
    </row>
    <row r="2" spans="1:11" ht="18.75" thickBot="1">
      <c r="A2" s="629" t="s">
        <v>332</v>
      </c>
      <c r="B2" s="630"/>
      <c r="C2" s="630"/>
      <c r="D2" s="630"/>
      <c r="E2" s="630"/>
      <c r="F2" s="630"/>
      <c r="G2" s="630"/>
      <c r="H2" s="630"/>
      <c r="I2" s="630"/>
      <c r="J2" s="630"/>
      <c r="K2" s="631"/>
    </row>
    <row r="3" spans="1:11" ht="35.25" customHeight="1">
      <c r="A3" s="615" t="s">
        <v>338</v>
      </c>
      <c r="B3" s="616"/>
      <c r="C3" s="616"/>
      <c r="D3" s="616"/>
      <c r="E3" s="616"/>
      <c r="F3" s="616"/>
      <c r="G3" s="616"/>
      <c r="H3" s="616"/>
      <c r="I3" s="616"/>
      <c r="J3" s="616"/>
      <c r="K3" s="617"/>
    </row>
    <row r="4" spans="1:11" ht="15.75">
      <c r="A4" s="618" t="s">
        <v>332</v>
      </c>
      <c r="B4" s="619"/>
      <c r="C4" s="619"/>
      <c r="D4" s="619"/>
      <c r="E4" s="619"/>
      <c r="F4" s="619"/>
      <c r="G4" s="619"/>
      <c r="H4" s="619"/>
      <c r="I4" s="619"/>
      <c r="J4" s="619"/>
      <c r="K4" s="620"/>
    </row>
    <row r="5" spans="1:11" s="8" customFormat="1" ht="16.899999999999999" customHeight="1">
      <c r="A5" s="98" t="s">
        <v>209</v>
      </c>
      <c r="B5" s="99"/>
      <c r="C5" s="99"/>
      <c r="D5" s="99"/>
      <c r="E5" s="99"/>
      <c r="F5" s="99"/>
      <c r="G5" s="99"/>
      <c r="H5" s="99"/>
      <c r="I5" s="99"/>
      <c r="J5" s="100"/>
      <c r="K5" s="101" t="s">
        <v>210</v>
      </c>
    </row>
    <row r="6" spans="1:11" ht="20.100000000000001" customHeight="1" thickBot="1">
      <c r="A6" s="621" t="s">
        <v>262</v>
      </c>
      <c r="B6" s="624" t="s">
        <v>1</v>
      </c>
      <c r="C6" s="624"/>
      <c r="D6" s="624"/>
      <c r="E6" s="624" t="s">
        <v>17</v>
      </c>
      <c r="F6" s="624"/>
      <c r="G6" s="624"/>
      <c r="H6" s="624" t="s">
        <v>2</v>
      </c>
      <c r="I6" s="624"/>
      <c r="J6" s="624"/>
      <c r="K6" s="625" t="s">
        <v>419</v>
      </c>
    </row>
    <row r="7" spans="1:11" ht="20.100000000000001" customHeight="1" thickBot="1">
      <c r="A7" s="622"/>
      <c r="B7" s="628" t="s">
        <v>3</v>
      </c>
      <c r="C7" s="628"/>
      <c r="D7" s="628"/>
      <c r="E7" s="628" t="s">
        <v>4</v>
      </c>
      <c r="F7" s="628"/>
      <c r="G7" s="628"/>
      <c r="H7" s="628" t="s">
        <v>5</v>
      </c>
      <c r="I7" s="628"/>
      <c r="J7" s="628"/>
      <c r="K7" s="626"/>
    </row>
    <row r="8" spans="1:11" thickBot="1">
      <c r="A8" s="622"/>
      <c r="B8" s="64" t="s">
        <v>6</v>
      </c>
      <c r="C8" s="64" t="s">
        <v>7</v>
      </c>
      <c r="D8" s="64" t="s">
        <v>2</v>
      </c>
      <c r="E8" s="64" t="s">
        <v>6</v>
      </c>
      <c r="F8" s="64" t="s">
        <v>7</v>
      </c>
      <c r="G8" s="64" t="s">
        <v>2</v>
      </c>
      <c r="H8" s="64" t="s">
        <v>6</v>
      </c>
      <c r="I8" s="64" t="s">
        <v>7</v>
      </c>
      <c r="J8" s="64" t="s">
        <v>2</v>
      </c>
      <c r="K8" s="626"/>
    </row>
    <row r="9" spans="1:11" ht="14.25">
      <c r="A9" s="623"/>
      <c r="B9" s="97" t="s">
        <v>14</v>
      </c>
      <c r="C9" s="97" t="s">
        <v>15</v>
      </c>
      <c r="D9" s="97" t="s">
        <v>5</v>
      </c>
      <c r="E9" s="97" t="s">
        <v>14</v>
      </c>
      <c r="F9" s="97" t="s">
        <v>15</v>
      </c>
      <c r="G9" s="97" t="s">
        <v>5</v>
      </c>
      <c r="H9" s="97" t="s">
        <v>14</v>
      </c>
      <c r="I9" s="97" t="s">
        <v>15</v>
      </c>
      <c r="J9" s="97" t="s">
        <v>5</v>
      </c>
      <c r="K9" s="627"/>
    </row>
    <row r="10" spans="1:11" s="60" customFormat="1" ht="39.75" customHeight="1" thickBot="1">
      <c r="A10" s="439">
        <v>2014</v>
      </c>
      <c r="B10" s="440">
        <v>341</v>
      </c>
      <c r="C10" s="440">
        <v>311</v>
      </c>
      <c r="D10" s="441">
        <f t="shared" ref="D10" si="0">B10+C10</f>
        <v>652</v>
      </c>
      <c r="E10" s="440">
        <v>163</v>
      </c>
      <c r="F10" s="440">
        <v>195</v>
      </c>
      <c r="G10" s="441">
        <f t="shared" ref="G10" si="1">E10+F10</f>
        <v>358</v>
      </c>
      <c r="H10" s="441">
        <f t="shared" ref="H10" si="2">B10+E10</f>
        <v>504</v>
      </c>
      <c r="I10" s="441">
        <f t="shared" ref="I10" si="3">C10+F10</f>
        <v>506</v>
      </c>
      <c r="J10" s="441">
        <f t="shared" ref="J10" si="4">H10+I10</f>
        <v>1010</v>
      </c>
      <c r="K10" s="442">
        <v>2014</v>
      </c>
    </row>
    <row r="11" spans="1:11" s="60" customFormat="1" ht="39.75" customHeight="1" thickBot="1">
      <c r="A11" s="26">
        <v>2015</v>
      </c>
      <c r="B11" s="79">
        <v>221</v>
      </c>
      <c r="C11" s="79">
        <v>191</v>
      </c>
      <c r="D11" s="149">
        <f t="shared" ref="D11" si="5">B11+C11</f>
        <v>412</v>
      </c>
      <c r="E11" s="79">
        <v>158</v>
      </c>
      <c r="F11" s="79">
        <v>184</v>
      </c>
      <c r="G11" s="149">
        <f t="shared" ref="G11" si="6">E11+F11</f>
        <v>342</v>
      </c>
      <c r="H11" s="149">
        <f t="shared" ref="H11" si="7">B11+E11</f>
        <v>379</v>
      </c>
      <c r="I11" s="149">
        <f t="shared" ref="I11" si="8">C11+F11</f>
        <v>375</v>
      </c>
      <c r="J11" s="149">
        <f>H11+I11</f>
        <v>754</v>
      </c>
      <c r="K11" s="63">
        <v>2015</v>
      </c>
    </row>
    <row r="12" spans="1:11" s="60" customFormat="1" ht="39.75" customHeight="1" thickBot="1">
      <c r="A12" s="366">
        <v>2016</v>
      </c>
      <c r="B12" s="367">
        <v>237</v>
      </c>
      <c r="C12" s="367">
        <v>228</v>
      </c>
      <c r="D12" s="368">
        <f>SUM(B12:C12)</f>
        <v>465</v>
      </c>
      <c r="E12" s="367">
        <v>149</v>
      </c>
      <c r="F12" s="367">
        <v>177</v>
      </c>
      <c r="G12" s="368">
        <f>SUM(E12:F12)</f>
        <v>326</v>
      </c>
      <c r="H12" s="368">
        <f t="shared" ref="H12:I14" si="9">SUM(B12,E12)</f>
        <v>386</v>
      </c>
      <c r="I12" s="368">
        <f t="shared" si="9"/>
        <v>405</v>
      </c>
      <c r="J12" s="368">
        <f>SUM(H12:I12)</f>
        <v>791</v>
      </c>
      <c r="K12" s="369">
        <v>2016</v>
      </c>
    </row>
    <row r="13" spans="1:11" s="60" customFormat="1" ht="39.75" customHeight="1" thickBot="1">
      <c r="A13" s="363">
        <v>2017</v>
      </c>
      <c r="B13" s="364">
        <v>301</v>
      </c>
      <c r="C13" s="364">
        <v>277</v>
      </c>
      <c r="D13" s="365">
        <f>SUM(B13:C13)</f>
        <v>578</v>
      </c>
      <c r="E13" s="364">
        <v>228</v>
      </c>
      <c r="F13" s="364">
        <v>264</v>
      </c>
      <c r="G13" s="365">
        <f>SUM(E13:F13)</f>
        <v>492</v>
      </c>
      <c r="H13" s="365">
        <f t="shared" si="9"/>
        <v>529</v>
      </c>
      <c r="I13" s="365">
        <f t="shared" si="9"/>
        <v>541</v>
      </c>
      <c r="J13" s="365">
        <f>SUM(D13,G13)</f>
        <v>1070</v>
      </c>
      <c r="K13" s="425">
        <v>2017</v>
      </c>
    </row>
    <row r="14" spans="1:11" ht="39.75" customHeight="1">
      <c r="A14" s="301">
        <v>2018</v>
      </c>
      <c r="B14" s="302">
        <v>304</v>
      </c>
      <c r="C14" s="302">
        <v>282</v>
      </c>
      <c r="D14" s="303">
        <f>SUM(B14:C14)</f>
        <v>586</v>
      </c>
      <c r="E14" s="302">
        <v>218</v>
      </c>
      <c r="F14" s="302">
        <v>242</v>
      </c>
      <c r="G14" s="303">
        <f>SUM(E14:F14)</f>
        <v>460</v>
      </c>
      <c r="H14" s="303">
        <f t="shared" si="9"/>
        <v>522</v>
      </c>
      <c r="I14" s="303">
        <f t="shared" si="9"/>
        <v>524</v>
      </c>
      <c r="J14" s="303">
        <f>SUM(D14,G14)</f>
        <v>1046</v>
      </c>
      <c r="K14" s="304">
        <v>2018</v>
      </c>
    </row>
    <row r="16" spans="1:11" ht="60">
      <c r="B16" s="443" t="s">
        <v>400</v>
      </c>
      <c r="C16" s="443" t="s">
        <v>401</v>
      </c>
    </row>
    <row r="17" spans="1:3" ht="16.5" thickBot="1">
      <c r="A17" s="439">
        <v>2014</v>
      </c>
      <c r="B17" s="444">
        <f>D10</f>
        <v>652</v>
      </c>
      <c r="C17" s="444">
        <f>G10</f>
        <v>358</v>
      </c>
    </row>
    <row r="18" spans="1:3" ht="16.5" thickBot="1">
      <c r="A18" s="26">
        <v>2015</v>
      </c>
      <c r="B18" s="444">
        <f>D11</f>
        <v>412</v>
      </c>
      <c r="C18" s="444">
        <f t="shared" ref="C18:C21" si="10">G11</f>
        <v>342</v>
      </c>
    </row>
    <row r="19" spans="1:3" ht="16.5" thickBot="1">
      <c r="A19" s="366">
        <v>2016</v>
      </c>
      <c r="B19" s="444">
        <f t="shared" ref="B19:B20" si="11">D12</f>
        <v>465</v>
      </c>
      <c r="C19" s="444">
        <f t="shared" si="10"/>
        <v>326</v>
      </c>
    </row>
    <row r="20" spans="1:3" ht="16.5" thickBot="1">
      <c r="A20" s="363">
        <v>2017</v>
      </c>
      <c r="B20" s="444">
        <f t="shared" si="11"/>
        <v>578</v>
      </c>
      <c r="C20" s="444">
        <f t="shared" si="10"/>
        <v>492</v>
      </c>
    </row>
    <row r="21" spans="1:3" ht="15.75">
      <c r="A21" s="301">
        <v>2018</v>
      </c>
      <c r="B21" s="444">
        <f>D14</f>
        <v>586</v>
      </c>
      <c r="C21" s="444">
        <f t="shared" si="10"/>
        <v>460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1"/>
  <sheetViews>
    <sheetView rightToLeft="1" view="pageBreakPreview" zoomScaleNormal="100" zoomScaleSheetLayoutView="100" workbookViewId="0">
      <selection activeCell="O7" sqref="O7"/>
    </sheetView>
  </sheetViews>
  <sheetFormatPr defaultColWidth="9.140625" defaultRowHeight="15"/>
  <cols>
    <col min="1" max="1" width="12.140625" style="5" customWidth="1"/>
    <col min="2" max="2" width="7.7109375" style="6" customWidth="1"/>
    <col min="3" max="3" width="7.140625" style="5" customWidth="1"/>
    <col min="4" max="4" width="7.42578125" style="5" customWidth="1"/>
    <col min="5" max="5" width="7.7109375" style="21" customWidth="1"/>
    <col min="6" max="7" width="7.7109375" style="5" customWidth="1"/>
    <col min="8" max="8" width="7.7109375" style="21" customWidth="1"/>
    <col min="9" max="10" width="7.7109375" style="5" customWidth="1"/>
    <col min="11" max="11" width="8.42578125" style="22" customWidth="1"/>
    <col min="12" max="13" width="7.7109375" style="5" customWidth="1"/>
    <col min="14" max="17" width="8.42578125" style="22" customWidth="1"/>
    <col min="18" max="18" width="10.7109375" style="5" customWidth="1"/>
    <col min="19" max="19" width="21.85546875" style="1" customWidth="1"/>
    <col min="20" max="16384" width="9.140625" style="1"/>
  </cols>
  <sheetData>
    <row r="1" spans="1:19" ht="18">
      <c r="A1" s="632" t="s">
        <v>335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  <c r="R1" s="632"/>
      <c r="S1" s="632"/>
    </row>
    <row r="2" spans="1:19" ht="18">
      <c r="A2" s="648" t="s">
        <v>332</v>
      </c>
      <c r="B2" s="648"/>
      <c r="C2" s="648"/>
      <c r="D2" s="648"/>
      <c r="E2" s="648"/>
      <c r="F2" s="648"/>
      <c r="G2" s="648"/>
      <c r="H2" s="648"/>
      <c r="I2" s="648"/>
      <c r="J2" s="648"/>
      <c r="K2" s="648"/>
      <c r="L2" s="648"/>
      <c r="M2" s="648"/>
      <c r="N2" s="648"/>
      <c r="O2" s="648"/>
      <c r="P2" s="648"/>
      <c r="Q2" s="648"/>
      <c r="R2" s="648"/>
      <c r="S2" s="648"/>
    </row>
    <row r="3" spans="1:19" ht="33.75" customHeight="1">
      <c r="A3" s="633" t="s">
        <v>336</v>
      </c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</row>
    <row r="4" spans="1:19" ht="15.75">
      <c r="A4" s="634" t="s">
        <v>332</v>
      </c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  <c r="N4" s="634"/>
      <c r="O4" s="634"/>
      <c r="P4" s="634"/>
      <c r="Q4" s="634"/>
      <c r="R4" s="634"/>
      <c r="S4" s="634"/>
    </row>
    <row r="5" spans="1:19" s="8" customFormat="1" ht="16.899999999999999" customHeight="1">
      <c r="A5" s="102" t="s">
        <v>211</v>
      </c>
      <c r="B5" s="103"/>
      <c r="C5" s="103"/>
      <c r="D5" s="103"/>
      <c r="E5" s="104"/>
      <c r="F5" s="103"/>
      <c r="G5" s="103"/>
      <c r="H5" s="104"/>
      <c r="I5" s="103"/>
      <c r="J5" s="103"/>
      <c r="K5" s="104"/>
      <c r="L5" s="103"/>
      <c r="M5" s="103"/>
      <c r="N5" s="104"/>
      <c r="O5" s="104"/>
      <c r="P5" s="104"/>
      <c r="Q5" s="104"/>
      <c r="R5" s="105"/>
      <c r="S5" s="84" t="s">
        <v>212</v>
      </c>
    </row>
    <row r="6" spans="1:19" ht="41.25" customHeight="1" thickBot="1">
      <c r="A6" s="635" t="s">
        <v>319</v>
      </c>
      <c r="B6" s="636"/>
      <c r="C6" s="641" t="s">
        <v>451</v>
      </c>
      <c r="D6" s="641"/>
      <c r="E6" s="641"/>
      <c r="F6" s="641" t="s">
        <v>452</v>
      </c>
      <c r="G6" s="641"/>
      <c r="H6" s="641"/>
      <c r="I6" s="641" t="s">
        <v>453</v>
      </c>
      <c r="J6" s="641"/>
      <c r="K6" s="641"/>
      <c r="L6" s="641" t="s">
        <v>454</v>
      </c>
      <c r="M6" s="641"/>
      <c r="N6" s="641"/>
      <c r="O6" s="657" t="s">
        <v>24</v>
      </c>
      <c r="P6" s="658"/>
      <c r="Q6" s="659"/>
      <c r="R6" s="642" t="s">
        <v>57</v>
      </c>
      <c r="S6" s="643"/>
    </row>
    <row r="7" spans="1:19" thickBot="1">
      <c r="A7" s="637" t="s">
        <v>9</v>
      </c>
      <c r="B7" s="638"/>
      <c r="C7" s="429" t="s">
        <v>6</v>
      </c>
      <c r="D7" s="429" t="s">
        <v>7</v>
      </c>
      <c r="E7" s="429" t="s">
        <v>2</v>
      </c>
      <c r="F7" s="429" t="s">
        <v>6</v>
      </c>
      <c r="G7" s="429" t="s">
        <v>7</v>
      </c>
      <c r="H7" s="429" t="s">
        <v>2</v>
      </c>
      <c r="I7" s="429" t="s">
        <v>6</v>
      </c>
      <c r="J7" s="429" t="s">
        <v>7</v>
      </c>
      <c r="K7" s="429" t="s">
        <v>2</v>
      </c>
      <c r="L7" s="429" t="s">
        <v>6</v>
      </c>
      <c r="M7" s="429" t="s">
        <v>7</v>
      </c>
      <c r="N7" s="429" t="s">
        <v>2</v>
      </c>
      <c r="O7" s="429" t="s">
        <v>6</v>
      </c>
      <c r="P7" s="429" t="s">
        <v>7</v>
      </c>
      <c r="Q7" s="429" t="s">
        <v>2</v>
      </c>
      <c r="R7" s="644" t="s">
        <v>12</v>
      </c>
      <c r="S7" s="645"/>
    </row>
    <row r="8" spans="1:19" ht="15.75" customHeight="1">
      <c r="A8" s="639"/>
      <c r="B8" s="640"/>
      <c r="C8" s="539" t="s">
        <v>14</v>
      </c>
      <c r="D8" s="539" t="s">
        <v>15</v>
      </c>
      <c r="E8" s="539" t="s">
        <v>5</v>
      </c>
      <c r="F8" s="539" t="s">
        <v>14</v>
      </c>
      <c r="G8" s="539" t="s">
        <v>15</v>
      </c>
      <c r="H8" s="539" t="s">
        <v>5</v>
      </c>
      <c r="I8" s="539" t="s">
        <v>14</v>
      </c>
      <c r="J8" s="539" t="s">
        <v>15</v>
      </c>
      <c r="K8" s="539" t="s">
        <v>5</v>
      </c>
      <c r="L8" s="539" t="s">
        <v>14</v>
      </c>
      <c r="M8" s="539" t="s">
        <v>15</v>
      </c>
      <c r="N8" s="539" t="s">
        <v>5</v>
      </c>
      <c r="O8" s="539" t="s">
        <v>14</v>
      </c>
      <c r="P8" s="539" t="s">
        <v>15</v>
      </c>
      <c r="Q8" s="539" t="s">
        <v>5</v>
      </c>
      <c r="R8" s="646"/>
      <c r="S8" s="647"/>
    </row>
    <row r="9" spans="1:19" s="59" customFormat="1" ht="21" customHeight="1" thickBot="1">
      <c r="A9" s="662">
        <v>2014</v>
      </c>
      <c r="B9" s="445" t="s">
        <v>10</v>
      </c>
      <c r="C9" s="446">
        <v>60</v>
      </c>
      <c r="D9" s="446">
        <v>483</v>
      </c>
      <c r="E9" s="447">
        <f t="shared" ref="E9:E11" si="0">C9+D9</f>
        <v>543</v>
      </c>
      <c r="F9" s="446">
        <v>132</v>
      </c>
      <c r="G9" s="446">
        <v>756</v>
      </c>
      <c r="H9" s="447">
        <f t="shared" ref="H9:H11" si="1">F9+G9</f>
        <v>888</v>
      </c>
      <c r="I9" s="446">
        <v>12</v>
      </c>
      <c r="J9" s="446">
        <v>55</v>
      </c>
      <c r="K9" s="447">
        <f t="shared" ref="K9:K11" si="2">I9+J9</f>
        <v>67</v>
      </c>
      <c r="L9" s="446">
        <v>0</v>
      </c>
      <c r="M9" s="446">
        <v>2</v>
      </c>
      <c r="N9" s="447">
        <f t="shared" ref="N9:N11" si="3">L9+M9</f>
        <v>2</v>
      </c>
      <c r="O9" s="447">
        <f t="shared" ref="O9:O11" si="4">SUM(C9,F9,I9,L9)</f>
        <v>204</v>
      </c>
      <c r="P9" s="447">
        <f t="shared" ref="P9:P11" si="5">SUM(D9,G9,J9,M9)</f>
        <v>1296</v>
      </c>
      <c r="Q9" s="447">
        <f t="shared" ref="Q9:Q11" si="6">O9+P9</f>
        <v>1500</v>
      </c>
      <c r="R9" s="448" t="s">
        <v>41</v>
      </c>
      <c r="S9" s="663">
        <v>2014</v>
      </c>
    </row>
    <row r="10" spans="1:19" s="59" customFormat="1" ht="21" customHeight="1" thickBot="1">
      <c r="A10" s="660"/>
      <c r="B10" s="372" t="s">
        <v>11</v>
      </c>
      <c r="C10" s="373">
        <v>48</v>
      </c>
      <c r="D10" s="373">
        <v>454</v>
      </c>
      <c r="E10" s="374">
        <f t="shared" si="0"/>
        <v>502</v>
      </c>
      <c r="F10" s="373">
        <v>72</v>
      </c>
      <c r="G10" s="373">
        <v>440</v>
      </c>
      <c r="H10" s="374">
        <f t="shared" si="1"/>
        <v>512</v>
      </c>
      <c r="I10" s="373">
        <v>7</v>
      </c>
      <c r="J10" s="373">
        <v>35</v>
      </c>
      <c r="K10" s="374">
        <f t="shared" si="2"/>
        <v>42</v>
      </c>
      <c r="L10" s="373">
        <v>0</v>
      </c>
      <c r="M10" s="373">
        <v>4</v>
      </c>
      <c r="N10" s="374">
        <f t="shared" si="3"/>
        <v>4</v>
      </c>
      <c r="O10" s="374">
        <f t="shared" si="4"/>
        <v>127</v>
      </c>
      <c r="P10" s="374">
        <f t="shared" si="5"/>
        <v>933</v>
      </c>
      <c r="Q10" s="374">
        <f t="shared" si="6"/>
        <v>1060</v>
      </c>
      <c r="R10" s="375" t="s">
        <v>42</v>
      </c>
      <c r="S10" s="661"/>
    </row>
    <row r="11" spans="1:19" s="59" customFormat="1" ht="21" customHeight="1" thickBot="1">
      <c r="A11" s="660"/>
      <c r="B11" s="376" t="s">
        <v>2</v>
      </c>
      <c r="C11" s="377">
        <f>SUM(C9:C10)</f>
        <v>108</v>
      </c>
      <c r="D11" s="377">
        <f t="shared" ref="D11:M11" si="7">SUM(D9:D10)</f>
        <v>937</v>
      </c>
      <c r="E11" s="377">
        <f t="shared" si="0"/>
        <v>1045</v>
      </c>
      <c r="F11" s="377">
        <f t="shared" si="7"/>
        <v>204</v>
      </c>
      <c r="G11" s="377">
        <f t="shared" si="7"/>
        <v>1196</v>
      </c>
      <c r="H11" s="377">
        <f t="shared" si="1"/>
        <v>1400</v>
      </c>
      <c r="I11" s="377">
        <f t="shared" si="7"/>
        <v>19</v>
      </c>
      <c r="J11" s="377">
        <f t="shared" si="7"/>
        <v>90</v>
      </c>
      <c r="K11" s="377">
        <f t="shared" si="2"/>
        <v>109</v>
      </c>
      <c r="L11" s="377">
        <f t="shared" si="7"/>
        <v>0</v>
      </c>
      <c r="M11" s="377">
        <f t="shared" si="7"/>
        <v>6</v>
      </c>
      <c r="N11" s="377">
        <f t="shared" si="3"/>
        <v>6</v>
      </c>
      <c r="O11" s="377">
        <f t="shared" si="4"/>
        <v>331</v>
      </c>
      <c r="P11" s="377">
        <f t="shared" si="5"/>
        <v>2229</v>
      </c>
      <c r="Q11" s="377">
        <f t="shared" si="6"/>
        <v>2560</v>
      </c>
      <c r="R11" s="378" t="s">
        <v>5</v>
      </c>
      <c r="S11" s="661"/>
    </row>
    <row r="12" spans="1:19" s="59" customFormat="1" ht="21" customHeight="1" thickBot="1">
      <c r="A12" s="653">
        <v>2015</v>
      </c>
      <c r="B12" s="424" t="s">
        <v>10</v>
      </c>
      <c r="C12" s="257">
        <v>36</v>
      </c>
      <c r="D12" s="257">
        <v>285</v>
      </c>
      <c r="E12" s="223">
        <f t="shared" ref="E12:E14" si="8">C12+D12</f>
        <v>321</v>
      </c>
      <c r="F12" s="257">
        <v>93</v>
      </c>
      <c r="G12" s="257">
        <v>693</v>
      </c>
      <c r="H12" s="223">
        <f t="shared" ref="H12:H14" si="9">F12+G12</f>
        <v>786</v>
      </c>
      <c r="I12" s="257">
        <v>15</v>
      </c>
      <c r="J12" s="257">
        <v>59</v>
      </c>
      <c r="K12" s="223">
        <f t="shared" ref="K12:K14" si="10">I12+J12</f>
        <v>74</v>
      </c>
      <c r="L12" s="257">
        <v>0</v>
      </c>
      <c r="M12" s="257">
        <v>1</v>
      </c>
      <c r="N12" s="223">
        <f t="shared" ref="N12:N14" si="11">L12+M12</f>
        <v>1</v>
      </c>
      <c r="O12" s="223">
        <f t="shared" ref="O12:O13" si="12">SUM(C12,F12,I12,L12)</f>
        <v>144</v>
      </c>
      <c r="P12" s="223">
        <f t="shared" ref="P12:P14" si="13">SUM(D12,G12,J12,M12)</f>
        <v>1038</v>
      </c>
      <c r="Q12" s="223">
        <f>O12+P12</f>
        <v>1182</v>
      </c>
      <c r="R12" s="328" t="s">
        <v>41</v>
      </c>
      <c r="S12" s="655">
        <v>2015</v>
      </c>
    </row>
    <row r="13" spans="1:19" s="59" customFormat="1" ht="21" customHeight="1" thickBot="1">
      <c r="A13" s="653"/>
      <c r="B13" s="216" t="s">
        <v>11</v>
      </c>
      <c r="C13" s="75">
        <v>28</v>
      </c>
      <c r="D13" s="75">
        <v>165</v>
      </c>
      <c r="E13" s="57">
        <f t="shared" si="8"/>
        <v>193</v>
      </c>
      <c r="F13" s="75">
        <v>65</v>
      </c>
      <c r="G13" s="75">
        <v>377</v>
      </c>
      <c r="H13" s="57">
        <f t="shared" si="9"/>
        <v>442</v>
      </c>
      <c r="I13" s="75">
        <v>8</v>
      </c>
      <c r="J13" s="75">
        <v>43</v>
      </c>
      <c r="K13" s="57">
        <f t="shared" si="10"/>
        <v>51</v>
      </c>
      <c r="L13" s="75">
        <v>1</v>
      </c>
      <c r="M13" s="75">
        <v>0</v>
      </c>
      <c r="N13" s="57">
        <f t="shared" si="11"/>
        <v>1</v>
      </c>
      <c r="O13" s="57">
        <f t="shared" si="12"/>
        <v>102</v>
      </c>
      <c r="P13" s="57">
        <f t="shared" si="13"/>
        <v>585</v>
      </c>
      <c r="Q13" s="57">
        <f t="shared" ref="Q13" si="14">O13+P13</f>
        <v>687</v>
      </c>
      <c r="R13" s="217" t="s">
        <v>42</v>
      </c>
      <c r="S13" s="655"/>
    </row>
    <row r="14" spans="1:19" s="59" customFormat="1" ht="21" customHeight="1" thickBot="1">
      <c r="A14" s="653"/>
      <c r="B14" s="275" t="s">
        <v>2</v>
      </c>
      <c r="C14" s="331">
        <f>SUM(C12:C13)</f>
        <v>64</v>
      </c>
      <c r="D14" s="331">
        <f t="shared" ref="D14" si="15">SUM(D12:D13)</f>
        <v>450</v>
      </c>
      <c r="E14" s="331">
        <f t="shared" si="8"/>
        <v>514</v>
      </c>
      <c r="F14" s="331">
        <f t="shared" ref="F14:G14" si="16">SUM(F12:F13)</f>
        <v>158</v>
      </c>
      <c r="G14" s="331">
        <f t="shared" si="16"/>
        <v>1070</v>
      </c>
      <c r="H14" s="331">
        <f t="shared" si="9"/>
        <v>1228</v>
      </c>
      <c r="I14" s="331">
        <f t="shared" ref="I14:J14" si="17">SUM(I12:I13)</f>
        <v>23</v>
      </c>
      <c r="J14" s="331">
        <f t="shared" si="17"/>
        <v>102</v>
      </c>
      <c r="K14" s="331">
        <f t="shared" si="10"/>
        <v>125</v>
      </c>
      <c r="L14" s="331">
        <f t="shared" ref="L14:M14" si="18">SUM(L12:L13)</f>
        <v>1</v>
      </c>
      <c r="M14" s="331">
        <f t="shared" si="18"/>
        <v>1</v>
      </c>
      <c r="N14" s="331">
        <f t="shared" si="11"/>
        <v>2</v>
      </c>
      <c r="O14" s="331">
        <f t="shared" ref="O14:O20" si="19">SUM(C14,F14,I14,L14)</f>
        <v>246</v>
      </c>
      <c r="P14" s="331">
        <f t="shared" si="13"/>
        <v>1623</v>
      </c>
      <c r="Q14" s="331">
        <f>O14+P14</f>
        <v>1869</v>
      </c>
      <c r="R14" s="276" t="s">
        <v>5</v>
      </c>
      <c r="S14" s="655"/>
    </row>
    <row r="15" spans="1:19" s="59" customFormat="1" ht="21" customHeight="1" thickBot="1">
      <c r="A15" s="660">
        <v>2016</v>
      </c>
      <c r="B15" s="370" t="s">
        <v>10</v>
      </c>
      <c r="C15" s="146">
        <v>17</v>
      </c>
      <c r="D15" s="146">
        <v>290</v>
      </c>
      <c r="E15" s="147">
        <f>SUM(C15:D15)</f>
        <v>307</v>
      </c>
      <c r="F15" s="146">
        <v>105</v>
      </c>
      <c r="G15" s="146">
        <v>499</v>
      </c>
      <c r="H15" s="147">
        <f>SUM(F15:G15)</f>
        <v>604</v>
      </c>
      <c r="I15" s="146">
        <v>17</v>
      </c>
      <c r="J15" s="146">
        <v>71</v>
      </c>
      <c r="K15" s="147">
        <f>SUM(I15:J15)</f>
        <v>88</v>
      </c>
      <c r="L15" s="146">
        <v>0</v>
      </c>
      <c r="M15" s="146">
        <v>3</v>
      </c>
      <c r="N15" s="147">
        <f>SUM(L15:M15)</f>
        <v>3</v>
      </c>
      <c r="O15" s="147">
        <f t="shared" si="19"/>
        <v>139</v>
      </c>
      <c r="P15" s="147">
        <f t="shared" ref="P15:P20" si="20">SUM(D15,G15,J15,M15)</f>
        <v>863</v>
      </c>
      <c r="Q15" s="147">
        <f>SUM(O15:P15)</f>
        <v>1002</v>
      </c>
      <c r="R15" s="371" t="s">
        <v>41</v>
      </c>
      <c r="S15" s="661">
        <v>2016</v>
      </c>
    </row>
    <row r="16" spans="1:19" s="59" customFormat="1" ht="21" customHeight="1" thickBot="1">
      <c r="A16" s="660"/>
      <c r="B16" s="372" t="s">
        <v>11</v>
      </c>
      <c r="C16" s="373">
        <v>25</v>
      </c>
      <c r="D16" s="373">
        <v>213</v>
      </c>
      <c r="E16" s="374">
        <f t="shared" ref="E16:E17" si="21">SUM(C16:D16)</f>
        <v>238</v>
      </c>
      <c r="F16" s="373">
        <v>49</v>
      </c>
      <c r="G16" s="373">
        <v>299</v>
      </c>
      <c r="H16" s="374">
        <f t="shared" ref="H16" si="22">SUM(F16:G16)</f>
        <v>348</v>
      </c>
      <c r="I16" s="373">
        <v>13</v>
      </c>
      <c r="J16" s="373">
        <v>42</v>
      </c>
      <c r="K16" s="374">
        <f t="shared" ref="K16:K17" si="23">SUM(I16:J16)</f>
        <v>55</v>
      </c>
      <c r="L16" s="373">
        <v>0</v>
      </c>
      <c r="M16" s="373">
        <v>4</v>
      </c>
      <c r="N16" s="374">
        <f t="shared" ref="N16:N17" si="24">SUM(L16:M16)</f>
        <v>4</v>
      </c>
      <c r="O16" s="374">
        <f t="shared" si="19"/>
        <v>87</v>
      </c>
      <c r="P16" s="374">
        <f t="shared" si="20"/>
        <v>558</v>
      </c>
      <c r="Q16" s="374">
        <f t="shared" ref="Q16:Q17" si="25">SUM(O16:P16)</f>
        <v>645</v>
      </c>
      <c r="R16" s="375" t="s">
        <v>42</v>
      </c>
      <c r="S16" s="661"/>
    </row>
    <row r="17" spans="1:19" s="59" customFormat="1" ht="21" customHeight="1" thickBot="1">
      <c r="A17" s="660"/>
      <c r="B17" s="376" t="s">
        <v>8</v>
      </c>
      <c r="C17" s="377">
        <f>SUM(C15:C16)</f>
        <v>42</v>
      </c>
      <c r="D17" s="377">
        <f>SUM(D15:D16)</f>
        <v>503</v>
      </c>
      <c r="E17" s="377">
        <f t="shared" si="21"/>
        <v>545</v>
      </c>
      <c r="F17" s="377">
        <f>SUM(F15:F16)</f>
        <v>154</v>
      </c>
      <c r="G17" s="377">
        <f>SUM(G15:G16)</f>
        <v>798</v>
      </c>
      <c r="H17" s="377">
        <f>SUM(F17:G17)</f>
        <v>952</v>
      </c>
      <c r="I17" s="377">
        <f>SUM(I15:I16)</f>
        <v>30</v>
      </c>
      <c r="J17" s="377">
        <f>SUM(J15:J16)</f>
        <v>113</v>
      </c>
      <c r="K17" s="377">
        <f t="shared" si="23"/>
        <v>143</v>
      </c>
      <c r="L17" s="377">
        <f>SUM(L15:L16)</f>
        <v>0</v>
      </c>
      <c r="M17" s="377">
        <f>SUM(M15:M16)</f>
        <v>7</v>
      </c>
      <c r="N17" s="377">
        <f t="shared" si="24"/>
        <v>7</v>
      </c>
      <c r="O17" s="377">
        <f t="shared" si="19"/>
        <v>226</v>
      </c>
      <c r="P17" s="377">
        <f t="shared" si="20"/>
        <v>1421</v>
      </c>
      <c r="Q17" s="377">
        <f t="shared" si="25"/>
        <v>1647</v>
      </c>
      <c r="R17" s="378" t="s">
        <v>5</v>
      </c>
      <c r="S17" s="661"/>
    </row>
    <row r="18" spans="1:19" s="59" customFormat="1" ht="21" customHeight="1" thickBot="1">
      <c r="A18" s="653">
        <v>2017</v>
      </c>
      <c r="B18" s="424" t="s">
        <v>10</v>
      </c>
      <c r="C18" s="257">
        <v>24</v>
      </c>
      <c r="D18" s="257">
        <v>270</v>
      </c>
      <c r="E18" s="223">
        <f>SUM(C18:D18)</f>
        <v>294</v>
      </c>
      <c r="F18" s="257">
        <v>96</v>
      </c>
      <c r="G18" s="257">
        <v>538</v>
      </c>
      <c r="H18" s="223">
        <f>SUM(F18:G18)</f>
        <v>634</v>
      </c>
      <c r="I18" s="257">
        <v>39</v>
      </c>
      <c r="J18" s="257">
        <v>98</v>
      </c>
      <c r="K18" s="223">
        <f>SUM(I18:J18)</f>
        <v>137</v>
      </c>
      <c r="L18" s="257">
        <v>3</v>
      </c>
      <c r="M18" s="257">
        <v>2</v>
      </c>
      <c r="N18" s="223">
        <f>SUM(L18:M18)</f>
        <v>5</v>
      </c>
      <c r="O18" s="223">
        <f t="shared" si="19"/>
        <v>162</v>
      </c>
      <c r="P18" s="223">
        <f t="shared" si="20"/>
        <v>908</v>
      </c>
      <c r="Q18" s="223">
        <f>SUM(O18:P18)</f>
        <v>1070</v>
      </c>
      <c r="R18" s="328" t="s">
        <v>41</v>
      </c>
      <c r="S18" s="655">
        <v>2017</v>
      </c>
    </row>
    <row r="19" spans="1:19" s="59" customFormat="1" ht="21" customHeight="1" thickBot="1">
      <c r="A19" s="653"/>
      <c r="B19" s="216" t="s">
        <v>11</v>
      </c>
      <c r="C19" s="75">
        <v>17</v>
      </c>
      <c r="D19" s="75">
        <v>190</v>
      </c>
      <c r="E19" s="57">
        <f t="shared" ref="E19:E20" si="26">SUM(C19:D19)</f>
        <v>207</v>
      </c>
      <c r="F19" s="75">
        <v>49</v>
      </c>
      <c r="G19" s="75">
        <v>314</v>
      </c>
      <c r="H19" s="57">
        <f t="shared" ref="H19" si="27">SUM(F19:G19)</f>
        <v>363</v>
      </c>
      <c r="I19" s="75">
        <v>21</v>
      </c>
      <c r="J19" s="75">
        <v>93</v>
      </c>
      <c r="K19" s="57">
        <f t="shared" ref="K19:K20" si="28">SUM(I19:J19)</f>
        <v>114</v>
      </c>
      <c r="L19" s="75">
        <v>1</v>
      </c>
      <c r="M19" s="75">
        <v>5</v>
      </c>
      <c r="N19" s="57">
        <f t="shared" ref="N19:N20" si="29">SUM(L19:M19)</f>
        <v>6</v>
      </c>
      <c r="O19" s="57">
        <f t="shared" si="19"/>
        <v>88</v>
      </c>
      <c r="P19" s="57">
        <f t="shared" si="20"/>
        <v>602</v>
      </c>
      <c r="Q19" s="57">
        <f t="shared" ref="Q19:Q20" si="30">SUM(O19:P19)</f>
        <v>690</v>
      </c>
      <c r="R19" s="217" t="s">
        <v>42</v>
      </c>
      <c r="S19" s="655"/>
    </row>
    <row r="20" spans="1:19" s="59" customFormat="1" ht="21" customHeight="1" thickBot="1">
      <c r="A20" s="654"/>
      <c r="B20" s="275" t="s">
        <v>2</v>
      </c>
      <c r="C20" s="331">
        <f>SUM(C18:C19)</f>
        <v>41</v>
      </c>
      <c r="D20" s="331">
        <f>SUM(D18:D19)</f>
        <v>460</v>
      </c>
      <c r="E20" s="331">
        <f t="shared" si="26"/>
        <v>501</v>
      </c>
      <c r="F20" s="331">
        <f>SUM(F18:F19)</f>
        <v>145</v>
      </c>
      <c r="G20" s="331">
        <f>SUM(G18:G19)</f>
        <v>852</v>
      </c>
      <c r="H20" s="331">
        <f>SUM(F20:G20)</f>
        <v>997</v>
      </c>
      <c r="I20" s="331">
        <f>SUM(I18:I19)</f>
        <v>60</v>
      </c>
      <c r="J20" s="331">
        <f>SUM(J18:J19)</f>
        <v>191</v>
      </c>
      <c r="K20" s="331">
        <f t="shared" si="28"/>
        <v>251</v>
      </c>
      <c r="L20" s="331">
        <f>SUM(L18:L19)</f>
        <v>4</v>
      </c>
      <c r="M20" s="331">
        <f>SUM(M18:M19)</f>
        <v>7</v>
      </c>
      <c r="N20" s="331">
        <f t="shared" si="29"/>
        <v>11</v>
      </c>
      <c r="O20" s="331">
        <f t="shared" si="19"/>
        <v>250</v>
      </c>
      <c r="P20" s="331">
        <f t="shared" si="20"/>
        <v>1510</v>
      </c>
      <c r="Q20" s="331">
        <f t="shared" si="30"/>
        <v>1760</v>
      </c>
      <c r="R20" s="276" t="s">
        <v>5</v>
      </c>
      <c r="S20" s="656"/>
    </row>
    <row r="21" spans="1:19" ht="21" customHeight="1" thickBot="1">
      <c r="A21" s="649">
        <v>2018</v>
      </c>
      <c r="B21" s="329" t="s">
        <v>10</v>
      </c>
      <c r="C21" s="256">
        <v>32</v>
      </c>
      <c r="D21" s="256">
        <v>243</v>
      </c>
      <c r="E21" s="90">
        <f>SUM(C21:D21)</f>
        <v>275</v>
      </c>
      <c r="F21" s="256">
        <v>159</v>
      </c>
      <c r="G21" s="256">
        <v>618</v>
      </c>
      <c r="H21" s="90">
        <f>SUM(F21:G21)</f>
        <v>777</v>
      </c>
      <c r="I21" s="256">
        <v>60</v>
      </c>
      <c r="J21" s="256">
        <v>201</v>
      </c>
      <c r="K21" s="90">
        <f>SUM(I21:J21)</f>
        <v>261</v>
      </c>
      <c r="L21" s="256">
        <v>7</v>
      </c>
      <c r="M21" s="256">
        <v>10</v>
      </c>
      <c r="N21" s="90">
        <f>SUM(L21:M21)</f>
        <v>17</v>
      </c>
      <c r="O21" s="90">
        <f t="shared" ref="O21:O23" si="31">SUM(C21,F21,I21,L21)</f>
        <v>258</v>
      </c>
      <c r="P21" s="90">
        <f t="shared" ref="P21:P23" si="32">SUM(D21,G21,J21,M21)</f>
        <v>1072</v>
      </c>
      <c r="Q21" s="90">
        <f>SUM(O21:P21)</f>
        <v>1330</v>
      </c>
      <c r="R21" s="330" t="s">
        <v>41</v>
      </c>
      <c r="S21" s="651">
        <v>2018</v>
      </c>
    </row>
    <row r="22" spans="1:19" ht="21" customHeight="1" thickBot="1">
      <c r="A22" s="649"/>
      <c r="B22" s="213" t="s">
        <v>11</v>
      </c>
      <c r="C22" s="67">
        <v>21</v>
      </c>
      <c r="D22" s="67">
        <v>188</v>
      </c>
      <c r="E22" s="68">
        <f t="shared" ref="E22:E23" si="33">SUM(C22:D22)</f>
        <v>209</v>
      </c>
      <c r="F22" s="67">
        <v>89</v>
      </c>
      <c r="G22" s="67">
        <v>341</v>
      </c>
      <c r="H22" s="68">
        <f t="shared" ref="H22" si="34">SUM(F22:G22)</f>
        <v>430</v>
      </c>
      <c r="I22" s="67">
        <v>28</v>
      </c>
      <c r="J22" s="67">
        <v>140</v>
      </c>
      <c r="K22" s="68">
        <f t="shared" ref="K22:K23" si="35">SUM(I22:J22)</f>
        <v>168</v>
      </c>
      <c r="L22" s="67">
        <v>3</v>
      </c>
      <c r="M22" s="67">
        <v>8</v>
      </c>
      <c r="N22" s="68">
        <f t="shared" ref="N22:N23" si="36">SUM(L22:M22)</f>
        <v>11</v>
      </c>
      <c r="O22" s="68">
        <f t="shared" si="31"/>
        <v>141</v>
      </c>
      <c r="P22" s="68">
        <f t="shared" si="32"/>
        <v>677</v>
      </c>
      <c r="Q22" s="68">
        <f t="shared" ref="Q22:Q23" si="37">SUM(O22:P22)</f>
        <v>818</v>
      </c>
      <c r="R22" s="215" t="s">
        <v>42</v>
      </c>
      <c r="S22" s="651"/>
    </row>
    <row r="23" spans="1:19" s="59" customFormat="1" ht="21" customHeight="1">
      <c r="A23" s="650"/>
      <c r="B23" s="305" t="s">
        <v>2</v>
      </c>
      <c r="C23" s="307">
        <f>SUM(C21:C22)</f>
        <v>53</v>
      </c>
      <c r="D23" s="307">
        <f>SUM(D21:D22)</f>
        <v>431</v>
      </c>
      <c r="E23" s="307">
        <f t="shared" si="33"/>
        <v>484</v>
      </c>
      <c r="F23" s="307">
        <f>SUM(F21:F22)</f>
        <v>248</v>
      </c>
      <c r="G23" s="307">
        <f>SUM(G21:G22)</f>
        <v>959</v>
      </c>
      <c r="H23" s="307">
        <f>SUM(F23:G23)</f>
        <v>1207</v>
      </c>
      <c r="I23" s="307">
        <f>SUM(I21:I22)</f>
        <v>88</v>
      </c>
      <c r="J23" s="307">
        <f>SUM(J21:J22)</f>
        <v>341</v>
      </c>
      <c r="K23" s="307">
        <f t="shared" si="35"/>
        <v>429</v>
      </c>
      <c r="L23" s="307">
        <f>SUM(L21:L22)</f>
        <v>10</v>
      </c>
      <c r="M23" s="307">
        <f>SUM(M21:M22)</f>
        <v>18</v>
      </c>
      <c r="N23" s="307">
        <f t="shared" si="36"/>
        <v>28</v>
      </c>
      <c r="O23" s="307">
        <f t="shared" si="31"/>
        <v>399</v>
      </c>
      <c r="P23" s="307">
        <f t="shared" si="32"/>
        <v>1749</v>
      </c>
      <c r="Q23" s="307">
        <f t="shared" si="37"/>
        <v>2148</v>
      </c>
      <c r="R23" s="306" t="s">
        <v>5</v>
      </c>
      <c r="S23" s="652"/>
    </row>
    <row r="24" spans="1:19">
      <c r="E24" s="28"/>
      <c r="F24" s="28"/>
      <c r="G24" s="28"/>
      <c r="H24" s="28"/>
    </row>
    <row r="25" spans="1:19">
      <c r="E25" s="28"/>
      <c r="F25" s="28"/>
      <c r="G25" s="28"/>
      <c r="H25" s="28"/>
    </row>
    <row r="26" spans="1:19" s="59" customFormat="1" ht="42" customHeight="1">
      <c r="A26" s="5"/>
      <c r="B26" s="6"/>
      <c r="C26" s="5"/>
      <c r="E26" s="59" t="str">
        <f>C6</f>
        <v>النفسية والتربوية
Psychological and Educational</v>
      </c>
      <c r="F26" s="59" t="str">
        <f>F6</f>
        <v>الاجتماعية
Social</v>
      </c>
      <c r="G26" s="59" t="str">
        <f>I6</f>
        <v>القانونية
Legal</v>
      </c>
      <c r="H26" s="59" t="str">
        <f>L6</f>
        <v>الشرعية
Shariaa</v>
      </c>
      <c r="I26" s="5"/>
      <c r="J26" s="5"/>
      <c r="K26" s="22"/>
      <c r="L26" s="5"/>
      <c r="M26" s="5"/>
      <c r="N26" s="22"/>
      <c r="O26" s="22"/>
      <c r="P26" s="22"/>
      <c r="Q26" s="22"/>
      <c r="R26" s="5"/>
    </row>
    <row r="27" spans="1:19" s="59" customFormat="1">
      <c r="A27" s="5"/>
      <c r="B27" s="6"/>
      <c r="C27" s="5"/>
      <c r="D27" s="5">
        <f>A9</f>
        <v>2014</v>
      </c>
      <c r="E27" s="28">
        <f>E11</f>
        <v>1045</v>
      </c>
      <c r="F27" s="28">
        <f>H11</f>
        <v>1400</v>
      </c>
      <c r="G27" s="28">
        <f>K11</f>
        <v>109</v>
      </c>
      <c r="H27" s="28">
        <f>N11</f>
        <v>6</v>
      </c>
      <c r="I27" s="5"/>
      <c r="J27" s="5"/>
      <c r="K27" s="22"/>
      <c r="L27" s="5"/>
      <c r="M27" s="5"/>
      <c r="N27" s="22"/>
      <c r="O27" s="22"/>
      <c r="P27" s="22"/>
      <c r="Q27" s="22"/>
      <c r="R27" s="5"/>
    </row>
    <row r="28" spans="1:19" s="59" customFormat="1">
      <c r="A28" s="5"/>
      <c r="B28" s="6"/>
      <c r="C28" s="5"/>
      <c r="D28" s="5">
        <f>A12</f>
        <v>2015</v>
      </c>
      <c r="E28" s="28">
        <f>E14</f>
        <v>514</v>
      </c>
      <c r="F28" s="28">
        <f>H14</f>
        <v>1228</v>
      </c>
      <c r="G28" s="28">
        <f>K14</f>
        <v>125</v>
      </c>
      <c r="H28" s="28">
        <f>N14</f>
        <v>2</v>
      </c>
      <c r="I28" s="5"/>
      <c r="J28" s="5"/>
      <c r="K28" s="22"/>
      <c r="L28" s="5"/>
      <c r="M28" s="5"/>
      <c r="N28" s="22"/>
      <c r="O28" s="22"/>
      <c r="P28" s="22"/>
      <c r="Q28" s="22"/>
      <c r="R28" s="5"/>
    </row>
    <row r="29" spans="1:19" s="59" customFormat="1">
      <c r="A29" s="5"/>
      <c r="B29" s="6"/>
      <c r="C29" s="5"/>
      <c r="D29" s="5">
        <f>A15</f>
        <v>2016</v>
      </c>
      <c r="E29" s="28">
        <f>E17</f>
        <v>545</v>
      </c>
      <c r="F29" s="28">
        <f>H17</f>
        <v>952</v>
      </c>
      <c r="G29" s="28">
        <f>K17</f>
        <v>143</v>
      </c>
      <c r="H29" s="28">
        <f>N17</f>
        <v>7</v>
      </c>
      <c r="I29" s="5"/>
      <c r="J29" s="5"/>
      <c r="K29" s="22"/>
      <c r="L29" s="5"/>
      <c r="M29" s="5"/>
      <c r="N29" s="22"/>
      <c r="O29" s="22"/>
      <c r="P29" s="22"/>
      <c r="Q29" s="22"/>
      <c r="R29" s="5"/>
    </row>
    <row r="30" spans="1:19" s="59" customFormat="1">
      <c r="A30" s="5"/>
      <c r="B30" s="6"/>
      <c r="C30" s="5"/>
      <c r="D30" s="5">
        <f>A18</f>
        <v>2017</v>
      </c>
      <c r="E30" s="28">
        <f>E20</f>
        <v>501</v>
      </c>
      <c r="F30" s="28">
        <f>H20</f>
        <v>997</v>
      </c>
      <c r="G30" s="28">
        <f>K20</f>
        <v>251</v>
      </c>
      <c r="H30" s="28">
        <f>N20</f>
        <v>11</v>
      </c>
      <c r="I30" s="5"/>
      <c r="J30" s="5"/>
      <c r="K30" s="22"/>
      <c r="L30" s="5"/>
      <c r="M30" s="5"/>
      <c r="N30" s="22"/>
      <c r="O30" s="22"/>
      <c r="P30" s="22"/>
      <c r="Q30" s="22"/>
      <c r="R30" s="5"/>
    </row>
    <row r="31" spans="1:19" s="59" customFormat="1">
      <c r="A31" s="5"/>
      <c r="B31" s="6"/>
      <c r="C31" s="5"/>
      <c r="D31" s="5">
        <f>A21</f>
        <v>2018</v>
      </c>
      <c r="E31" s="28">
        <f>E23</f>
        <v>484</v>
      </c>
      <c r="F31" s="28">
        <f>H23</f>
        <v>1207</v>
      </c>
      <c r="G31" s="28">
        <f>K23</f>
        <v>429</v>
      </c>
      <c r="H31" s="28">
        <f>N23</f>
        <v>28</v>
      </c>
      <c r="I31" s="5"/>
      <c r="J31" s="5"/>
      <c r="K31" s="22"/>
      <c r="L31" s="5"/>
      <c r="M31" s="5"/>
      <c r="N31" s="22"/>
      <c r="O31" s="22"/>
      <c r="P31" s="22"/>
      <c r="Q31" s="22"/>
      <c r="R31" s="5"/>
    </row>
  </sheetData>
  <mergeCells count="21">
    <mergeCell ref="A21:A23"/>
    <mergeCell ref="S21:S23"/>
    <mergeCell ref="A18:A20"/>
    <mergeCell ref="S18:S20"/>
    <mergeCell ref="O6:Q6"/>
    <mergeCell ref="A15:A17"/>
    <mergeCell ref="S15:S17"/>
    <mergeCell ref="A12:A14"/>
    <mergeCell ref="S12:S14"/>
    <mergeCell ref="A9:A11"/>
    <mergeCell ref="S9:S11"/>
    <mergeCell ref="A1:S1"/>
    <mergeCell ref="A3:S3"/>
    <mergeCell ref="A4:S4"/>
    <mergeCell ref="A6:B8"/>
    <mergeCell ref="C6:E6"/>
    <mergeCell ref="F6:H6"/>
    <mergeCell ref="R6:S8"/>
    <mergeCell ref="A2:S2"/>
    <mergeCell ref="I6:K6"/>
    <mergeCell ref="L6:N6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view="pageBreakPreview" topLeftCell="A10" zoomScaleNormal="100" zoomScaleSheetLayoutView="100" workbookViewId="0">
      <selection activeCell="F16" sqref="F16"/>
    </sheetView>
  </sheetViews>
  <sheetFormatPr defaultColWidth="9.140625" defaultRowHeight="15"/>
  <cols>
    <col min="1" max="1" width="14.85546875" style="5" customWidth="1"/>
    <col min="2" max="2" width="7.7109375" style="6" customWidth="1"/>
    <col min="3" max="4" width="7.5703125" style="5" customWidth="1"/>
    <col min="5" max="5" width="7.5703125" style="21" customWidth="1"/>
    <col min="6" max="7" width="7.5703125" style="5" customWidth="1"/>
    <col min="8" max="8" width="7.5703125" style="21" customWidth="1"/>
    <col min="9" max="10" width="7.5703125" style="5" customWidth="1"/>
    <col min="11" max="11" width="7.5703125" style="22" customWidth="1"/>
    <col min="12" max="13" width="7.5703125" style="5" customWidth="1"/>
    <col min="14" max="14" width="7.5703125" style="22" customWidth="1"/>
    <col min="15" max="16" width="7.5703125" style="5" customWidth="1"/>
    <col min="17" max="17" width="7.5703125" style="22" customWidth="1"/>
    <col min="18" max="18" width="11" style="5" customWidth="1"/>
    <col min="19" max="19" width="19.7109375" style="1" customWidth="1"/>
    <col min="20" max="16384" width="9.140625" style="1"/>
  </cols>
  <sheetData>
    <row r="1" spans="1:19" ht="20.25">
      <c r="A1" s="666" t="s">
        <v>339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</row>
    <row r="2" spans="1:19" ht="20.25">
      <c r="A2" s="667" t="s">
        <v>332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</row>
    <row r="3" spans="1:19" ht="33.75" customHeight="1">
      <c r="A3" s="633" t="s">
        <v>340</v>
      </c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</row>
    <row r="4" spans="1:19" ht="15.75">
      <c r="A4" s="634" t="s">
        <v>332</v>
      </c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  <c r="N4" s="634"/>
      <c r="O4" s="634"/>
      <c r="P4" s="634"/>
      <c r="Q4" s="634"/>
      <c r="R4" s="634"/>
      <c r="S4" s="634"/>
    </row>
    <row r="5" spans="1:19" s="8" customFormat="1" ht="16.899999999999999" customHeight="1">
      <c r="A5" s="102" t="s">
        <v>213</v>
      </c>
      <c r="B5" s="103"/>
      <c r="C5" s="103"/>
      <c r="D5" s="103"/>
      <c r="E5" s="104"/>
      <c r="F5" s="103"/>
      <c r="G5" s="103"/>
      <c r="H5" s="104"/>
      <c r="I5" s="103"/>
      <c r="J5" s="103"/>
      <c r="K5" s="104"/>
      <c r="L5" s="103"/>
      <c r="M5" s="103"/>
      <c r="N5" s="104"/>
      <c r="O5" s="103"/>
      <c r="P5" s="103"/>
      <c r="Q5" s="104"/>
      <c r="R5" s="105"/>
      <c r="S5" s="84" t="s">
        <v>214</v>
      </c>
    </row>
    <row r="6" spans="1:19" ht="41.25" customHeight="1" thickBot="1">
      <c r="A6" s="635" t="s">
        <v>156</v>
      </c>
      <c r="B6" s="636"/>
      <c r="C6" s="641" t="s">
        <v>451</v>
      </c>
      <c r="D6" s="641"/>
      <c r="E6" s="641"/>
      <c r="F6" s="641" t="s">
        <v>452</v>
      </c>
      <c r="G6" s="641"/>
      <c r="H6" s="641"/>
      <c r="I6" s="641" t="s">
        <v>453</v>
      </c>
      <c r="J6" s="641"/>
      <c r="K6" s="641"/>
      <c r="L6" s="641" t="s">
        <v>454</v>
      </c>
      <c r="M6" s="641"/>
      <c r="N6" s="641"/>
      <c r="O6" s="641" t="s">
        <v>24</v>
      </c>
      <c r="P6" s="641"/>
      <c r="Q6" s="641"/>
      <c r="R6" s="642" t="s">
        <v>155</v>
      </c>
      <c r="S6" s="643"/>
    </row>
    <row r="7" spans="1:19" ht="18.75" customHeight="1" thickBot="1">
      <c r="A7" s="637" t="s">
        <v>9</v>
      </c>
      <c r="B7" s="638"/>
      <c r="C7" s="23" t="s">
        <v>6</v>
      </c>
      <c r="D7" s="23" t="s">
        <v>7</v>
      </c>
      <c r="E7" s="23" t="s">
        <v>2</v>
      </c>
      <c r="F7" s="23" t="s">
        <v>6</v>
      </c>
      <c r="G7" s="23" t="s">
        <v>7</v>
      </c>
      <c r="H7" s="23" t="s">
        <v>2</v>
      </c>
      <c r="I7" s="23" t="s">
        <v>6</v>
      </c>
      <c r="J7" s="23" t="s">
        <v>7</v>
      </c>
      <c r="K7" s="23" t="s">
        <v>2</v>
      </c>
      <c r="L7" s="23" t="s">
        <v>6</v>
      </c>
      <c r="M7" s="23" t="s">
        <v>7</v>
      </c>
      <c r="N7" s="23" t="s">
        <v>2</v>
      </c>
      <c r="O7" s="23" t="s">
        <v>6</v>
      </c>
      <c r="P7" s="23" t="s">
        <v>7</v>
      </c>
      <c r="Q7" s="23" t="s">
        <v>2</v>
      </c>
      <c r="R7" s="644" t="s">
        <v>12</v>
      </c>
      <c r="S7" s="645"/>
    </row>
    <row r="8" spans="1:19" ht="14.25" customHeight="1">
      <c r="A8" s="639"/>
      <c r="B8" s="640"/>
      <c r="C8" s="35" t="s">
        <v>14</v>
      </c>
      <c r="D8" s="35" t="s">
        <v>15</v>
      </c>
      <c r="E8" s="35" t="s">
        <v>5</v>
      </c>
      <c r="F8" s="35" t="s">
        <v>14</v>
      </c>
      <c r="G8" s="35" t="s">
        <v>15</v>
      </c>
      <c r="H8" s="35" t="s">
        <v>5</v>
      </c>
      <c r="I8" s="35" t="s">
        <v>14</v>
      </c>
      <c r="J8" s="35" t="s">
        <v>15</v>
      </c>
      <c r="K8" s="35" t="s">
        <v>5</v>
      </c>
      <c r="L8" s="35" t="s">
        <v>14</v>
      </c>
      <c r="M8" s="35" t="s">
        <v>15</v>
      </c>
      <c r="N8" s="35" t="s">
        <v>5</v>
      </c>
      <c r="O8" s="35" t="s">
        <v>14</v>
      </c>
      <c r="P8" s="35" t="s">
        <v>15</v>
      </c>
      <c r="Q8" s="35" t="s">
        <v>5</v>
      </c>
      <c r="R8" s="646"/>
      <c r="S8" s="647"/>
    </row>
    <row r="9" spans="1:19" s="59" customFormat="1" ht="24" customHeight="1" thickBot="1">
      <c r="A9" s="664">
        <v>2014</v>
      </c>
      <c r="B9" s="490" t="s">
        <v>10</v>
      </c>
      <c r="C9" s="491">
        <v>218</v>
      </c>
      <c r="D9" s="491">
        <v>270</v>
      </c>
      <c r="E9" s="488">
        <f t="shared" ref="E9:E10" si="0">C9+D9</f>
        <v>488</v>
      </c>
      <c r="F9" s="491">
        <v>1911</v>
      </c>
      <c r="G9" s="491">
        <v>1912</v>
      </c>
      <c r="H9" s="488">
        <f t="shared" ref="H9:H10" si="1">F9+G9</f>
        <v>3823</v>
      </c>
      <c r="I9" s="491">
        <v>98</v>
      </c>
      <c r="J9" s="491">
        <v>94</v>
      </c>
      <c r="K9" s="488">
        <f t="shared" ref="K9:K10" si="2">I9+J9</f>
        <v>192</v>
      </c>
      <c r="L9" s="491">
        <v>17</v>
      </c>
      <c r="M9" s="491">
        <v>14</v>
      </c>
      <c r="N9" s="488">
        <f t="shared" ref="N9:N10" si="3">L9+M9</f>
        <v>31</v>
      </c>
      <c r="O9" s="488">
        <f t="shared" ref="O9:O10" si="4">C9+F9+I9+L9</f>
        <v>2244</v>
      </c>
      <c r="P9" s="488">
        <f t="shared" ref="P9:P10" si="5">D9+G9+J9+M9</f>
        <v>2290</v>
      </c>
      <c r="Q9" s="488">
        <f t="shared" ref="Q9:Q10" si="6">O9+P9</f>
        <v>4534</v>
      </c>
      <c r="R9" s="492" t="s">
        <v>41</v>
      </c>
      <c r="S9" s="665">
        <v>2013</v>
      </c>
    </row>
    <row r="10" spans="1:19" s="59" customFormat="1" ht="24" customHeight="1" thickBot="1">
      <c r="A10" s="660"/>
      <c r="B10" s="372" t="s">
        <v>11</v>
      </c>
      <c r="C10" s="380">
        <v>309</v>
      </c>
      <c r="D10" s="380">
        <v>290</v>
      </c>
      <c r="E10" s="374">
        <f t="shared" si="0"/>
        <v>599</v>
      </c>
      <c r="F10" s="380">
        <v>1461</v>
      </c>
      <c r="G10" s="380">
        <v>1685</v>
      </c>
      <c r="H10" s="374">
        <f t="shared" si="1"/>
        <v>3146</v>
      </c>
      <c r="I10" s="380">
        <v>123</v>
      </c>
      <c r="J10" s="380">
        <v>141</v>
      </c>
      <c r="K10" s="374">
        <f t="shared" si="2"/>
        <v>264</v>
      </c>
      <c r="L10" s="380">
        <v>33</v>
      </c>
      <c r="M10" s="380">
        <v>31</v>
      </c>
      <c r="N10" s="374">
        <f t="shared" si="3"/>
        <v>64</v>
      </c>
      <c r="O10" s="374">
        <f t="shared" si="4"/>
        <v>1926</v>
      </c>
      <c r="P10" s="374">
        <f t="shared" si="5"/>
        <v>2147</v>
      </c>
      <c r="Q10" s="374">
        <f t="shared" si="6"/>
        <v>4073</v>
      </c>
      <c r="R10" s="375" t="s">
        <v>42</v>
      </c>
      <c r="S10" s="661"/>
    </row>
    <row r="11" spans="1:19" s="59" customFormat="1" ht="24" customHeight="1" thickBot="1">
      <c r="A11" s="660"/>
      <c r="B11" s="376" t="s">
        <v>2</v>
      </c>
      <c r="C11" s="377">
        <f>C9+C10</f>
        <v>527</v>
      </c>
      <c r="D11" s="377">
        <f t="shared" ref="D11:Q11" si="7">D9+D10</f>
        <v>560</v>
      </c>
      <c r="E11" s="377">
        <f t="shared" si="7"/>
        <v>1087</v>
      </c>
      <c r="F11" s="377">
        <f t="shared" si="7"/>
        <v>3372</v>
      </c>
      <c r="G11" s="377">
        <f t="shared" si="7"/>
        <v>3597</v>
      </c>
      <c r="H11" s="377">
        <f t="shared" si="7"/>
        <v>6969</v>
      </c>
      <c r="I11" s="377">
        <f t="shared" si="7"/>
        <v>221</v>
      </c>
      <c r="J11" s="377">
        <f t="shared" si="7"/>
        <v>235</v>
      </c>
      <c r="K11" s="377">
        <f t="shared" si="7"/>
        <v>456</v>
      </c>
      <c r="L11" s="377">
        <f t="shared" si="7"/>
        <v>50</v>
      </c>
      <c r="M11" s="377">
        <f t="shared" si="7"/>
        <v>45</v>
      </c>
      <c r="N11" s="377">
        <f t="shared" si="7"/>
        <v>95</v>
      </c>
      <c r="O11" s="377">
        <f t="shared" si="7"/>
        <v>4170</v>
      </c>
      <c r="P11" s="377">
        <f t="shared" si="7"/>
        <v>4437</v>
      </c>
      <c r="Q11" s="377">
        <f t="shared" si="7"/>
        <v>8607</v>
      </c>
      <c r="R11" s="378" t="s">
        <v>5</v>
      </c>
      <c r="S11" s="661"/>
    </row>
    <row r="12" spans="1:19" s="59" customFormat="1" ht="24" customHeight="1" thickBot="1">
      <c r="A12" s="653">
        <v>2015</v>
      </c>
      <c r="B12" s="358" t="s">
        <v>10</v>
      </c>
      <c r="C12" s="332">
        <v>160</v>
      </c>
      <c r="D12" s="332">
        <v>189</v>
      </c>
      <c r="E12" s="223">
        <f t="shared" ref="E12:E13" si="8">C12+D12</f>
        <v>349</v>
      </c>
      <c r="F12" s="332">
        <v>1852</v>
      </c>
      <c r="G12" s="332">
        <v>1801</v>
      </c>
      <c r="H12" s="223">
        <f t="shared" ref="H12:H13" si="9">F12+G12</f>
        <v>3653</v>
      </c>
      <c r="I12" s="332">
        <v>108</v>
      </c>
      <c r="J12" s="332">
        <v>107</v>
      </c>
      <c r="K12" s="223">
        <f t="shared" ref="K12:K13" si="10">I12+J12</f>
        <v>215</v>
      </c>
      <c r="L12" s="332">
        <v>7</v>
      </c>
      <c r="M12" s="332">
        <v>8</v>
      </c>
      <c r="N12" s="223">
        <f t="shared" ref="N12:N13" si="11">L12+M12</f>
        <v>15</v>
      </c>
      <c r="O12" s="223">
        <f>C12+F12+I12+L12</f>
        <v>2127</v>
      </c>
      <c r="P12" s="223">
        <f t="shared" ref="P12:P13" si="12">D12+G12+J12+M12</f>
        <v>2105</v>
      </c>
      <c r="Q12" s="223">
        <f>O12+P12</f>
        <v>4232</v>
      </c>
      <c r="R12" s="328" t="s">
        <v>41</v>
      </c>
      <c r="S12" s="655">
        <v>2015</v>
      </c>
    </row>
    <row r="13" spans="1:19" s="59" customFormat="1" ht="24" customHeight="1" thickBot="1">
      <c r="A13" s="653"/>
      <c r="B13" s="216" t="s">
        <v>11</v>
      </c>
      <c r="C13" s="218">
        <v>244</v>
      </c>
      <c r="D13" s="218">
        <v>258</v>
      </c>
      <c r="E13" s="57">
        <f t="shared" si="8"/>
        <v>502</v>
      </c>
      <c r="F13" s="218">
        <v>1504</v>
      </c>
      <c r="G13" s="218">
        <v>1679</v>
      </c>
      <c r="H13" s="57">
        <f t="shared" si="9"/>
        <v>3183</v>
      </c>
      <c r="I13" s="218">
        <v>132</v>
      </c>
      <c r="J13" s="218">
        <v>144</v>
      </c>
      <c r="K13" s="57">
        <f t="shared" si="10"/>
        <v>276</v>
      </c>
      <c r="L13" s="218">
        <v>11</v>
      </c>
      <c r="M13" s="218">
        <v>10</v>
      </c>
      <c r="N13" s="57">
        <f t="shared" si="11"/>
        <v>21</v>
      </c>
      <c r="O13" s="57">
        <f t="shared" ref="O13" si="13">C13+F13+I13+L13</f>
        <v>1891</v>
      </c>
      <c r="P13" s="57">
        <f t="shared" si="12"/>
        <v>2091</v>
      </c>
      <c r="Q13" s="57">
        <f t="shared" ref="Q13" si="14">O13+P13</f>
        <v>3982</v>
      </c>
      <c r="R13" s="217" t="s">
        <v>42</v>
      </c>
      <c r="S13" s="655"/>
    </row>
    <row r="14" spans="1:19" s="59" customFormat="1" ht="24" customHeight="1" thickBot="1">
      <c r="A14" s="653"/>
      <c r="B14" s="275" t="s">
        <v>2</v>
      </c>
      <c r="C14" s="331">
        <f>C12+C13</f>
        <v>404</v>
      </c>
      <c r="D14" s="331">
        <f t="shared" ref="D14:Q14" si="15">D12+D13</f>
        <v>447</v>
      </c>
      <c r="E14" s="331">
        <f>E12+E13</f>
        <v>851</v>
      </c>
      <c r="F14" s="331">
        <f t="shared" si="15"/>
        <v>3356</v>
      </c>
      <c r="G14" s="331">
        <f t="shared" si="15"/>
        <v>3480</v>
      </c>
      <c r="H14" s="331">
        <f t="shared" si="15"/>
        <v>6836</v>
      </c>
      <c r="I14" s="331">
        <f t="shared" si="15"/>
        <v>240</v>
      </c>
      <c r="J14" s="331">
        <f t="shared" si="15"/>
        <v>251</v>
      </c>
      <c r="K14" s="331">
        <f t="shared" si="15"/>
        <v>491</v>
      </c>
      <c r="L14" s="331">
        <f t="shared" si="15"/>
        <v>18</v>
      </c>
      <c r="M14" s="331">
        <f t="shared" si="15"/>
        <v>18</v>
      </c>
      <c r="N14" s="331">
        <f t="shared" si="15"/>
        <v>36</v>
      </c>
      <c r="O14" s="331">
        <f t="shared" si="15"/>
        <v>4018</v>
      </c>
      <c r="P14" s="331">
        <f t="shared" si="15"/>
        <v>4196</v>
      </c>
      <c r="Q14" s="331">
        <f t="shared" si="15"/>
        <v>8214</v>
      </c>
      <c r="R14" s="276" t="s">
        <v>5</v>
      </c>
      <c r="S14" s="655"/>
    </row>
    <row r="15" spans="1:19" s="59" customFormat="1" ht="24" customHeight="1" thickBot="1">
      <c r="A15" s="660">
        <v>2016</v>
      </c>
      <c r="B15" s="370" t="s">
        <v>10</v>
      </c>
      <c r="C15" s="379">
        <v>118</v>
      </c>
      <c r="D15" s="379">
        <v>111</v>
      </c>
      <c r="E15" s="147">
        <f>SUM(C15:D15)</f>
        <v>229</v>
      </c>
      <c r="F15" s="379">
        <v>1852</v>
      </c>
      <c r="G15" s="379">
        <v>1742</v>
      </c>
      <c r="H15" s="147">
        <f>SUM(F15:G15)</f>
        <v>3594</v>
      </c>
      <c r="I15" s="379">
        <v>68</v>
      </c>
      <c r="J15" s="379">
        <v>63</v>
      </c>
      <c r="K15" s="147">
        <f>SUM(I15:J15)</f>
        <v>131</v>
      </c>
      <c r="L15" s="379">
        <v>6</v>
      </c>
      <c r="M15" s="379">
        <v>5</v>
      </c>
      <c r="N15" s="147">
        <f>SUM(L15:M15)</f>
        <v>11</v>
      </c>
      <c r="O15" s="147">
        <f>SUM(C15,F15,I15,L15)</f>
        <v>2044</v>
      </c>
      <c r="P15" s="147">
        <f>SUM(D15,G15,J15,M15)</f>
        <v>1921</v>
      </c>
      <c r="Q15" s="147">
        <f>SUM(O15:P15)</f>
        <v>3965</v>
      </c>
      <c r="R15" s="371" t="s">
        <v>41</v>
      </c>
      <c r="S15" s="661">
        <v>2016</v>
      </c>
    </row>
    <row r="16" spans="1:19" s="59" customFormat="1" ht="24" customHeight="1" thickBot="1">
      <c r="A16" s="660"/>
      <c r="B16" s="372" t="s">
        <v>11</v>
      </c>
      <c r="C16" s="380">
        <v>178</v>
      </c>
      <c r="D16" s="380">
        <v>193</v>
      </c>
      <c r="E16" s="374">
        <f>SUM(C16:D16)</f>
        <v>371</v>
      </c>
      <c r="F16" s="380">
        <v>1458</v>
      </c>
      <c r="G16" s="380">
        <v>1686</v>
      </c>
      <c r="H16" s="374">
        <f>SUM(F16:G16)</f>
        <v>3144</v>
      </c>
      <c r="I16" s="380">
        <v>96</v>
      </c>
      <c r="J16" s="380">
        <v>108</v>
      </c>
      <c r="K16" s="374">
        <f>SUM(I16:J16)</f>
        <v>204</v>
      </c>
      <c r="L16" s="380">
        <v>4</v>
      </c>
      <c r="M16" s="380">
        <v>6</v>
      </c>
      <c r="N16" s="374">
        <f>SUM(L16:M16)</f>
        <v>10</v>
      </c>
      <c r="O16" s="374">
        <f>SUM(C16,F16,I16,L16)</f>
        <v>1736</v>
      </c>
      <c r="P16" s="374">
        <f>SUM(D16,G16,J16,M16)</f>
        <v>1993</v>
      </c>
      <c r="Q16" s="374">
        <f>SUM(O16:P16)</f>
        <v>3729</v>
      </c>
      <c r="R16" s="375" t="s">
        <v>42</v>
      </c>
      <c r="S16" s="661"/>
    </row>
    <row r="17" spans="1:19" s="59" customFormat="1" ht="24" customHeight="1" thickBot="1">
      <c r="A17" s="660"/>
      <c r="B17" s="376" t="s">
        <v>8</v>
      </c>
      <c r="C17" s="377">
        <f>SUM(C15:C16)</f>
        <v>296</v>
      </c>
      <c r="D17" s="377">
        <f t="shared" ref="D17:P17" si="16">SUM(D15:D16)</f>
        <v>304</v>
      </c>
      <c r="E17" s="377">
        <f t="shared" si="16"/>
        <v>600</v>
      </c>
      <c r="F17" s="377">
        <f t="shared" si="16"/>
        <v>3310</v>
      </c>
      <c r="G17" s="377">
        <f t="shared" si="16"/>
        <v>3428</v>
      </c>
      <c r="H17" s="377">
        <f t="shared" si="16"/>
        <v>6738</v>
      </c>
      <c r="I17" s="377">
        <f t="shared" si="16"/>
        <v>164</v>
      </c>
      <c r="J17" s="377">
        <f t="shared" si="16"/>
        <v>171</v>
      </c>
      <c r="K17" s="377">
        <f t="shared" si="16"/>
        <v>335</v>
      </c>
      <c r="L17" s="377">
        <f t="shared" si="16"/>
        <v>10</v>
      </c>
      <c r="M17" s="377">
        <f t="shared" si="16"/>
        <v>11</v>
      </c>
      <c r="N17" s="377">
        <f t="shared" si="16"/>
        <v>21</v>
      </c>
      <c r="O17" s="377">
        <f t="shared" si="16"/>
        <v>3780</v>
      </c>
      <c r="P17" s="377">
        <f t="shared" si="16"/>
        <v>3914</v>
      </c>
      <c r="Q17" s="377">
        <f>SUM(Q15:Q16)</f>
        <v>7694</v>
      </c>
      <c r="R17" s="378" t="s">
        <v>5</v>
      </c>
      <c r="S17" s="661"/>
    </row>
    <row r="18" spans="1:19" s="59" customFormat="1" ht="24" customHeight="1" thickBot="1">
      <c r="A18" s="653">
        <v>2017</v>
      </c>
      <c r="B18" s="358" t="s">
        <v>10</v>
      </c>
      <c r="C18" s="332">
        <v>81</v>
      </c>
      <c r="D18" s="332">
        <v>71</v>
      </c>
      <c r="E18" s="223">
        <f>SUM(C18:D18)</f>
        <v>152</v>
      </c>
      <c r="F18" s="332">
        <v>1824</v>
      </c>
      <c r="G18" s="332">
        <v>1671</v>
      </c>
      <c r="H18" s="223">
        <f>SUM(F18:G18)</f>
        <v>3495</v>
      </c>
      <c r="I18" s="332">
        <v>133</v>
      </c>
      <c r="J18" s="332">
        <v>112</v>
      </c>
      <c r="K18" s="223">
        <f>SUM(I18:J18)</f>
        <v>245</v>
      </c>
      <c r="L18" s="332">
        <v>7</v>
      </c>
      <c r="M18" s="332">
        <v>8</v>
      </c>
      <c r="N18" s="223">
        <f>SUM(L18:M18)</f>
        <v>15</v>
      </c>
      <c r="O18" s="223">
        <f>SUM(C18,F18,I18,L18)</f>
        <v>2045</v>
      </c>
      <c r="P18" s="223">
        <f>SUM(D18,G18,J18,M18)</f>
        <v>1862</v>
      </c>
      <c r="Q18" s="223">
        <f>SUM(O18:P18)</f>
        <v>3907</v>
      </c>
      <c r="R18" s="328" t="s">
        <v>41</v>
      </c>
      <c r="S18" s="655">
        <v>2017</v>
      </c>
    </row>
    <row r="19" spans="1:19" s="59" customFormat="1" ht="24" customHeight="1" thickBot="1">
      <c r="A19" s="653"/>
      <c r="B19" s="216" t="s">
        <v>11</v>
      </c>
      <c r="C19" s="218">
        <v>174</v>
      </c>
      <c r="D19" s="218">
        <v>169</v>
      </c>
      <c r="E19" s="57">
        <f>SUM(C19:D19)</f>
        <v>343</v>
      </c>
      <c r="F19" s="218">
        <v>1573</v>
      </c>
      <c r="G19" s="218">
        <v>1799</v>
      </c>
      <c r="H19" s="57">
        <f>SUM(F19:G19)</f>
        <v>3372</v>
      </c>
      <c r="I19" s="218">
        <v>136</v>
      </c>
      <c r="J19" s="218">
        <v>172</v>
      </c>
      <c r="K19" s="57">
        <f>SUM(I19:J19)</f>
        <v>308</v>
      </c>
      <c r="L19" s="218">
        <v>15</v>
      </c>
      <c r="M19" s="218">
        <v>16</v>
      </c>
      <c r="N19" s="57">
        <f>SUM(L19:M19)</f>
        <v>31</v>
      </c>
      <c r="O19" s="57">
        <f>SUM(C19,F19,I19,L19)</f>
        <v>1898</v>
      </c>
      <c r="P19" s="57">
        <f>SUM(D19,G19,J19,M19)</f>
        <v>2156</v>
      </c>
      <c r="Q19" s="57">
        <f>SUM(O19:P19)</f>
        <v>4054</v>
      </c>
      <c r="R19" s="217" t="s">
        <v>42</v>
      </c>
      <c r="S19" s="655"/>
    </row>
    <row r="20" spans="1:19" s="59" customFormat="1" ht="24" customHeight="1" thickBot="1">
      <c r="A20" s="654"/>
      <c r="B20" s="275" t="s">
        <v>2</v>
      </c>
      <c r="C20" s="331">
        <f>SUM(C18:C19)</f>
        <v>255</v>
      </c>
      <c r="D20" s="331">
        <f t="shared" ref="D20:P20" si="17">SUM(D18:D19)</f>
        <v>240</v>
      </c>
      <c r="E20" s="331">
        <f t="shared" si="17"/>
        <v>495</v>
      </c>
      <c r="F20" s="331">
        <f t="shared" si="17"/>
        <v>3397</v>
      </c>
      <c r="G20" s="331">
        <f t="shared" si="17"/>
        <v>3470</v>
      </c>
      <c r="H20" s="331">
        <f t="shared" si="17"/>
        <v>6867</v>
      </c>
      <c r="I20" s="331">
        <f t="shared" si="17"/>
        <v>269</v>
      </c>
      <c r="J20" s="331">
        <f t="shared" si="17"/>
        <v>284</v>
      </c>
      <c r="K20" s="331">
        <f t="shared" si="17"/>
        <v>553</v>
      </c>
      <c r="L20" s="331">
        <f t="shared" si="17"/>
        <v>22</v>
      </c>
      <c r="M20" s="331">
        <f t="shared" si="17"/>
        <v>24</v>
      </c>
      <c r="N20" s="331">
        <f t="shared" si="17"/>
        <v>46</v>
      </c>
      <c r="O20" s="331">
        <f t="shared" si="17"/>
        <v>3943</v>
      </c>
      <c r="P20" s="331">
        <f t="shared" si="17"/>
        <v>4018</v>
      </c>
      <c r="Q20" s="331">
        <f>SUM(Q18:Q19)</f>
        <v>7961</v>
      </c>
      <c r="R20" s="276" t="s">
        <v>5</v>
      </c>
      <c r="S20" s="656"/>
    </row>
    <row r="21" spans="1:19" ht="24" customHeight="1" thickBot="1">
      <c r="A21" s="649">
        <v>2018</v>
      </c>
      <c r="B21" s="329" t="s">
        <v>10</v>
      </c>
      <c r="C21" s="333">
        <v>98</v>
      </c>
      <c r="D21" s="333">
        <v>72</v>
      </c>
      <c r="E21" s="90">
        <f>SUM(C21:D21)</f>
        <v>170</v>
      </c>
      <c r="F21" s="333">
        <v>1836</v>
      </c>
      <c r="G21" s="333">
        <v>1732</v>
      </c>
      <c r="H21" s="90">
        <f>SUM(F21:G21)</f>
        <v>3568</v>
      </c>
      <c r="I21" s="333">
        <v>87</v>
      </c>
      <c r="J21" s="333">
        <v>85</v>
      </c>
      <c r="K21" s="90">
        <f>SUM(I21:J21)</f>
        <v>172</v>
      </c>
      <c r="L21" s="333">
        <v>4</v>
      </c>
      <c r="M21" s="333">
        <v>5</v>
      </c>
      <c r="N21" s="90">
        <f>SUM(L21:M21)</f>
        <v>9</v>
      </c>
      <c r="O21" s="90">
        <f>SUM(C21,F21,I21,L21)</f>
        <v>2025</v>
      </c>
      <c r="P21" s="90">
        <f>SUM(D21,G21,J21,M21)</f>
        <v>1894</v>
      </c>
      <c r="Q21" s="90">
        <f>SUM(O21:P21)</f>
        <v>3919</v>
      </c>
      <c r="R21" s="330" t="s">
        <v>41</v>
      </c>
      <c r="S21" s="651">
        <v>2018</v>
      </c>
    </row>
    <row r="22" spans="1:19" ht="24" customHeight="1" thickBot="1">
      <c r="A22" s="649"/>
      <c r="B22" s="213" t="s">
        <v>11</v>
      </c>
      <c r="C22" s="214">
        <v>162</v>
      </c>
      <c r="D22" s="214">
        <v>136</v>
      </c>
      <c r="E22" s="68">
        <f>SUM(C22:D22)</f>
        <v>298</v>
      </c>
      <c r="F22" s="214">
        <v>1464</v>
      </c>
      <c r="G22" s="214">
        <v>1666</v>
      </c>
      <c r="H22" s="68">
        <f>SUM(F22:G22)</f>
        <v>3130</v>
      </c>
      <c r="I22" s="214">
        <v>90</v>
      </c>
      <c r="J22" s="214">
        <v>103</v>
      </c>
      <c r="K22" s="68">
        <f>SUM(I22:J22)</f>
        <v>193</v>
      </c>
      <c r="L22" s="214">
        <v>7</v>
      </c>
      <c r="M22" s="214">
        <v>7</v>
      </c>
      <c r="N22" s="68">
        <f>SUM(L22:M22)</f>
        <v>14</v>
      </c>
      <c r="O22" s="68">
        <f>SUM(C22,F22,I22,L22)</f>
        <v>1723</v>
      </c>
      <c r="P22" s="68">
        <f>SUM(D22,G22,J22,M22)</f>
        <v>1912</v>
      </c>
      <c r="Q22" s="68">
        <f>SUM(O22:P22)</f>
        <v>3635</v>
      </c>
      <c r="R22" s="215" t="s">
        <v>42</v>
      </c>
      <c r="S22" s="651"/>
    </row>
    <row r="23" spans="1:19" ht="24" customHeight="1">
      <c r="A23" s="650"/>
      <c r="B23" s="305" t="s">
        <v>2</v>
      </c>
      <c r="C23" s="307">
        <f>SUM(C21:C22)</f>
        <v>260</v>
      </c>
      <c r="D23" s="307">
        <f t="shared" ref="D23:P23" si="18">SUM(D21:D22)</f>
        <v>208</v>
      </c>
      <c r="E23" s="307">
        <f t="shared" si="18"/>
        <v>468</v>
      </c>
      <c r="F23" s="307">
        <f t="shared" si="18"/>
        <v>3300</v>
      </c>
      <c r="G23" s="307">
        <f t="shared" si="18"/>
        <v>3398</v>
      </c>
      <c r="H23" s="307">
        <f t="shared" si="18"/>
        <v>6698</v>
      </c>
      <c r="I23" s="307">
        <f t="shared" si="18"/>
        <v>177</v>
      </c>
      <c r="J23" s="307">
        <f t="shared" si="18"/>
        <v>188</v>
      </c>
      <c r="K23" s="307">
        <f t="shared" si="18"/>
        <v>365</v>
      </c>
      <c r="L23" s="307">
        <f t="shared" si="18"/>
        <v>11</v>
      </c>
      <c r="M23" s="307">
        <f t="shared" si="18"/>
        <v>12</v>
      </c>
      <c r="N23" s="307">
        <f t="shared" si="18"/>
        <v>23</v>
      </c>
      <c r="O23" s="307">
        <f t="shared" si="18"/>
        <v>3748</v>
      </c>
      <c r="P23" s="307">
        <f t="shared" si="18"/>
        <v>3806</v>
      </c>
      <c r="Q23" s="307">
        <f>SUM(Q21:Q22)</f>
        <v>7554</v>
      </c>
      <c r="R23" s="306" t="s">
        <v>5</v>
      </c>
      <c r="S23" s="652"/>
    </row>
  </sheetData>
  <mergeCells count="21">
    <mergeCell ref="A21:A23"/>
    <mergeCell ref="S21:S23"/>
    <mergeCell ref="A18:A20"/>
    <mergeCell ref="S18:S20"/>
    <mergeCell ref="A1:S1"/>
    <mergeCell ref="A2:S2"/>
    <mergeCell ref="A3:S3"/>
    <mergeCell ref="A4:S4"/>
    <mergeCell ref="A6:B8"/>
    <mergeCell ref="C6:E6"/>
    <mergeCell ref="F6:H6"/>
    <mergeCell ref="I6:K6"/>
    <mergeCell ref="O6:Q6"/>
    <mergeCell ref="R6:S8"/>
    <mergeCell ref="L6:N6"/>
    <mergeCell ref="A15:A17"/>
    <mergeCell ref="S15:S17"/>
    <mergeCell ref="A12:A14"/>
    <mergeCell ref="S12:S14"/>
    <mergeCell ref="A9:A11"/>
    <mergeCell ref="S9:S11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26"/>
  <sheetViews>
    <sheetView showGridLines="0" rightToLeft="1" view="pageBreakPreview" zoomScaleNormal="100" zoomScaleSheetLayoutView="100" workbookViewId="0">
      <selection activeCell="A17" sqref="A17"/>
    </sheetView>
  </sheetViews>
  <sheetFormatPr defaultColWidth="9.140625" defaultRowHeight="15.75"/>
  <cols>
    <col min="1" max="1" width="13" style="52" customWidth="1"/>
    <col min="2" max="4" width="6.85546875" style="52" bestFit="1" customWidth="1"/>
    <col min="5" max="5" width="6.28515625" style="52" bestFit="1" customWidth="1"/>
    <col min="6" max="6" width="6" style="52" bestFit="1" customWidth="1"/>
    <col min="7" max="7" width="6.140625" style="52" bestFit="1" customWidth="1"/>
    <col min="8" max="8" width="12.140625" style="52" customWidth="1"/>
    <col min="9" max="11" width="6.85546875" style="52" bestFit="1" customWidth="1"/>
    <col min="12" max="12" width="6.28515625" style="52" bestFit="1" customWidth="1"/>
    <col min="13" max="13" width="6" style="52" bestFit="1" customWidth="1"/>
    <col min="14" max="14" width="6.140625" style="52" customWidth="1"/>
    <col min="15" max="17" width="6.85546875" style="52" bestFit="1" customWidth="1"/>
    <col min="18" max="18" width="9.28515625" style="52" customWidth="1"/>
    <col min="19" max="20" width="6.85546875" style="52" bestFit="1" customWidth="1"/>
    <col min="21" max="21" width="7.85546875" style="52" bestFit="1" customWidth="1"/>
    <col min="22" max="22" width="14" style="47" customWidth="1"/>
    <col min="23" max="16384" width="9.140625" style="52"/>
  </cols>
  <sheetData>
    <row r="1" spans="1:22" s="50" customFormat="1" ht="21.95" customHeight="1">
      <c r="A1" s="676" t="s">
        <v>257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</row>
    <row r="2" spans="1:22" s="50" customFormat="1" ht="21.95" customHeight="1">
      <c r="A2" s="675" t="s">
        <v>332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</row>
    <row r="3" spans="1:22" s="50" customFormat="1" ht="18" customHeight="1">
      <c r="A3" s="677" t="s">
        <v>21</v>
      </c>
      <c r="B3" s="677"/>
      <c r="C3" s="677"/>
      <c r="D3" s="677"/>
      <c r="E3" s="677"/>
      <c r="F3" s="677"/>
      <c r="G3" s="677"/>
      <c r="H3" s="677"/>
      <c r="I3" s="677"/>
      <c r="J3" s="677"/>
      <c r="K3" s="677"/>
      <c r="L3" s="677"/>
      <c r="M3" s="677"/>
      <c r="N3" s="677"/>
      <c r="O3" s="677"/>
      <c r="P3" s="677"/>
      <c r="Q3" s="677"/>
      <c r="R3" s="677"/>
      <c r="S3" s="677"/>
      <c r="T3" s="677"/>
      <c r="U3" s="677"/>
      <c r="V3" s="677"/>
    </row>
    <row r="4" spans="1:22" s="50" customFormat="1" ht="18" customHeight="1">
      <c r="A4" s="677" t="s">
        <v>332</v>
      </c>
      <c r="B4" s="677"/>
      <c r="C4" s="677"/>
      <c r="D4" s="677"/>
      <c r="E4" s="677"/>
      <c r="F4" s="677"/>
      <c r="G4" s="677"/>
      <c r="H4" s="677"/>
      <c r="I4" s="677"/>
      <c r="J4" s="677"/>
      <c r="K4" s="677"/>
      <c r="L4" s="677"/>
      <c r="M4" s="677"/>
      <c r="N4" s="677"/>
      <c r="O4" s="677"/>
      <c r="P4" s="677"/>
      <c r="Q4" s="677"/>
      <c r="R4" s="677"/>
      <c r="S4" s="677"/>
      <c r="T4" s="677"/>
      <c r="U4" s="677"/>
      <c r="V4" s="677"/>
    </row>
    <row r="5" spans="1:22" s="50" customFormat="1">
      <c r="A5" s="24" t="s">
        <v>215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66" t="s">
        <v>216</v>
      </c>
    </row>
    <row r="6" spans="1:22" s="51" customFormat="1" ht="30.75" customHeight="1">
      <c r="A6" s="678" t="s">
        <v>13</v>
      </c>
      <c r="B6" s="668" t="s">
        <v>194</v>
      </c>
      <c r="C6" s="669"/>
      <c r="D6" s="670"/>
      <c r="E6" s="668" t="s">
        <v>193</v>
      </c>
      <c r="F6" s="669"/>
      <c r="G6" s="670"/>
      <c r="H6" s="594" t="s">
        <v>192</v>
      </c>
      <c r="I6" s="668" t="s">
        <v>321</v>
      </c>
      <c r="J6" s="669"/>
      <c r="K6" s="670"/>
      <c r="L6" s="668" t="s">
        <v>195</v>
      </c>
      <c r="M6" s="669"/>
      <c r="N6" s="670"/>
      <c r="O6" s="668" t="s">
        <v>196</v>
      </c>
      <c r="P6" s="669"/>
      <c r="Q6" s="670"/>
      <c r="R6" s="595" t="s">
        <v>269</v>
      </c>
      <c r="S6" s="668" t="s">
        <v>2</v>
      </c>
      <c r="T6" s="669"/>
      <c r="U6" s="670"/>
      <c r="V6" s="671" t="s">
        <v>43</v>
      </c>
    </row>
    <row r="7" spans="1:22" s="51" customFormat="1" ht="42" customHeight="1">
      <c r="A7" s="679"/>
      <c r="B7" s="680" t="s">
        <v>188</v>
      </c>
      <c r="C7" s="681"/>
      <c r="D7" s="682"/>
      <c r="E7" s="680" t="s">
        <v>189</v>
      </c>
      <c r="F7" s="681"/>
      <c r="G7" s="682"/>
      <c r="H7" s="596" t="s">
        <v>198</v>
      </c>
      <c r="I7" s="680" t="s">
        <v>190</v>
      </c>
      <c r="J7" s="681"/>
      <c r="K7" s="682"/>
      <c r="L7" s="680" t="s">
        <v>320</v>
      </c>
      <c r="M7" s="681"/>
      <c r="N7" s="682"/>
      <c r="O7" s="680" t="s">
        <v>191</v>
      </c>
      <c r="P7" s="681"/>
      <c r="Q7" s="682"/>
      <c r="R7" s="597" t="s">
        <v>270</v>
      </c>
      <c r="S7" s="680" t="s">
        <v>5</v>
      </c>
      <c r="T7" s="681"/>
      <c r="U7" s="682"/>
      <c r="V7" s="672"/>
    </row>
    <row r="8" spans="1:22" s="55" customFormat="1" ht="54" customHeight="1">
      <c r="A8" s="679"/>
      <c r="B8" s="431" t="s">
        <v>462</v>
      </c>
      <c r="C8" s="431" t="s">
        <v>461</v>
      </c>
      <c r="D8" s="431" t="s">
        <v>460</v>
      </c>
      <c r="E8" s="431" t="s">
        <v>462</v>
      </c>
      <c r="F8" s="431" t="s">
        <v>461</v>
      </c>
      <c r="G8" s="431" t="s">
        <v>460</v>
      </c>
      <c r="H8" s="431" t="s">
        <v>461</v>
      </c>
      <c r="I8" s="431" t="s">
        <v>462</v>
      </c>
      <c r="J8" s="431" t="s">
        <v>461</v>
      </c>
      <c r="K8" s="431" t="s">
        <v>460</v>
      </c>
      <c r="L8" s="431" t="s">
        <v>462</v>
      </c>
      <c r="M8" s="431" t="s">
        <v>461</v>
      </c>
      <c r="N8" s="431" t="s">
        <v>460</v>
      </c>
      <c r="O8" s="431" t="s">
        <v>462</v>
      </c>
      <c r="P8" s="431" t="s">
        <v>461</v>
      </c>
      <c r="Q8" s="431" t="s">
        <v>460</v>
      </c>
      <c r="R8" s="431" t="s">
        <v>462</v>
      </c>
      <c r="S8" s="431" t="s">
        <v>462</v>
      </c>
      <c r="T8" s="431" t="s">
        <v>461</v>
      </c>
      <c r="U8" s="431" t="s">
        <v>460</v>
      </c>
      <c r="V8" s="672"/>
    </row>
    <row r="9" spans="1:22" ht="27.75" customHeight="1" thickBot="1">
      <c r="A9" s="461">
        <v>2014</v>
      </c>
      <c r="B9" s="462">
        <v>678</v>
      </c>
      <c r="C9" s="462">
        <v>1023</v>
      </c>
      <c r="D9" s="69">
        <f t="shared" ref="D9" si="0">B9+C9</f>
        <v>1701</v>
      </c>
      <c r="E9" s="462">
        <v>1</v>
      </c>
      <c r="F9" s="462">
        <v>128</v>
      </c>
      <c r="G9" s="69">
        <f t="shared" ref="G9" si="1">E9+F9</f>
        <v>129</v>
      </c>
      <c r="H9" s="462">
        <v>1464</v>
      </c>
      <c r="I9" s="462">
        <v>1252</v>
      </c>
      <c r="J9" s="462">
        <v>1672</v>
      </c>
      <c r="K9" s="69">
        <f t="shared" ref="K9" si="2">I9+J9</f>
        <v>2924</v>
      </c>
      <c r="L9" s="462">
        <v>592</v>
      </c>
      <c r="M9" s="462">
        <v>386</v>
      </c>
      <c r="N9" s="69">
        <f t="shared" ref="N9" si="3">L9+M9</f>
        <v>978</v>
      </c>
      <c r="O9" s="463">
        <v>482</v>
      </c>
      <c r="P9" s="463">
        <v>679</v>
      </c>
      <c r="Q9" s="69">
        <f t="shared" ref="Q9" si="4">O9+P9</f>
        <v>1161</v>
      </c>
      <c r="R9" s="464" t="s">
        <v>137</v>
      </c>
      <c r="S9" s="464">
        <f>B9+E9+I9+L9+O9</f>
        <v>3005</v>
      </c>
      <c r="T9" s="464">
        <f>C9+F9+H9+J9+M9+P9</f>
        <v>5352</v>
      </c>
      <c r="U9" s="465">
        <f t="shared" ref="U9" si="5">S9+T9</f>
        <v>8357</v>
      </c>
      <c r="V9" s="466">
        <v>2014</v>
      </c>
    </row>
    <row r="10" spans="1:22" ht="27.75" customHeight="1" thickBot="1">
      <c r="A10" s="455">
        <v>2015</v>
      </c>
      <c r="B10" s="456">
        <v>711</v>
      </c>
      <c r="C10" s="456">
        <v>1125</v>
      </c>
      <c r="D10" s="57">
        <f>B10+C10</f>
        <v>1836</v>
      </c>
      <c r="E10" s="456">
        <v>0</v>
      </c>
      <c r="F10" s="456">
        <v>140</v>
      </c>
      <c r="G10" s="57">
        <f t="shared" ref="G10" si="6">E10+F10</f>
        <v>140</v>
      </c>
      <c r="H10" s="456">
        <v>1513</v>
      </c>
      <c r="I10" s="456">
        <v>1314</v>
      </c>
      <c r="J10" s="456">
        <v>1839</v>
      </c>
      <c r="K10" s="57">
        <f t="shared" ref="K10" si="7">I10+J10</f>
        <v>3153</v>
      </c>
      <c r="L10" s="456">
        <v>370</v>
      </c>
      <c r="M10" s="456">
        <v>172</v>
      </c>
      <c r="N10" s="57">
        <f t="shared" ref="N10" si="8">L10+M10</f>
        <v>542</v>
      </c>
      <c r="O10" s="457">
        <v>506</v>
      </c>
      <c r="P10" s="457">
        <v>746</v>
      </c>
      <c r="Q10" s="57">
        <f t="shared" ref="Q10" si="9">O10+P10</f>
        <v>1252</v>
      </c>
      <c r="R10" s="458" t="s">
        <v>137</v>
      </c>
      <c r="S10" s="458">
        <f>B10+E10+I10+L10+O10</f>
        <v>2901</v>
      </c>
      <c r="T10" s="458">
        <f>C10+F10+H10+J10+M10+P10</f>
        <v>5535</v>
      </c>
      <c r="U10" s="459">
        <f>S10+T10</f>
        <v>8436</v>
      </c>
      <c r="V10" s="460">
        <v>2015</v>
      </c>
    </row>
    <row r="11" spans="1:22" ht="27.75" customHeight="1" thickBot="1">
      <c r="A11" s="449">
        <v>2016</v>
      </c>
      <c r="B11" s="450">
        <v>782</v>
      </c>
      <c r="C11" s="450">
        <v>1237</v>
      </c>
      <c r="D11" s="68">
        <f>SUM(B11:C11)</f>
        <v>2019</v>
      </c>
      <c r="E11" s="450">
        <v>0</v>
      </c>
      <c r="F11" s="450">
        <v>147</v>
      </c>
      <c r="G11" s="68">
        <f>SUM(E11:F11)</f>
        <v>147</v>
      </c>
      <c r="H11" s="450">
        <v>1587</v>
      </c>
      <c r="I11" s="450">
        <v>1445</v>
      </c>
      <c r="J11" s="450">
        <v>2023</v>
      </c>
      <c r="K11" s="68">
        <f>SUM(I11:J11)</f>
        <v>3468</v>
      </c>
      <c r="L11" s="450">
        <v>30</v>
      </c>
      <c r="M11" s="450">
        <v>0</v>
      </c>
      <c r="N11" s="68">
        <f>SUM(L11:M11)</f>
        <v>30</v>
      </c>
      <c r="O11" s="451">
        <v>557</v>
      </c>
      <c r="P11" s="451">
        <v>821</v>
      </c>
      <c r="Q11" s="68">
        <f>SUM(O11:P11)</f>
        <v>1378</v>
      </c>
      <c r="R11" s="452" t="s">
        <v>137</v>
      </c>
      <c r="S11" s="452">
        <f>SUM(B11,E11,I11,L11,O11)</f>
        <v>2814</v>
      </c>
      <c r="T11" s="452">
        <f>C11+F11+H11+J11+M11+P11</f>
        <v>5815</v>
      </c>
      <c r="U11" s="453">
        <f>SUM(S11:T11)</f>
        <v>8629</v>
      </c>
      <c r="V11" s="454">
        <v>2016</v>
      </c>
    </row>
    <row r="12" spans="1:22" ht="27.75" customHeight="1" thickBot="1">
      <c r="A12" s="455" t="s">
        <v>458</v>
      </c>
      <c r="B12" s="476">
        <v>30</v>
      </c>
      <c r="C12" s="456">
        <v>302</v>
      </c>
      <c r="D12" s="477">
        <f>SUM(B12:C12)</f>
        <v>332</v>
      </c>
      <c r="E12" s="456">
        <v>0</v>
      </c>
      <c r="F12" s="456">
        <v>15</v>
      </c>
      <c r="G12" s="477">
        <f>SUM(E12:F12)</f>
        <v>15</v>
      </c>
      <c r="H12" s="456">
        <v>1500</v>
      </c>
      <c r="I12" s="476">
        <v>1156</v>
      </c>
      <c r="J12" s="476">
        <v>1618</v>
      </c>
      <c r="K12" s="478">
        <f>SUM(I12:J12)</f>
        <v>2774</v>
      </c>
      <c r="L12" s="476">
        <v>35</v>
      </c>
      <c r="M12" s="476">
        <v>10</v>
      </c>
      <c r="N12" s="478">
        <f>SUM(L12:M12)</f>
        <v>45</v>
      </c>
      <c r="O12" s="479">
        <v>445</v>
      </c>
      <c r="P12" s="479">
        <v>656</v>
      </c>
      <c r="Q12" s="478">
        <f>SUM(O12:P12)</f>
        <v>1101</v>
      </c>
      <c r="R12" s="480">
        <v>10</v>
      </c>
      <c r="S12" s="458">
        <f>SUM(B12,E12,I12,L12,O12,R12)</f>
        <v>1676</v>
      </c>
      <c r="T12" s="458">
        <f t="shared" ref="T12" si="10">C12+F12+H12+J12+M12+P12</f>
        <v>4101</v>
      </c>
      <c r="U12" s="459">
        <f>SUM(S12:T12)</f>
        <v>5777</v>
      </c>
      <c r="V12" s="481" t="s">
        <v>458</v>
      </c>
    </row>
    <row r="13" spans="1:22" ht="27.75" customHeight="1">
      <c r="A13" s="467" t="s">
        <v>459</v>
      </c>
      <c r="B13" s="468">
        <v>282</v>
      </c>
      <c r="C13" s="469">
        <v>351</v>
      </c>
      <c r="D13" s="470">
        <f>SUM(B13:C13)</f>
        <v>633</v>
      </c>
      <c r="E13" s="469">
        <v>0</v>
      </c>
      <c r="F13" s="469">
        <v>15</v>
      </c>
      <c r="G13" s="470">
        <f>SUM(E13:F13)</f>
        <v>15</v>
      </c>
      <c r="H13" s="469">
        <v>1490</v>
      </c>
      <c r="I13" s="468">
        <v>578</v>
      </c>
      <c r="J13" s="468">
        <v>809</v>
      </c>
      <c r="K13" s="471">
        <f>SUM(I13:J13)</f>
        <v>1387</v>
      </c>
      <c r="L13" s="468">
        <v>216</v>
      </c>
      <c r="M13" s="468">
        <v>197</v>
      </c>
      <c r="N13" s="471">
        <f>SUM(L13:M13)</f>
        <v>413</v>
      </c>
      <c r="O13" s="472">
        <v>222</v>
      </c>
      <c r="P13" s="472">
        <v>328</v>
      </c>
      <c r="Q13" s="471">
        <f>SUM(O13:P13)</f>
        <v>550</v>
      </c>
      <c r="R13" s="473">
        <v>10</v>
      </c>
      <c r="S13" s="540">
        <f>SUM(B13,E13,I13,L13,O13,R13)</f>
        <v>1308</v>
      </c>
      <c r="T13" s="540">
        <f t="shared" ref="T13" si="11">C13+F13+H13+J13+M13+P13</f>
        <v>3190</v>
      </c>
      <c r="U13" s="474">
        <f>SUM(S13:T13)</f>
        <v>4498</v>
      </c>
      <c r="V13" s="475" t="s">
        <v>459</v>
      </c>
    </row>
    <row r="14" spans="1:22" s="56" customFormat="1">
      <c r="A14" s="232" t="s">
        <v>199</v>
      </c>
      <c r="B14" s="40"/>
      <c r="C14" s="40"/>
      <c r="D14" s="41"/>
      <c r="E14" s="40"/>
      <c r="F14" s="40"/>
      <c r="G14" s="41"/>
      <c r="H14" s="40"/>
      <c r="I14" s="40"/>
      <c r="J14" s="40"/>
      <c r="K14" s="41"/>
      <c r="L14" s="40"/>
      <c r="M14" s="40"/>
      <c r="N14" s="41"/>
      <c r="O14" s="42"/>
      <c r="P14" s="42"/>
      <c r="Q14" s="43"/>
      <c r="R14" s="43"/>
      <c r="S14" s="42"/>
      <c r="T14" s="42"/>
      <c r="U14" s="43"/>
      <c r="V14" s="233" t="s">
        <v>200</v>
      </c>
    </row>
    <row r="15" spans="1:22" s="56" customFormat="1">
      <c r="A15" s="232" t="s">
        <v>271</v>
      </c>
      <c r="B15" s="40"/>
      <c r="C15" s="40"/>
      <c r="D15" s="41"/>
      <c r="E15" s="40"/>
      <c r="F15" s="40"/>
      <c r="G15" s="41"/>
      <c r="H15" s="40"/>
      <c r="I15" s="40"/>
      <c r="J15" s="40"/>
      <c r="K15" s="41"/>
      <c r="L15" s="40"/>
      <c r="M15" s="40"/>
      <c r="N15" s="41"/>
      <c r="O15" s="42"/>
      <c r="P15" s="42"/>
      <c r="Q15" s="43"/>
      <c r="R15" s="43"/>
      <c r="S15" s="42"/>
      <c r="T15" s="42"/>
      <c r="U15" s="43"/>
      <c r="V15" s="233" t="s">
        <v>272</v>
      </c>
    </row>
    <row r="16" spans="1:22" s="56" customFormat="1" ht="28.5" customHeight="1">
      <c r="A16" s="673" t="s">
        <v>471</v>
      </c>
      <c r="B16" s="673"/>
      <c r="C16" s="673"/>
      <c r="D16" s="673"/>
      <c r="E16" s="673"/>
      <c r="F16" s="673"/>
      <c r="G16" s="673"/>
      <c r="H16" s="673"/>
      <c r="I16" s="673"/>
      <c r="J16" s="674" t="s">
        <v>468</v>
      </c>
      <c r="K16" s="674"/>
      <c r="L16" s="674"/>
      <c r="M16" s="674"/>
      <c r="N16" s="674"/>
      <c r="O16" s="674"/>
      <c r="P16" s="674"/>
      <c r="Q16" s="674"/>
      <c r="R16" s="674"/>
      <c r="S16" s="674"/>
      <c r="T16" s="674"/>
      <c r="U16" s="674"/>
      <c r="V16" s="674"/>
    </row>
    <row r="17" spans="1:22" ht="31.5" customHeight="1">
      <c r="A17" s="39"/>
      <c r="B17" s="40"/>
      <c r="C17" s="40"/>
      <c r="D17" s="41"/>
      <c r="E17" s="40"/>
      <c r="F17" s="36"/>
      <c r="G17" s="37"/>
      <c r="H17" s="40"/>
      <c r="I17" s="40"/>
      <c r="J17" s="40"/>
      <c r="K17" s="41"/>
      <c r="L17" s="40"/>
      <c r="M17" s="40"/>
      <c r="N17" s="41"/>
      <c r="O17" s="42"/>
      <c r="P17" s="42"/>
      <c r="Q17" s="43"/>
      <c r="R17" s="43"/>
      <c r="S17" s="42"/>
      <c r="T17" s="42"/>
      <c r="U17" s="43"/>
      <c r="V17" s="44"/>
    </row>
    <row r="18" spans="1:22" ht="51">
      <c r="F18" s="53" t="s">
        <v>22</v>
      </c>
      <c r="G18" s="53" t="s">
        <v>23</v>
      </c>
    </row>
    <row r="19" spans="1:22" ht="76.5">
      <c r="D19" s="31" t="s">
        <v>250</v>
      </c>
      <c r="E19" s="32"/>
      <c r="F19" s="48">
        <f>I13</f>
        <v>578</v>
      </c>
      <c r="G19" s="48">
        <f>J13</f>
        <v>809</v>
      </c>
      <c r="U19" s="47"/>
      <c r="V19" s="52"/>
    </row>
    <row r="20" spans="1:22" ht="76.5">
      <c r="D20" s="31" t="s">
        <v>251</v>
      </c>
      <c r="E20" s="32"/>
      <c r="F20" s="48">
        <f>B13</f>
        <v>282</v>
      </c>
      <c r="G20" s="48">
        <f>C13</f>
        <v>351</v>
      </c>
      <c r="U20" s="47"/>
      <c r="V20" s="52"/>
    </row>
    <row r="21" spans="1:22" ht="76.5">
      <c r="D21" s="31" t="s">
        <v>253</v>
      </c>
      <c r="E21" s="32"/>
      <c r="F21" s="48">
        <f>O13</f>
        <v>222</v>
      </c>
      <c r="G21" s="48">
        <f>P13</f>
        <v>328</v>
      </c>
      <c r="U21" s="47"/>
      <c r="V21" s="52"/>
    </row>
    <row r="22" spans="1:22" ht="89.25">
      <c r="D22" s="31" t="s">
        <v>252</v>
      </c>
      <c r="E22" s="32"/>
      <c r="F22" s="48">
        <f>L13</f>
        <v>216</v>
      </c>
      <c r="G22" s="48">
        <f>M13</f>
        <v>197</v>
      </c>
      <c r="U22" s="47"/>
      <c r="V22" s="52"/>
    </row>
    <row r="23" spans="1:22" ht="76.5">
      <c r="D23" s="33" t="s">
        <v>254</v>
      </c>
      <c r="E23" s="34"/>
      <c r="F23" s="48">
        <f>E13</f>
        <v>0</v>
      </c>
      <c r="G23" s="48">
        <f>F13</f>
        <v>15</v>
      </c>
      <c r="U23" s="47"/>
      <c r="V23" s="52"/>
    </row>
    <row r="24" spans="1:22" ht="51">
      <c r="D24" s="33" t="s">
        <v>256</v>
      </c>
      <c r="E24" s="34"/>
      <c r="F24" s="48">
        <f>R13</f>
        <v>10</v>
      </c>
      <c r="G24" s="48"/>
      <c r="U24" s="47"/>
      <c r="V24" s="52"/>
    </row>
    <row r="25" spans="1:22" ht="114.75">
      <c r="D25" s="30" t="s">
        <v>255</v>
      </c>
      <c r="F25" s="54">
        <v>0</v>
      </c>
      <c r="G25" s="48">
        <f>H13</f>
        <v>1490</v>
      </c>
      <c r="U25" s="47"/>
      <c r="V25" s="52"/>
    </row>
    <row r="26" spans="1:22">
      <c r="F26" s="209">
        <f>SUM(F19:F25)</f>
        <v>1308</v>
      </c>
      <c r="G26" s="209">
        <f>SUM(G19:G25)</f>
        <v>3190</v>
      </c>
      <c r="H26" s="49"/>
      <c r="I26" s="210">
        <f>SUM(F26:H26)</f>
        <v>4498</v>
      </c>
    </row>
  </sheetData>
  <sortState ref="E20:F25">
    <sortCondition descending="1" ref="F20"/>
  </sortState>
  <mergeCells count="20">
    <mergeCell ref="A1:V1"/>
    <mergeCell ref="A3:V3"/>
    <mergeCell ref="A4:V4"/>
    <mergeCell ref="A6:A8"/>
    <mergeCell ref="B6:D6"/>
    <mergeCell ref="E6:G6"/>
    <mergeCell ref="I6:K6"/>
    <mergeCell ref="O6:Q6"/>
    <mergeCell ref="S7:U7"/>
    <mergeCell ref="O7:Q7"/>
    <mergeCell ref="L7:N7"/>
    <mergeCell ref="I7:K7"/>
    <mergeCell ref="E7:G7"/>
    <mergeCell ref="B7:D7"/>
    <mergeCell ref="L6:N6"/>
    <mergeCell ref="S6:U6"/>
    <mergeCell ref="V6:V8"/>
    <mergeCell ref="A16:I16"/>
    <mergeCell ref="J16:V16"/>
    <mergeCell ref="A2:V2"/>
  </mergeCells>
  <printOptions horizontalCentered="1" verticalCentered="1"/>
  <pageMargins left="0" right="0" top="0" bottom="0" header="0" footer="0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3"/>
  <sheetViews>
    <sheetView showGridLines="0" rightToLeft="1" view="pageBreakPreview" zoomScaleNormal="100" zoomScaleSheetLayoutView="100" workbookViewId="0">
      <selection activeCell="A14" sqref="A14"/>
    </sheetView>
  </sheetViews>
  <sheetFormatPr defaultColWidth="8.7109375" defaultRowHeight="15.75"/>
  <cols>
    <col min="1" max="1" width="24" style="52" customWidth="1"/>
    <col min="2" max="3" width="13.140625" style="52" customWidth="1"/>
    <col min="4" max="4" width="13.140625" style="49" customWidth="1"/>
    <col min="5" max="5" width="26.140625" style="47" customWidth="1"/>
    <col min="6" max="250" width="9.140625" style="52" customWidth="1"/>
    <col min="251" max="251" width="22.7109375" style="52" customWidth="1"/>
    <col min="252" max="252" width="10.7109375" style="52" customWidth="1"/>
    <col min="253" max="16384" width="8.7109375" style="52"/>
  </cols>
  <sheetData>
    <row r="1" spans="1:6" s="50" customFormat="1" ht="46.5" customHeight="1">
      <c r="A1" s="685" t="s">
        <v>420</v>
      </c>
      <c r="B1" s="685"/>
      <c r="C1" s="685"/>
      <c r="D1" s="685"/>
      <c r="E1" s="685"/>
    </row>
    <row r="2" spans="1:6" s="50" customFormat="1" ht="21.95" customHeight="1">
      <c r="A2" s="675" t="s">
        <v>332</v>
      </c>
      <c r="B2" s="675"/>
      <c r="C2" s="675"/>
      <c r="D2" s="675"/>
      <c r="E2" s="675"/>
    </row>
    <row r="3" spans="1:6" s="50" customFormat="1" ht="35.25" customHeight="1">
      <c r="A3" s="686" t="s">
        <v>50</v>
      </c>
      <c r="B3" s="686"/>
      <c r="C3" s="686"/>
      <c r="D3" s="686"/>
      <c r="E3" s="686"/>
    </row>
    <row r="4" spans="1:6" s="50" customFormat="1" ht="18" customHeight="1">
      <c r="A4" s="677" t="s">
        <v>332</v>
      </c>
      <c r="B4" s="677"/>
      <c r="C4" s="677"/>
      <c r="D4" s="677"/>
      <c r="E4" s="677"/>
    </row>
    <row r="5" spans="1:6" s="50" customFormat="1">
      <c r="A5" s="65" t="s">
        <v>218</v>
      </c>
      <c r="B5" s="2"/>
      <c r="C5" s="2"/>
      <c r="D5" s="25"/>
      <c r="E5" s="66" t="s">
        <v>217</v>
      </c>
      <c r="F5" s="2"/>
    </row>
    <row r="6" spans="1:6" s="46" customFormat="1" ht="25.5" customHeight="1" thickBot="1">
      <c r="A6" s="687" t="s">
        <v>13</v>
      </c>
      <c r="B6" s="691" t="s">
        <v>455</v>
      </c>
      <c r="C6" s="693" t="s">
        <v>456</v>
      </c>
      <c r="D6" s="695" t="s">
        <v>457</v>
      </c>
      <c r="E6" s="689" t="s">
        <v>43</v>
      </c>
    </row>
    <row r="7" spans="1:6" s="46" customFormat="1" ht="25.5" customHeight="1">
      <c r="A7" s="688"/>
      <c r="B7" s="692"/>
      <c r="C7" s="694"/>
      <c r="D7" s="696"/>
      <c r="E7" s="690"/>
    </row>
    <row r="8" spans="1:6" ht="31.5" customHeight="1" thickBot="1">
      <c r="A8" s="482">
        <v>2014</v>
      </c>
      <c r="B8" s="483">
        <v>588</v>
      </c>
      <c r="C8" s="483">
        <v>864</v>
      </c>
      <c r="D8" s="484">
        <f t="shared" ref="D8" si="0">SUM(B8:C8)</f>
        <v>1452</v>
      </c>
      <c r="E8" s="485">
        <v>2014</v>
      </c>
    </row>
    <row r="9" spans="1:6" ht="31.5" customHeight="1" thickBot="1">
      <c r="A9" s="73">
        <v>2015</v>
      </c>
      <c r="B9" s="74">
        <v>529</v>
      </c>
      <c r="C9" s="74">
        <v>950</v>
      </c>
      <c r="D9" s="91">
        <f t="shared" ref="D9:D10" si="1">SUM(B9:C9)</f>
        <v>1479</v>
      </c>
      <c r="E9" s="247">
        <v>2015</v>
      </c>
    </row>
    <row r="10" spans="1:6" ht="31.5" customHeight="1" thickBot="1">
      <c r="A10" s="153">
        <v>2016</v>
      </c>
      <c r="B10" s="154">
        <v>555</v>
      </c>
      <c r="C10" s="154">
        <v>1045</v>
      </c>
      <c r="D10" s="155">
        <f t="shared" si="1"/>
        <v>1600</v>
      </c>
      <c r="E10" s="248">
        <v>2016</v>
      </c>
    </row>
    <row r="11" spans="1:6" ht="31.5" customHeight="1" thickBot="1">
      <c r="A11" s="73" t="s">
        <v>463</v>
      </c>
      <c r="B11" s="398">
        <v>400</v>
      </c>
      <c r="C11" s="398">
        <v>836</v>
      </c>
      <c r="D11" s="399">
        <f t="shared" ref="D11" si="2">SUM(B11:C11)</f>
        <v>1236</v>
      </c>
      <c r="E11" s="247" t="s">
        <v>463</v>
      </c>
    </row>
    <row r="12" spans="1:6" ht="31.5" customHeight="1">
      <c r="A12" s="153" t="s">
        <v>464</v>
      </c>
      <c r="B12" s="400">
        <v>200</v>
      </c>
      <c r="C12" s="400">
        <v>408</v>
      </c>
      <c r="D12" s="401">
        <f t="shared" ref="D12" si="3">SUM(B12:C12)</f>
        <v>608</v>
      </c>
      <c r="E12" s="248" t="s">
        <v>464</v>
      </c>
    </row>
    <row r="13" spans="1:6" ht="54.75" customHeight="1">
      <c r="A13" s="683" t="s">
        <v>477</v>
      </c>
      <c r="B13" s="683"/>
      <c r="C13" s="684" t="s">
        <v>467</v>
      </c>
      <c r="D13" s="684"/>
      <c r="E13" s="684"/>
    </row>
  </sheetData>
  <mergeCells count="11">
    <mergeCell ref="A13:B13"/>
    <mergeCell ref="C13:E13"/>
    <mergeCell ref="A1:E1"/>
    <mergeCell ref="A3:E3"/>
    <mergeCell ref="A4:E4"/>
    <mergeCell ref="A6:A7"/>
    <mergeCell ref="E6:E7"/>
    <mergeCell ref="A2:E2"/>
    <mergeCell ref="B6:B7"/>
    <mergeCell ref="C6:C7"/>
    <mergeCell ref="D6:D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rightToLeft="1" view="pageBreakPreview" topLeftCell="A19" zoomScaleNormal="100" zoomScaleSheetLayoutView="100" workbookViewId="0">
      <selection activeCell="A33" sqref="A33"/>
    </sheetView>
  </sheetViews>
  <sheetFormatPr defaultColWidth="9.140625" defaultRowHeight="15"/>
  <cols>
    <col min="1" max="1" width="14.140625" style="61" customWidth="1"/>
    <col min="2" max="2" width="19.85546875" style="61" customWidth="1"/>
    <col min="3" max="11" width="9.140625" style="61" customWidth="1"/>
    <col min="12" max="12" width="27.85546875" style="61" customWidth="1"/>
    <col min="13" max="13" width="13.140625" style="61" customWidth="1"/>
    <col min="14" max="16384" width="9.140625" style="60"/>
  </cols>
  <sheetData>
    <row r="1" spans="1:13" ht="23.25" customHeight="1" thickBot="1">
      <c r="A1" s="697" t="s">
        <v>421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9"/>
    </row>
    <row r="2" spans="1:13" ht="21" thickBot="1">
      <c r="A2" s="700" t="s">
        <v>332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2"/>
    </row>
    <row r="3" spans="1:13" ht="38.25" customHeight="1">
      <c r="A3" s="615" t="s">
        <v>51</v>
      </c>
      <c r="B3" s="703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7"/>
    </row>
    <row r="4" spans="1:13" ht="15.75">
      <c r="A4" s="618" t="s">
        <v>332</v>
      </c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20"/>
    </row>
    <row r="5" spans="1:13" s="62" customFormat="1" ht="16.899999999999999" customHeight="1">
      <c r="A5" s="98" t="s">
        <v>294</v>
      </c>
      <c r="B5" s="98"/>
      <c r="C5" s="99"/>
      <c r="D5" s="99"/>
      <c r="E5" s="99"/>
      <c r="F5" s="99"/>
      <c r="G5" s="99"/>
      <c r="H5" s="99"/>
      <c r="I5" s="99"/>
      <c r="J5" s="99"/>
      <c r="K5" s="100"/>
      <c r="L5" s="100"/>
      <c r="M5" s="101" t="s">
        <v>219</v>
      </c>
    </row>
    <row r="6" spans="1:13" ht="20.100000000000001" customHeight="1">
      <c r="A6" s="709" t="s">
        <v>0</v>
      </c>
      <c r="B6" s="705" t="s">
        <v>261</v>
      </c>
      <c r="C6" s="704" t="s">
        <v>1</v>
      </c>
      <c r="D6" s="704"/>
      <c r="E6" s="704"/>
      <c r="F6" s="704" t="s">
        <v>17</v>
      </c>
      <c r="G6" s="704"/>
      <c r="H6" s="704"/>
      <c r="I6" s="704" t="s">
        <v>2</v>
      </c>
      <c r="J6" s="704"/>
      <c r="K6" s="704"/>
      <c r="L6" s="707" t="s">
        <v>197</v>
      </c>
      <c r="M6" s="641" t="s">
        <v>43</v>
      </c>
    </row>
    <row r="7" spans="1:13" ht="20.100000000000001" customHeight="1">
      <c r="A7" s="710"/>
      <c r="B7" s="706"/>
      <c r="C7" s="712" t="s">
        <v>3</v>
      </c>
      <c r="D7" s="712"/>
      <c r="E7" s="712"/>
      <c r="F7" s="712" t="s">
        <v>4</v>
      </c>
      <c r="G7" s="712"/>
      <c r="H7" s="712"/>
      <c r="I7" s="712" t="s">
        <v>5</v>
      </c>
      <c r="J7" s="712"/>
      <c r="K7" s="712"/>
      <c r="L7" s="708"/>
      <c r="M7" s="719"/>
    </row>
    <row r="8" spans="1:13" ht="20.100000000000001" customHeight="1">
      <c r="A8" s="710"/>
      <c r="B8" s="706"/>
      <c r="C8" s="219" t="s">
        <v>6</v>
      </c>
      <c r="D8" s="219" t="s">
        <v>7</v>
      </c>
      <c r="E8" s="219" t="s">
        <v>2</v>
      </c>
      <c r="F8" s="219" t="s">
        <v>6</v>
      </c>
      <c r="G8" s="219" t="s">
        <v>7</v>
      </c>
      <c r="H8" s="219" t="s">
        <v>2</v>
      </c>
      <c r="I8" s="219" t="s">
        <v>6</v>
      </c>
      <c r="J8" s="219" t="s">
        <v>7</v>
      </c>
      <c r="K8" s="219" t="s">
        <v>2</v>
      </c>
      <c r="L8" s="708"/>
      <c r="M8" s="719"/>
    </row>
    <row r="9" spans="1:13" ht="20.100000000000001" customHeight="1">
      <c r="A9" s="711"/>
      <c r="B9" s="706"/>
      <c r="C9" s="308" t="s">
        <v>14</v>
      </c>
      <c r="D9" s="308" t="s">
        <v>15</v>
      </c>
      <c r="E9" s="308" t="s">
        <v>5</v>
      </c>
      <c r="F9" s="308" t="s">
        <v>14</v>
      </c>
      <c r="G9" s="308" t="s">
        <v>15</v>
      </c>
      <c r="H9" s="308" t="s">
        <v>5</v>
      </c>
      <c r="I9" s="308" t="s">
        <v>14</v>
      </c>
      <c r="J9" s="308" t="s">
        <v>15</v>
      </c>
      <c r="K9" s="308" t="s">
        <v>5</v>
      </c>
      <c r="L9" s="708"/>
      <c r="M9" s="720"/>
    </row>
    <row r="10" spans="1:13" s="59" customFormat="1" ht="17.25" customHeight="1" thickBot="1">
      <c r="A10" s="713">
        <v>2014</v>
      </c>
      <c r="B10" s="486" t="s">
        <v>472</v>
      </c>
      <c r="C10" s="487">
        <v>2</v>
      </c>
      <c r="D10" s="487">
        <v>78</v>
      </c>
      <c r="E10" s="488">
        <f t="shared" ref="E10:E13" si="0">SUM(C10:D10)</f>
        <v>80</v>
      </c>
      <c r="F10" s="487">
        <v>4</v>
      </c>
      <c r="G10" s="487">
        <v>13</v>
      </c>
      <c r="H10" s="488">
        <f t="shared" ref="H10:H13" si="1">SUM(F10:G10)</f>
        <v>17</v>
      </c>
      <c r="I10" s="488">
        <f t="shared" ref="I10:I13" si="2">C10+F10</f>
        <v>6</v>
      </c>
      <c r="J10" s="488">
        <f t="shared" ref="J10:J13" si="3">D10+G10</f>
        <v>91</v>
      </c>
      <c r="K10" s="488">
        <f t="shared" ref="K10:K13" si="4">I10+J10</f>
        <v>97</v>
      </c>
      <c r="L10" s="489" t="s">
        <v>44</v>
      </c>
      <c r="M10" s="716">
        <v>2014</v>
      </c>
    </row>
    <row r="11" spans="1:13" s="59" customFormat="1" ht="17.25" customHeight="1" thickBot="1">
      <c r="A11" s="714"/>
      <c r="B11" s="383" t="s">
        <v>473</v>
      </c>
      <c r="C11" s="373">
        <v>131</v>
      </c>
      <c r="D11" s="373">
        <v>271</v>
      </c>
      <c r="E11" s="374">
        <f t="shared" si="0"/>
        <v>402</v>
      </c>
      <c r="F11" s="373">
        <v>186</v>
      </c>
      <c r="G11" s="373">
        <v>160</v>
      </c>
      <c r="H11" s="374">
        <f t="shared" si="1"/>
        <v>346</v>
      </c>
      <c r="I11" s="374">
        <f t="shared" si="2"/>
        <v>317</v>
      </c>
      <c r="J11" s="374">
        <f t="shared" si="3"/>
        <v>431</v>
      </c>
      <c r="K11" s="374">
        <f t="shared" si="4"/>
        <v>748</v>
      </c>
      <c r="L11" s="384" t="s">
        <v>49</v>
      </c>
      <c r="M11" s="717"/>
    </row>
    <row r="12" spans="1:13" s="59" customFormat="1" ht="17.25" customHeight="1" thickBot="1">
      <c r="A12" s="714"/>
      <c r="B12" s="383" t="s">
        <v>58</v>
      </c>
      <c r="C12" s="374">
        <v>149</v>
      </c>
      <c r="D12" s="374">
        <v>223</v>
      </c>
      <c r="E12" s="374">
        <f t="shared" si="0"/>
        <v>372</v>
      </c>
      <c r="F12" s="374">
        <v>56</v>
      </c>
      <c r="G12" s="374">
        <v>84</v>
      </c>
      <c r="H12" s="374">
        <f t="shared" si="1"/>
        <v>140</v>
      </c>
      <c r="I12" s="374">
        <f t="shared" si="2"/>
        <v>205</v>
      </c>
      <c r="J12" s="374">
        <f t="shared" si="3"/>
        <v>307</v>
      </c>
      <c r="K12" s="374">
        <f t="shared" si="4"/>
        <v>512</v>
      </c>
      <c r="L12" s="384" t="s">
        <v>122</v>
      </c>
      <c r="M12" s="717"/>
    </row>
    <row r="13" spans="1:13" s="59" customFormat="1" ht="17.25" customHeight="1">
      <c r="A13" s="714"/>
      <c r="B13" s="385" t="s">
        <v>322</v>
      </c>
      <c r="C13" s="386">
        <v>0</v>
      </c>
      <c r="D13" s="386">
        <v>140</v>
      </c>
      <c r="E13" s="387">
        <f t="shared" si="0"/>
        <v>140</v>
      </c>
      <c r="F13" s="386">
        <v>0</v>
      </c>
      <c r="G13" s="386">
        <v>229</v>
      </c>
      <c r="H13" s="387">
        <f t="shared" si="1"/>
        <v>229</v>
      </c>
      <c r="I13" s="387">
        <f t="shared" si="2"/>
        <v>0</v>
      </c>
      <c r="J13" s="387">
        <f t="shared" si="3"/>
        <v>369</v>
      </c>
      <c r="K13" s="387">
        <f t="shared" si="4"/>
        <v>369</v>
      </c>
      <c r="L13" s="388" t="s">
        <v>121</v>
      </c>
      <c r="M13" s="717"/>
    </row>
    <row r="14" spans="1:13" s="59" customFormat="1" ht="17.25" customHeight="1" thickBot="1">
      <c r="A14" s="715"/>
      <c r="B14" s="542" t="s">
        <v>2</v>
      </c>
      <c r="C14" s="268">
        <f>SUM(C10:C13)</f>
        <v>282</v>
      </c>
      <c r="D14" s="268">
        <f t="shared" ref="D14:K14" si="5">SUM(D10:D13)</f>
        <v>712</v>
      </c>
      <c r="E14" s="259">
        <f t="shared" si="5"/>
        <v>994</v>
      </c>
      <c r="F14" s="268">
        <f t="shared" si="5"/>
        <v>246</v>
      </c>
      <c r="G14" s="268">
        <f t="shared" si="5"/>
        <v>486</v>
      </c>
      <c r="H14" s="259">
        <f t="shared" si="5"/>
        <v>732</v>
      </c>
      <c r="I14" s="259">
        <f t="shared" si="5"/>
        <v>528</v>
      </c>
      <c r="J14" s="259">
        <f t="shared" si="5"/>
        <v>1198</v>
      </c>
      <c r="K14" s="259">
        <f t="shared" si="5"/>
        <v>1726</v>
      </c>
      <c r="L14" s="541" t="s">
        <v>5</v>
      </c>
      <c r="M14" s="718"/>
    </row>
    <row r="15" spans="1:13" s="59" customFormat="1" ht="17.25" customHeight="1" thickBot="1">
      <c r="A15" s="729">
        <v>2015</v>
      </c>
      <c r="B15" s="255" t="s">
        <v>474</v>
      </c>
      <c r="C15" s="393" t="s">
        <v>137</v>
      </c>
      <c r="D15" s="393" t="s">
        <v>137</v>
      </c>
      <c r="E15" s="393" t="s">
        <v>137</v>
      </c>
      <c r="F15" s="393" t="s">
        <v>137</v>
      </c>
      <c r="G15" s="393" t="s">
        <v>137</v>
      </c>
      <c r="H15" s="393" t="s">
        <v>137</v>
      </c>
      <c r="I15" s="393" t="s">
        <v>137</v>
      </c>
      <c r="J15" s="393" t="s">
        <v>137</v>
      </c>
      <c r="K15" s="393" t="s">
        <v>137</v>
      </c>
      <c r="L15" s="258" t="s">
        <v>157</v>
      </c>
      <c r="M15" s="732">
        <v>2015</v>
      </c>
    </row>
    <row r="16" spans="1:13" s="59" customFormat="1" ht="17.25" customHeight="1" thickBot="1">
      <c r="A16" s="730"/>
      <c r="B16" s="45" t="s">
        <v>475</v>
      </c>
      <c r="C16" s="79" t="s">
        <v>137</v>
      </c>
      <c r="D16" s="79" t="s">
        <v>137</v>
      </c>
      <c r="E16" s="149" t="s">
        <v>137</v>
      </c>
      <c r="F16" s="79" t="s">
        <v>137</v>
      </c>
      <c r="G16" s="79" t="s">
        <v>137</v>
      </c>
      <c r="H16" s="149" t="s">
        <v>137</v>
      </c>
      <c r="I16" s="149" t="s">
        <v>137</v>
      </c>
      <c r="J16" s="149" t="s">
        <v>137</v>
      </c>
      <c r="K16" s="149" t="s">
        <v>137</v>
      </c>
      <c r="L16" s="211" t="s">
        <v>158</v>
      </c>
      <c r="M16" s="733"/>
    </row>
    <row r="17" spans="1:13" s="59" customFormat="1" ht="17.25" customHeight="1">
      <c r="A17" s="730"/>
      <c r="B17" s="251" t="s">
        <v>126</v>
      </c>
      <c r="C17" s="243">
        <v>92</v>
      </c>
      <c r="D17" s="243">
        <v>278</v>
      </c>
      <c r="E17" s="29">
        <f t="shared" ref="E17" si="6">SUM(C17:D17)</f>
        <v>370</v>
      </c>
      <c r="F17" s="243">
        <v>100</v>
      </c>
      <c r="G17" s="243">
        <v>72</v>
      </c>
      <c r="H17" s="29">
        <f t="shared" ref="H17" si="7">SUM(F17:G17)</f>
        <v>172</v>
      </c>
      <c r="I17" s="29">
        <f t="shared" ref="I17" si="8">C17+F17</f>
        <v>192</v>
      </c>
      <c r="J17" s="29">
        <f t="shared" ref="J17" si="9">D17+G17</f>
        <v>350</v>
      </c>
      <c r="K17" s="29">
        <f t="shared" ref="K17" si="10">I17+J17</f>
        <v>542</v>
      </c>
      <c r="L17" s="252" t="s">
        <v>122</v>
      </c>
      <c r="M17" s="733"/>
    </row>
    <row r="18" spans="1:13" s="59" customFormat="1" ht="17.25" customHeight="1" thickBot="1">
      <c r="A18" s="731"/>
      <c r="B18" s="543" t="s">
        <v>2</v>
      </c>
      <c r="C18" s="410">
        <f t="shared" ref="C18:K18" si="11">SUM(C15:C17)</f>
        <v>92</v>
      </c>
      <c r="D18" s="410">
        <f t="shared" si="11"/>
        <v>278</v>
      </c>
      <c r="E18" s="410">
        <f t="shared" si="11"/>
        <v>370</v>
      </c>
      <c r="F18" s="410">
        <f t="shared" si="11"/>
        <v>100</v>
      </c>
      <c r="G18" s="410">
        <f t="shared" si="11"/>
        <v>72</v>
      </c>
      <c r="H18" s="410">
        <f t="shared" si="11"/>
        <v>172</v>
      </c>
      <c r="I18" s="410">
        <f t="shared" si="11"/>
        <v>192</v>
      </c>
      <c r="J18" s="410">
        <f t="shared" si="11"/>
        <v>350</v>
      </c>
      <c r="K18" s="410">
        <f t="shared" si="11"/>
        <v>542</v>
      </c>
      <c r="L18" s="394" t="s">
        <v>5</v>
      </c>
      <c r="M18" s="734"/>
    </row>
    <row r="19" spans="1:13" s="59" customFormat="1" ht="17.25" customHeight="1" thickBot="1">
      <c r="A19" s="735">
        <v>2016</v>
      </c>
      <c r="B19" s="381" t="s">
        <v>474</v>
      </c>
      <c r="C19" s="389" t="s">
        <v>137</v>
      </c>
      <c r="D19" s="389" t="s">
        <v>137</v>
      </c>
      <c r="E19" s="390" t="s">
        <v>137</v>
      </c>
      <c r="F19" s="389" t="s">
        <v>137</v>
      </c>
      <c r="G19" s="389" t="s">
        <v>137</v>
      </c>
      <c r="H19" s="390" t="s">
        <v>137</v>
      </c>
      <c r="I19" s="390" t="s">
        <v>137</v>
      </c>
      <c r="J19" s="390" t="s">
        <v>137</v>
      </c>
      <c r="K19" s="390" t="s">
        <v>137</v>
      </c>
      <c r="L19" s="382" t="s">
        <v>157</v>
      </c>
      <c r="M19" s="736">
        <v>2016</v>
      </c>
    </row>
    <row r="20" spans="1:13" s="59" customFormat="1" ht="17.25" customHeight="1" thickBot="1">
      <c r="A20" s="714"/>
      <c r="B20" s="383" t="s">
        <v>475</v>
      </c>
      <c r="C20" s="391" t="s">
        <v>137</v>
      </c>
      <c r="D20" s="391" t="s">
        <v>137</v>
      </c>
      <c r="E20" s="392" t="s">
        <v>137</v>
      </c>
      <c r="F20" s="391" t="s">
        <v>137</v>
      </c>
      <c r="G20" s="391" t="s">
        <v>137</v>
      </c>
      <c r="H20" s="392" t="s">
        <v>137</v>
      </c>
      <c r="I20" s="392" t="s">
        <v>137</v>
      </c>
      <c r="J20" s="392" t="s">
        <v>137</v>
      </c>
      <c r="K20" s="392" t="s">
        <v>137</v>
      </c>
      <c r="L20" s="384" t="s">
        <v>158</v>
      </c>
      <c r="M20" s="717"/>
    </row>
    <row r="21" spans="1:13" s="59" customFormat="1" ht="17.25" customHeight="1">
      <c r="A21" s="714"/>
      <c r="B21" s="385" t="s">
        <v>126</v>
      </c>
      <c r="C21" s="386">
        <v>10</v>
      </c>
      <c r="D21" s="386">
        <v>36</v>
      </c>
      <c r="E21" s="387">
        <f>SUM(C21:D21)</f>
        <v>46</v>
      </c>
      <c r="F21" s="386">
        <v>3</v>
      </c>
      <c r="G21" s="386">
        <v>10</v>
      </c>
      <c r="H21" s="387">
        <f>SUM(F21:G21)</f>
        <v>13</v>
      </c>
      <c r="I21" s="387">
        <f>SUM(C21,F21)</f>
        <v>13</v>
      </c>
      <c r="J21" s="387">
        <f>SUM(D21,G21)</f>
        <v>46</v>
      </c>
      <c r="K21" s="387">
        <f>SUM(I21:J21)</f>
        <v>59</v>
      </c>
      <c r="L21" s="388" t="s">
        <v>122</v>
      </c>
      <c r="M21" s="717"/>
    </row>
    <row r="22" spans="1:13" s="59" customFormat="1" ht="17.25" customHeight="1">
      <c r="A22" s="714"/>
      <c r="B22" s="542" t="s">
        <v>2</v>
      </c>
      <c r="C22" s="268">
        <f>SUM(C19:C21)</f>
        <v>10</v>
      </c>
      <c r="D22" s="268">
        <f t="shared" ref="D22:K22" si="12">SUM(D19:D21)</f>
        <v>36</v>
      </c>
      <c r="E22" s="259">
        <f t="shared" si="12"/>
        <v>46</v>
      </c>
      <c r="F22" s="268">
        <f t="shared" si="12"/>
        <v>3</v>
      </c>
      <c r="G22" s="268">
        <f t="shared" si="12"/>
        <v>10</v>
      </c>
      <c r="H22" s="259">
        <f t="shared" si="12"/>
        <v>13</v>
      </c>
      <c r="I22" s="259">
        <f t="shared" si="12"/>
        <v>13</v>
      </c>
      <c r="J22" s="259">
        <f t="shared" si="12"/>
        <v>46</v>
      </c>
      <c r="K22" s="259">
        <f t="shared" si="12"/>
        <v>59</v>
      </c>
      <c r="L22" s="541" t="s">
        <v>5</v>
      </c>
      <c r="M22" s="717"/>
    </row>
    <row r="23" spans="1:13" s="59" customFormat="1" ht="17.25" customHeight="1" thickBot="1">
      <c r="A23" s="730">
        <v>2017</v>
      </c>
      <c r="B23" s="546" t="s">
        <v>474</v>
      </c>
      <c r="C23" s="393" t="s">
        <v>137</v>
      </c>
      <c r="D23" s="393" t="s">
        <v>137</v>
      </c>
      <c r="E23" s="393" t="s">
        <v>137</v>
      </c>
      <c r="F23" s="393" t="s">
        <v>137</v>
      </c>
      <c r="G23" s="393" t="s">
        <v>137</v>
      </c>
      <c r="H23" s="393" t="s">
        <v>137</v>
      </c>
      <c r="I23" s="393" t="s">
        <v>137</v>
      </c>
      <c r="J23" s="393" t="s">
        <v>137</v>
      </c>
      <c r="K23" s="393" t="s">
        <v>137</v>
      </c>
      <c r="L23" s="548" t="s">
        <v>157</v>
      </c>
      <c r="M23" s="733">
        <v>2017</v>
      </c>
    </row>
    <row r="24" spans="1:13" s="59" customFormat="1" ht="17.25" customHeight="1" thickBot="1">
      <c r="A24" s="730"/>
      <c r="B24" s="547" t="s">
        <v>475</v>
      </c>
      <c r="C24" s="79" t="s">
        <v>137</v>
      </c>
      <c r="D24" s="79" t="s">
        <v>137</v>
      </c>
      <c r="E24" s="149" t="s">
        <v>137</v>
      </c>
      <c r="F24" s="79" t="s">
        <v>137</v>
      </c>
      <c r="G24" s="79" t="s">
        <v>137</v>
      </c>
      <c r="H24" s="149" t="s">
        <v>137</v>
      </c>
      <c r="I24" s="149" t="s">
        <v>137</v>
      </c>
      <c r="J24" s="149" t="s">
        <v>137</v>
      </c>
      <c r="K24" s="149" t="s">
        <v>137</v>
      </c>
      <c r="L24" s="549" t="s">
        <v>158</v>
      </c>
      <c r="M24" s="733"/>
    </row>
    <row r="25" spans="1:13" s="59" customFormat="1" ht="17.25" customHeight="1">
      <c r="A25" s="730"/>
      <c r="B25" s="395" t="s">
        <v>465</v>
      </c>
      <c r="C25" s="402">
        <v>79</v>
      </c>
      <c r="D25" s="402">
        <v>149</v>
      </c>
      <c r="E25" s="544">
        <f>SUM(C25:D25)</f>
        <v>228</v>
      </c>
      <c r="F25" s="402">
        <v>107</v>
      </c>
      <c r="G25" s="402">
        <v>43</v>
      </c>
      <c r="H25" s="544">
        <f>SUM(F25:G25)</f>
        <v>150</v>
      </c>
      <c r="I25" s="544">
        <f>SUM(C25,F25)</f>
        <v>186</v>
      </c>
      <c r="J25" s="544">
        <f>SUM(D25,G25)</f>
        <v>192</v>
      </c>
      <c r="K25" s="544">
        <f>SUM(I25:J25)</f>
        <v>378</v>
      </c>
      <c r="L25" s="396" t="s">
        <v>466</v>
      </c>
      <c r="M25" s="733"/>
    </row>
    <row r="26" spans="1:13" s="59" customFormat="1" ht="17.25" customHeight="1" thickBot="1">
      <c r="A26" s="731"/>
      <c r="B26" s="124" t="s">
        <v>2</v>
      </c>
      <c r="C26" s="410">
        <f t="shared" ref="C26:K26" si="13">SUM(C25:C25)</f>
        <v>79</v>
      </c>
      <c r="D26" s="410">
        <f t="shared" si="13"/>
        <v>149</v>
      </c>
      <c r="E26" s="410">
        <f t="shared" si="13"/>
        <v>228</v>
      </c>
      <c r="F26" s="410">
        <f t="shared" si="13"/>
        <v>107</v>
      </c>
      <c r="G26" s="410">
        <f t="shared" si="13"/>
        <v>43</v>
      </c>
      <c r="H26" s="410">
        <f t="shared" si="13"/>
        <v>150</v>
      </c>
      <c r="I26" s="410">
        <f t="shared" si="13"/>
        <v>186</v>
      </c>
      <c r="J26" s="410">
        <f t="shared" si="13"/>
        <v>192</v>
      </c>
      <c r="K26" s="410">
        <f t="shared" si="13"/>
        <v>378</v>
      </c>
      <c r="L26" s="397" t="s">
        <v>5</v>
      </c>
      <c r="M26" s="734"/>
    </row>
    <row r="27" spans="1:13" s="59" customFormat="1" ht="17.25" customHeight="1" thickBot="1">
      <c r="A27" s="727">
        <v>2018</v>
      </c>
      <c r="B27" s="253" t="s">
        <v>474</v>
      </c>
      <c r="C27" s="309" t="s">
        <v>137</v>
      </c>
      <c r="D27" s="309" t="s">
        <v>137</v>
      </c>
      <c r="E27" s="309" t="s">
        <v>137</v>
      </c>
      <c r="F27" s="309" t="s">
        <v>137</v>
      </c>
      <c r="G27" s="309" t="s">
        <v>137</v>
      </c>
      <c r="H27" s="309" t="s">
        <v>137</v>
      </c>
      <c r="I27" s="309" t="s">
        <v>137</v>
      </c>
      <c r="J27" s="309" t="s">
        <v>137</v>
      </c>
      <c r="K27" s="309" t="s">
        <v>137</v>
      </c>
      <c r="L27" s="254" t="s">
        <v>157</v>
      </c>
      <c r="M27" s="723">
        <v>2018</v>
      </c>
    </row>
    <row r="28" spans="1:13" s="59" customFormat="1" ht="17.25" customHeight="1" thickBot="1">
      <c r="A28" s="727"/>
      <c r="B28" s="212" t="s">
        <v>475</v>
      </c>
      <c r="C28" s="95" t="s">
        <v>137</v>
      </c>
      <c r="D28" s="95" t="s">
        <v>137</v>
      </c>
      <c r="E28" s="148" t="s">
        <v>137</v>
      </c>
      <c r="F28" s="95" t="s">
        <v>137</v>
      </c>
      <c r="G28" s="95" t="s">
        <v>137</v>
      </c>
      <c r="H28" s="148" t="s">
        <v>137</v>
      </c>
      <c r="I28" s="148" t="s">
        <v>137</v>
      </c>
      <c r="J28" s="148" t="s">
        <v>137</v>
      </c>
      <c r="K28" s="148" t="s">
        <v>137</v>
      </c>
      <c r="L28" s="249" t="s">
        <v>158</v>
      </c>
      <c r="M28" s="723"/>
    </row>
    <row r="29" spans="1:13" s="59" customFormat="1" ht="17.25" customHeight="1">
      <c r="A29" s="727"/>
      <c r="B29" s="310" t="s">
        <v>465</v>
      </c>
      <c r="C29" s="403">
        <v>187</v>
      </c>
      <c r="D29" s="403">
        <v>384</v>
      </c>
      <c r="E29" s="545">
        <f>SUM(C29:D29)</f>
        <v>571</v>
      </c>
      <c r="F29" s="403">
        <v>107</v>
      </c>
      <c r="G29" s="403">
        <v>188</v>
      </c>
      <c r="H29" s="545">
        <f>SUM(F29:G29)</f>
        <v>295</v>
      </c>
      <c r="I29" s="545">
        <f>SUM(C29,F29)</f>
        <v>294</v>
      </c>
      <c r="J29" s="545">
        <f>SUM(D29,G29)</f>
        <v>572</v>
      </c>
      <c r="K29" s="545">
        <f>SUM(I29:J29)</f>
        <v>866</v>
      </c>
      <c r="L29" s="312" t="s">
        <v>466</v>
      </c>
      <c r="M29" s="723"/>
    </row>
    <row r="30" spans="1:13" s="59" customFormat="1" ht="17.25" customHeight="1">
      <c r="A30" s="728"/>
      <c r="B30" s="334" t="s">
        <v>2</v>
      </c>
      <c r="C30" s="250">
        <f t="shared" ref="C30:K30" si="14">SUM(C29:C29)</f>
        <v>187</v>
      </c>
      <c r="D30" s="250">
        <f t="shared" si="14"/>
        <v>384</v>
      </c>
      <c r="E30" s="250">
        <f t="shared" si="14"/>
        <v>571</v>
      </c>
      <c r="F30" s="250">
        <f t="shared" si="14"/>
        <v>107</v>
      </c>
      <c r="G30" s="250">
        <f t="shared" si="14"/>
        <v>188</v>
      </c>
      <c r="H30" s="250">
        <f t="shared" si="14"/>
        <v>295</v>
      </c>
      <c r="I30" s="250">
        <f t="shared" si="14"/>
        <v>294</v>
      </c>
      <c r="J30" s="250">
        <f t="shared" si="14"/>
        <v>572</v>
      </c>
      <c r="K30" s="250">
        <f t="shared" si="14"/>
        <v>866</v>
      </c>
      <c r="L30" s="311" t="s">
        <v>5</v>
      </c>
      <c r="M30" s="724"/>
    </row>
    <row r="31" spans="1:13" ht="15" customHeight="1">
      <c r="A31" s="725" t="s">
        <v>233</v>
      </c>
      <c r="B31" s="725"/>
      <c r="C31" s="725"/>
      <c r="D31" s="725"/>
      <c r="E31" s="156"/>
      <c r="F31" s="156"/>
      <c r="G31" s="726" t="s">
        <v>234</v>
      </c>
      <c r="H31" s="726"/>
      <c r="I31" s="726"/>
      <c r="J31" s="726"/>
      <c r="K31" s="726"/>
      <c r="L31" s="726"/>
      <c r="M31" s="726"/>
    </row>
    <row r="32" spans="1:13" ht="28.5" customHeight="1">
      <c r="A32" s="721" t="s">
        <v>476</v>
      </c>
      <c r="B32" s="721"/>
      <c r="C32" s="721"/>
      <c r="D32" s="721"/>
      <c r="E32" s="721"/>
      <c r="F32" s="722" t="s">
        <v>469</v>
      </c>
      <c r="G32" s="722"/>
      <c r="H32" s="722"/>
      <c r="I32" s="722"/>
      <c r="J32" s="722"/>
      <c r="K32" s="722"/>
      <c r="L32" s="722"/>
      <c r="M32" s="722"/>
    </row>
  </sheetData>
  <mergeCells count="28">
    <mergeCell ref="A10:A14"/>
    <mergeCell ref="M10:M14"/>
    <mergeCell ref="M6:M9"/>
    <mergeCell ref="A32:E32"/>
    <mergeCell ref="F32:M32"/>
    <mergeCell ref="M27:M30"/>
    <mergeCell ref="A31:D31"/>
    <mergeCell ref="G31:M31"/>
    <mergeCell ref="A27:A30"/>
    <mergeCell ref="A15:A18"/>
    <mergeCell ref="M15:M18"/>
    <mergeCell ref="A19:A22"/>
    <mergeCell ref="M19:M22"/>
    <mergeCell ref="M23:M26"/>
    <mergeCell ref="A23:A26"/>
    <mergeCell ref="A1:M1"/>
    <mergeCell ref="A2:M2"/>
    <mergeCell ref="A3:M3"/>
    <mergeCell ref="A4:M4"/>
    <mergeCell ref="C6:E6"/>
    <mergeCell ref="F6:H6"/>
    <mergeCell ref="I6:K6"/>
    <mergeCell ref="B6:B9"/>
    <mergeCell ref="L6:L9"/>
    <mergeCell ref="A6:A9"/>
    <mergeCell ref="C7:E7"/>
    <mergeCell ref="F7:H7"/>
    <mergeCell ref="I7:K7"/>
  </mergeCells>
  <printOptions horizontalCentered="1"/>
  <pageMargins left="0" right="0" top="0.74803149606299213" bottom="0" header="0" footer="0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خدمات المجتمع المدني الفصل العاشر 2018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خدمات المجتمع المدني الفصل العاشر 2018</Description_Ar>
    <Enabled xmlns="1b323878-974e-4c19-bf08-965c80d4ad54">true</Enabled>
    <PublishingDate xmlns="1b323878-974e-4c19-bf08-965c80d4ad54">2019-05-22T07:45:53+00:00</PublishingDate>
    <CategoryDescription xmlns="http://schemas.microsoft.com/sharepoint.v3">Services of Civil Society Chapter 10 -2018</CategoryDescription>
  </documentManagement>
</p:properties>
</file>

<file path=customXml/itemProps1.xml><?xml version="1.0" encoding="utf-8"?>
<ds:datastoreItem xmlns:ds="http://schemas.openxmlformats.org/officeDocument/2006/customXml" ds:itemID="{1089B81B-DE94-4CDE-9C0A-2A3951A884F1}"/>
</file>

<file path=customXml/itemProps2.xml><?xml version="1.0" encoding="utf-8"?>
<ds:datastoreItem xmlns:ds="http://schemas.openxmlformats.org/officeDocument/2006/customXml" ds:itemID="{EEA1A160-53F6-451C-87B6-4F7799DCCB09}"/>
</file>

<file path=customXml/itemProps3.xml><?xml version="1.0" encoding="utf-8"?>
<ds:datastoreItem xmlns:ds="http://schemas.openxmlformats.org/officeDocument/2006/customXml" ds:itemID="{4CC8993F-1F45-41EA-8718-6948F2CE2BCA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COVER</vt:lpstr>
      <vt:lpstr>التقديم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227</vt:lpstr>
      <vt:lpstr>228</vt:lpstr>
      <vt:lpstr>229</vt:lpstr>
      <vt:lpstr>230</vt:lpstr>
      <vt:lpstr>GR.45</vt:lpstr>
      <vt:lpstr>GR.46</vt:lpstr>
      <vt:lpstr>GR.47</vt:lpstr>
      <vt:lpstr>'207'!Print_Area</vt:lpstr>
      <vt:lpstr>'208'!Print_Area</vt:lpstr>
      <vt:lpstr>'209'!Print_Area</vt:lpstr>
      <vt:lpstr>'210'!Print_Area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'222'!Print_Area</vt:lpstr>
      <vt:lpstr>'223'!Print_Area</vt:lpstr>
      <vt:lpstr>'224'!Print_Area</vt:lpstr>
      <vt:lpstr>'225'!Print_Area</vt:lpstr>
      <vt:lpstr>'226'!Print_Area</vt:lpstr>
      <vt:lpstr>'227'!Print_Area</vt:lpstr>
      <vt:lpstr>'228'!Print_Area</vt:lpstr>
      <vt:lpstr>'229'!Print_Area</vt:lpstr>
      <vt:lpstr>'230'!Print_Area</vt:lpstr>
      <vt:lpstr>COVER!Print_Area</vt:lpstr>
      <vt:lpstr>التقديم!Print_Area</vt:lpstr>
    </vt:vector>
  </TitlesOfParts>
  <Company>QSA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Services of Civil Society Chapter 10 -2018</dc:title>
  <dc:creator>walsulaiti</dc:creator>
  <cp:keywords/>
  <cp:lastModifiedBy>Amjad Ahmed Abdelwahab</cp:lastModifiedBy>
  <cp:lastPrinted>2019-05-08T08:07:15Z</cp:lastPrinted>
  <dcterms:created xsi:type="dcterms:W3CDTF">2010-03-09T06:58:22Z</dcterms:created>
  <dcterms:modified xsi:type="dcterms:W3CDTF">2019-05-16T06:07:00Z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Services of Civil Society Chapter 10 -2018</vt:lpwstr>
  </property>
  <property fmtid="{D5CDD505-2E9C-101B-9397-08002B2CF9AE}" pid="5" name="Hashtags">
    <vt:lpwstr>58;#StatisticalAbstract|c2f418c2-a295-4bd1-af99-d5d586494613</vt:lpwstr>
  </property>
</Properties>
</file>