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drawings/drawing6.xml" ContentType="application/vnd.openxmlformats-officedocument.drawingml.chartshapes+xml"/>
  <Override PartName="/xl/drawings/drawing13.xml" ContentType="application/vnd.openxmlformats-officedocument.drawingml.chartshapes+xml"/>
  <Override PartName="/xl/drawings/drawing9.xml" ContentType="application/vnd.openxmlformats-officedocument.drawingml.chartshapes+xml"/>
  <Override PartName="/xl/workbook.xml" ContentType="application/vnd.openxmlformats-officedocument.spreadsheetml.sheet.main+xml"/>
  <Override PartName="/xl/chartsheets/sheet3.xml" ContentType="application/vnd.openxmlformats-officedocument.spreadsheetml.chartsheet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23.xml" ContentType="application/vnd.openxmlformats-officedocument.drawing+xml"/>
  <Override PartName="/xl/drawings/drawing7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drawings/drawing8.xml" ContentType="application/vnd.openxmlformats-officedocument.drawing+xml"/>
  <Override PartName="/xl/drawings/drawing20.xml" ContentType="application/vnd.openxmlformats-officedocument.drawing+xml"/>
  <Override PartName="/xl/drawings/drawing16.xml" ContentType="application/vnd.openxmlformats-officedocument.drawing+xml"/>
  <Override PartName="/xl/drawings/drawing14.xml" ContentType="application/vnd.openxmlformats-officedocument.drawing+xml"/>
  <Override PartName="/xl/drawings/drawing21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chartsheets/sheet2.xml" ContentType="application/vnd.openxmlformats-officedocument.spreadsheetml.chartsheet+xml"/>
  <Override PartName="/xl/drawings/drawing18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+xml"/>
  <Override PartName="/xl/drawings/drawing19.xml" ContentType="application/vnd.openxmlformats-officedocument.drawing+xml"/>
  <Override PartName="/xl/drawings/drawing22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10" windowHeight="4725" tabRatio="803" firstSheet="1" activeTab="16"/>
  </bookViews>
  <sheets>
    <sheet name="COVER" sheetId="24" r:id="rId1"/>
    <sheet name="التقديم" sheetId="23" r:id="rId2"/>
    <sheet name="201" sheetId="56" r:id="rId3"/>
    <sheet name="202" sheetId="7" r:id="rId4"/>
    <sheet name="GR.45" sheetId="57" r:id="rId5"/>
    <sheet name="203" sheetId="8" r:id="rId6"/>
    <sheet name="GR.46" sheetId="58" r:id="rId7"/>
    <sheet name="204" sheetId="39" r:id="rId8"/>
    <sheet name="205" sheetId="13" r:id="rId9"/>
    <sheet name="GR.47" sheetId="59" r:id="rId10"/>
    <sheet name="206" sheetId="12" r:id="rId11"/>
    <sheet name="207" sheetId="38" r:id="rId12"/>
    <sheet name="208" sheetId="75" r:id="rId13"/>
    <sheet name="209" sheetId="83" r:id="rId14"/>
    <sheet name="210" sheetId="80" r:id="rId15"/>
    <sheet name="211" sheetId="1" r:id="rId16"/>
    <sheet name="212" sheetId="27" r:id="rId17"/>
    <sheet name="213" sheetId="76" r:id="rId18"/>
    <sheet name="214" sheetId="81" r:id="rId19"/>
    <sheet name="215" sheetId="29" r:id="rId20"/>
    <sheet name="216" sheetId="63" r:id="rId21"/>
    <sheet name="217" sheetId="71" r:id="rId22"/>
    <sheet name="218" sheetId="64" r:id="rId23"/>
    <sheet name="219" sheetId="72" r:id="rId24"/>
    <sheet name="220" sheetId="73" r:id="rId25"/>
    <sheet name="221" sheetId="74" r:id="rId26"/>
  </sheets>
  <definedNames>
    <definedName name="_xlnm.Print_Area" localSheetId="2">'201'!$A$1:$F$11</definedName>
    <definedName name="_xlnm.Print_Area" localSheetId="3">'202'!$A$1:$K$14</definedName>
    <definedName name="_xlnm.Print_Area" localSheetId="5">'203'!$A$1:$S$23</definedName>
    <definedName name="_xlnm.Print_Area" localSheetId="7">'204'!$A$1:$S$23</definedName>
    <definedName name="_xlnm.Print_Area" localSheetId="8">'205'!$A$1:$U$14</definedName>
    <definedName name="_xlnm.Print_Area" localSheetId="10">'206'!$A$1:$E$12</definedName>
    <definedName name="_xlnm.Print_Area" localSheetId="11">'207'!$A$1:$M$29</definedName>
    <definedName name="_xlnm.Print_Area" localSheetId="12">'208'!$A$1:$Q$17</definedName>
    <definedName name="_xlnm.Print_Area" localSheetId="13">'209'!$A$1:$E$10</definedName>
    <definedName name="_xlnm.Print_Area" localSheetId="14">'210'!$A$1:$H$14</definedName>
    <definedName name="_xlnm.Print_Area" localSheetId="15">'211'!$A$1:$D$11</definedName>
    <definedName name="_xlnm.Print_Area" localSheetId="16">'212'!$A$1:$G$19</definedName>
    <definedName name="_xlnm.Print_Area" localSheetId="18">'214'!$A$1:$N$14</definedName>
    <definedName name="_xlnm.Print_Area" localSheetId="19">'215'!$A$1:$H$13</definedName>
    <definedName name="_xlnm.Print_Area" localSheetId="20">'216'!$A$1:$K$15</definedName>
    <definedName name="_xlnm.Print_Area" localSheetId="21">'217'!$A$1:$G$13</definedName>
    <definedName name="_xlnm.Print_Area" localSheetId="22">'218'!$A$1:$G$11</definedName>
    <definedName name="_xlnm.Print_Area" localSheetId="23">'219'!$A$1:$G$13</definedName>
    <definedName name="_xlnm.Print_Area" localSheetId="24">'220'!$A$1:$G$17</definedName>
    <definedName name="_xlnm.Print_Area" localSheetId="25">'221'!$A$1:$G$18</definedName>
    <definedName name="_xlnm.Print_Area" localSheetId="0">COVER!$A$1:$A$8</definedName>
    <definedName name="_xlnm.Print_Area" localSheetId="1">التقديم!$A$1:$C$13</definedName>
  </definedNames>
  <calcPr calcId="145621" concurrentCalc="0"/>
</workbook>
</file>

<file path=xl/calcChain.xml><?xml version="1.0" encoding="utf-8"?>
<calcChain xmlns="http://schemas.openxmlformats.org/spreadsheetml/2006/main">
  <c r="B15" i="63" l="1"/>
  <c r="F15" i="63"/>
  <c r="E15" i="63"/>
  <c r="C15" i="63"/>
  <c r="I10" i="63"/>
  <c r="I11" i="63"/>
  <c r="I12" i="63"/>
  <c r="I13" i="63"/>
  <c r="I14" i="63"/>
  <c r="I15" i="63"/>
  <c r="H14" i="63"/>
  <c r="G14" i="63"/>
  <c r="D14" i="63"/>
  <c r="J14" i="63"/>
  <c r="G13" i="63"/>
  <c r="D13" i="63"/>
  <c r="J13" i="63"/>
  <c r="H13" i="63"/>
  <c r="H10" i="63"/>
  <c r="H11" i="63"/>
  <c r="H12" i="63"/>
  <c r="H15" i="63"/>
  <c r="G12" i="63"/>
  <c r="D12" i="63"/>
  <c r="J12" i="63"/>
  <c r="G11" i="63"/>
  <c r="D11" i="63"/>
  <c r="J11" i="63"/>
  <c r="D10" i="63"/>
  <c r="D15" i="63"/>
  <c r="G10" i="63"/>
  <c r="G15" i="63"/>
  <c r="J10" i="63"/>
  <c r="J15" i="63"/>
  <c r="C14" i="80"/>
  <c r="B14" i="80"/>
  <c r="D13" i="80"/>
  <c r="D12" i="80"/>
  <c r="D11" i="80"/>
  <c r="D10" i="80"/>
  <c r="D9" i="80"/>
  <c r="D14" i="80"/>
  <c r="D8" i="83"/>
  <c r="D9" i="83"/>
  <c r="B10" i="83"/>
  <c r="C10" i="83"/>
  <c r="D10" i="83"/>
  <c r="G24" i="13"/>
  <c r="G23" i="13"/>
  <c r="F22" i="13"/>
  <c r="G22" i="13"/>
  <c r="G21" i="13"/>
  <c r="F21" i="13"/>
  <c r="G20" i="13"/>
  <c r="F20" i="13"/>
  <c r="G19" i="13"/>
  <c r="F19" i="13"/>
  <c r="G18" i="13"/>
  <c r="F18" i="13"/>
  <c r="H31" i="8"/>
  <c r="G31" i="8"/>
  <c r="F31" i="8"/>
  <c r="E31" i="8"/>
  <c r="G12" i="29"/>
  <c r="L14" i="81"/>
  <c r="K14" i="81"/>
  <c r="M14" i="81"/>
  <c r="J14" i="81"/>
  <c r="G14" i="81"/>
  <c r="D14" i="81"/>
  <c r="F18" i="27"/>
  <c r="S13" i="13"/>
  <c r="R13" i="13"/>
  <c r="T13" i="13"/>
  <c r="S12" i="13"/>
  <c r="S11" i="13"/>
  <c r="S10" i="13"/>
  <c r="S9" i="13"/>
  <c r="D13" i="13"/>
  <c r="N13" i="13"/>
  <c r="D28" i="38"/>
  <c r="E28" i="38"/>
  <c r="F28" i="38"/>
  <c r="G28" i="38"/>
  <c r="C28" i="38"/>
  <c r="J27" i="38"/>
  <c r="J28" i="38"/>
  <c r="I27" i="38"/>
  <c r="I28" i="38"/>
  <c r="H27" i="38"/>
  <c r="H28" i="38"/>
  <c r="E27" i="38"/>
  <c r="D12" i="12"/>
  <c r="R12" i="13"/>
  <c r="T12" i="13"/>
  <c r="Q13" i="13"/>
  <c r="K13" i="13"/>
  <c r="G13" i="13"/>
  <c r="G12" i="13"/>
  <c r="D12" i="13"/>
  <c r="N21" i="39"/>
  <c r="P22" i="39"/>
  <c r="P21" i="39"/>
  <c r="O22" i="39"/>
  <c r="Q22" i="39"/>
  <c r="O21" i="39"/>
  <c r="O18" i="39"/>
  <c r="N22" i="39"/>
  <c r="K22" i="39"/>
  <c r="K21" i="39"/>
  <c r="H22" i="39"/>
  <c r="H21" i="39"/>
  <c r="E22" i="39"/>
  <c r="E21" i="39"/>
  <c r="D23" i="39"/>
  <c r="F23" i="39"/>
  <c r="G23" i="39"/>
  <c r="I23" i="39"/>
  <c r="J23" i="39"/>
  <c r="L23" i="39"/>
  <c r="M23" i="39"/>
  <c r="C23" i="39"/>
  <c r="P22" i="8"/>
  <c r="P21" i="8"/>
  <c r="O22" i="8"/>
  <c r="O21" i="8"/>
  <c r="M23" i="8"/>
  <c r="L23" i="8"/>
  <c r="N22" i="8"/>
  <c r="N21" i="8"/>
  <c r="J23" i="8"/>
  <c r="I23" i="8"/>
  <c r="K22" i="8"/>
  <c r="K21" i="8"/>
  <c r="G23" i="8"/>
  <c r="F23" i="8"/>
  <c r="H22" i="8"/>
  <c r="H21" i="8"/>
  <c r="D23" i="8"/>
  <c r="C23" i="8"/>
  <c r="O23" i="8"/>
  <c r="E22" i="8"/>
  <c r="E21" i="8"/>
  <c r="K27" i="38"/>
  <c r="K28" i="38"/>
  <c r="Q21" i="8"/>
  <c r="P23" i="8"/>
  <c r="Q23" i="8"/>
  <c r="P23" i="39"/>
  <c r="Q21" i="39"/>
  <c r="Q23" i="39"/>
  <c r="O23" i="39"/>
  <c r="N23" i="39"/>
  <c r="K23" i="39"/>
  <c r="H23" i="39"/>
  <c r="E23" i="39"/>
  <c r="Q22" i="8"/>
  <c r="N23" i="8"/>
  <c r="K23" i="8"/>
  <c r="H23" i="8"/>
  <c r="E23" i="8"/>
  <c r="I14" i="7"/>
  <c r="H14" i="7"/>
  <c r="J14" i="7"/>
  <c r="G14" i="7"/>
  <c r="D14" i="7"/>
  <c r="E11" i="56"/>
  <c r="C17" i="73"/>
  <c r="B17" i="73"/>
  <c r="L13" i="81"/>
  <c r="K13" i="81"/>
  <c r="J13" i="81"/>
  <c r="G13" i="81"/>
  <c r="D13" i="81"/>
  <c r="M12" i="81"/>
  <c r="L12" i="81"/>
  <c r="K12" i="81"/>
  <c r="J12" i="81"/>
  <c r="G12" i="81"/>
  <c r="D12" i="81"/>
  <c r="L11" i="81"/>
  <c r="K11" i="81"/>
  <c r="M11" i="81"/>
  <c r="J11" i="81"/>
  <c r="G11" i="81"/>
  <c r="D11" i="81"/>
  <c r="L10" i="81"/>
  <c r="K10" i="81"/>
  <c r="M10" i="81"/>
  <c r="J10" i="81"/>
  <c r="G10" i="81"/>
  <c r="D10" i="81"/>
  <c r="M13" i="81"/>
  <c r="C20" i="39"/>
  <c r="C20" i="76"/>
  <c r="B20" i="76"/>
  <c r="F14" i="80"/>
  <c r="E14" i="80"/>
  <c r="G13" i="80"/>
  <c r="G12" i="80"/>
  <c r="G11" i="80"/>
  <c r="G10" i="80"/>
  <c r="G9" i="80"/>
  <c r="G14" i="80"/>
  <c r="C17" i="8"/>
  <c r="C20" i="8"/>
  <c r="B10" i="27"/>
  <c r="C10" i="27"/>
  <c r="D10" i="27"/>
  <c r="B11" i="27"/>
  <c r="C11" i="27"/>
  <c r="D11" i="27"/>
  <c r="B13" i="27"/>
  <c r="C13" i="27"/>
  <c r="D13" i="27"/>
  <c r="B14" i="27"/>
  <c r="C14" i="27"/>
  <c r="D14" i="27"/>
  <c r="B15" i="27"/>
  <c r="C15" i="27"/>
  <c r="D15" i="27"/>
  <c r="B16" i="27"/>
  <c r="C16" i="27"/>
  <c r="D16" i="27"/>
  <c r="B17" i="27"/>
  <c r="C17" i="27"/>
  <c r="D17" i="27"/>
  <c r="F24" i="13"/>
  <c r="G11" i="29"/>
  <c r="B18" i="27"/>
  <c r="C18" i="27"/>
  <c r="D18" i="27"/>
  <c r="E18" i="27"/>
  <c r="I24" i="13"/>
  <c r="D9" i="76"/>
  <c r="D10" i="76"/>
  <c r="D11" i="76"/>
  <c r="D12" i="76"/>
  <c r="D13" i="76"/>
  <c r="D14" i="76"/>
  <c r="D15" i="76"/>
  <c r="D16" i="76"/>
  <c r="D17" i="76"/>
  <c r="D18" i="76"/>
  <c r="D19" i="76"/>
  <c r="D8" i="76"/>
  <c r="D20" i="76"/>
  <c r="L13" i="75"/>
  <c r="E23" i="38"/>
  <c r="E24" i="38"/>
  <c r="H23" i="38"/>
  <c r="H24" i="38"/>
  <c r="I23" i="38"/>
  <c r="J23" i="38"/>
  <c r="D24" i="38"/>
  <c r="F24" i="38"/>
  <c r="G24" i="38"/>
  <c r="D11" i="12"/>
  <c r="N12" i="13"/>
  <c r="K12" i="13"/>
  <c r="Q12" i="13"/>
  <c r="E18" i="39"/>
  <c r="E20" i="39"/>
  <c r="H18" i="39"/>
  <c r="K18" i="39"/>
  <c r="N18" i="39"/>
  <c r="P18" i="39"/>
  <c r="Q18" i="39"/>
  <c r="E19" i="39"/>
  <c r="H19" i="39"/>
  <c r="K19" i="39"/>
  <c r="N19" i="39"/>
  <c r="O19" i="39"/>
  <c r="P19" i="39"/>
  <c r="D20" i="39"/>
  <c r="F20" i="39"/>
  <c r="G20" i="39"/>
  <c r="I20" i="39"/>
  <c r="J20" i="39"/>
  <c r="L20" i="39"/>
  <c r="M20" i="39"/>
  <c r="E18" i="8"/>
  <c r="H18" i="8"/>
  <c r="K18" i="8"/>
  <c r="N18" i="8"/>
  <c r="O18" i="8"/>
  <c r="P18" i="8"/>
  <c r="E19" i="8"/>
  <c r="H19" i="8"/>
  <c r="K19" i="8"/>
  <c r="N19" i="8"/>
  <c r="O19" i="8"/>
  <c r="P19" i="8"/>
  <c r="D20" i="8"/>
  <c r="F20" i="8"/>
  <c r="G20" i="8"/>
  <c r="I20" i="8"/>
  <c r="J20" i="8"/>
  <c r="L20" i="8"/>
  <c r="M20" i="8"/>
  <c r="D13" i="7"/>
  <c r="G13" i="7"/>
  <c r="H13" i="7"/>
  <c r="I13" i="7"/>
  <c r="E10" i="56"/>
  <c r="Q18" i="8"/>
  <c r="O20" i="8"/>
  <c r="J13" i="7"/>
  <c r="J24" i="38"/>
  <c r="I24" i="38"/>
  <c r="K23" i="38"/>
  <c r="K20" i="39"/>
  <c r="H20" i="39"/>
  <c r="Q19" i="39"/>
  <c r="P20" i="39"/>
  <c r="N20" i="39"/>
  <c r="O20" i="39"/>
  <c r="H20" i="8"/>
  <c r="F30" i="8"/>
  <c r="E20" i="8"/>
  <c r="E30" i="8"/>
  <c r="Q19" i="8"/>
  <c r="N20" i="8"/>
  <c r="H30" i="8"/>
  <c r="P20" i="8"/>
  <c r="K20" i="8"/>
  <c r="G30" i="8"/>
  <c r="O13" i="75"/>
  <c r="O14" i="75"/>
  <c r="O15" i="75"/>
  <c r="O16" i="75"/>
  <c r="O12" i="75"/>
  <c r="M13" i="75"/>
  <c r="M14" i="75"/>
  <c r="M15" i="75"/>
  <c r="M16" i="75"/>
  <c r="M12" i="75"/>
  <c r="L14" i="75"/>
  <c r="L15" i="75"/>
  <c r="L16" i="75"/>
  <c r="L12" i="75"/>
  <c r="I13" i="75"/>
  <c r="K13" i="75"/>
  <c r="I14" i="75"/>
  <c r="K14" i="75"/>
  <c r="I15" i="75"/>
  <c r="K15" i="75"/>
  <c r="I16" i="75"/>
  <c r="K16" i="75"/>
  <c r="I12" i="75"/>
  <c r="K12" i="75"/>
  <c r="D13" i="75"/>
  <c r="F13" i="75"/>
  <c r="D14" i="75"/>
  <c r="F14" i="75"/>
  <c r="D15" i="75"/>
  <c r="F15" i="75"/>
  <c r="D16" i="75"/>
  <c r="F16" i="75"/>
  <c r="D12" i="75"/>
  <c r="F12" i="75"/>
  <c r="C17" i="75"/>
  <c r="E17" i="75"/>
  <c r="G17" i="75"/>
  <c r="H17" i="75"/>
  <c r="J17" i="75"/>
  <c r="B17" i="75"/>
  <c r="Q20" i="8"/>
  <c r="K17" i="75"/>
  <c r="F17" i="75"/>
  <c r="N15" i="75"/>
  <c r="P15" i="75"/>
  <c r="N16" i="75"/>
  <c r="P16" i="75"/>
  <c r="N12" i="75"/>
  <c r="P12" i="75"/>
  <c r="N14" i="75"/>
  <c r="P14" i="75"/>
  <c r="N13" i="75"/>
  <c r="P13" i="75"/>
  <c r="O17" i="75"/>
  <c r="D17" i="75"/>
  <c r="K24" i="38"/>
  <c r="Q20" i="39"/>
  <c r="M17" i="75"/>
  <c r="I17" i="75"/>
  <c r="L17" i="75"/>
  <c r="C15" i="38"/>
  <c r="C12" i="38"/>
  <c r="P17" i="75"/>
  <c r="N17" i="75"/>
  <c r="G11" i="13"/>
  <c r="G10" i="13"/>
  <c r="G9" i="13"/>
  <c r="D11" i="13"/>
  <c r="D10" i="13"/>
  <c r="D9" i="13"/>
  <c r="D11" i="39"/>
  <c r="F11" i="39"/>
  <c r="G11" i="39"/>
  <c r="I11" i="39"/>
  <c r="J11" i="39"/>
  <c r="L11" i="39"/>
  <c r="M11" i="39"/>
  <c r="D14" i="39"/>
  <c r="F14" i="39"/>
  <c r="G14" i="39"/>
  <c r="I14" i="39"/>
  <c r="J14" i="39"/>
  <c r="L14" i="39"/>
  <c r="M14" i="39"/>
  <c r="E12" i="39"/>
  <c r="C14" i="39"/>
  <c r="D17" i="39"/>
  <c r="F17" i="39"/>
  <c r="G17" i="39"/>
  <c r="I17" i="39"/>
  <c r="J17" i="39"/>
  <c r="L17" i="39"/>
  <c r="M17" i="39"/>
  <c r="C17" i="39"/>
  <c r="C11" i="39"/>
  <c r="D20" i="38"/>
  <c r="F20" i="38"/>
  <c r="G20" i="38"/>
  <c r="C20" i="38"/>
  <c r="C18" i="74"/>
  <c r="B18" i="74"/>
  <c r="D17" i="74"/>
  <c r="D15" i="74"/>
  <c r="D14" i="74"/>
  <c r="D13" i="74"/>
  <c r="D12" i="74"/>
  <c r="D11" i="74"/>
  <c r="D9" i="74"/>
  <c r="D8" i="74"/>
  <c r="D14" i="73"/>
  <c r="D13" i="73"/>
  <c r="D12" i="73"/>
  <c r="C13" i="72"/>
  <c r="B13" i="72"/>
  <c r="D8" i="72"/>
  <c r="D8" i="71"/>
  <c r="C13" i="71"/>
  <c r="B13" i="71"/>
  <c r="D10" i="71"/>
  <c r="D9" i="71"/>
  <c r="C10" i="64"/>
  <c r="B10" i="64"/>
  <c r="D9" i="64"/>
  <c r="D8" i="64"/>
  <c r="D11" i="71"/>
  <c r="D17" i="73"/>
  <c r="E13" i="73"/>
  <c r="D18" i="74"/>
  <c r="E11" i="74"/>
  <c r="D13" i="72"/>
  <c r="E10" i="72"/>
  <c r="D10" i="64"/>
  <c r="D13" i="71"/>
  <c r="E8" i="71"/>
  <c r="E17" i="74"/>
  <c r="E8" i="74"/>
  <c r="E10" i="74"/>
  <c r="E14" i="74"/>
  <c r="E9" i="74"/>
  <c r="E15" i="74"/>
  <c r="E16" i="74"/>
  <c r="E12" i="74"/>
  <c r="E13" i="74"/>
  <c r="E16" i="73"/>
  <c r="E8" i="73"/>
  <c r="E12" i="73"/>
  <c r="E10" i="73"/>
  <c r="E9" i="73"/>
  <c r="E15" i="73"/>
  <c r="E11" i="73"/>
  <c r="E14" i="73"/>
  <c r="E12" i="72"/>
  <c r="E11" i="72"/>
  <c r="E9" i="72"/>
  <c r="E8" i="72"/>
  <c r="E11" i="71"/>
  <c r="E9" i="71"/>
  <c r="E9" i="64"/>
  <c r="E8" i="64"/>
  <c r="E10" i="64"/>
  <c r="E10" i="71"/>
  <c r="E12" i="71"/>
  <c r="J18" i="38"/>
  <c r="J19" i="38"/>
  <c r="I18" i="38"/>
  <c r="I19" i="38"/>
  <c r="H18" i="38"/>
  <c r="H19" i="38"/>
  <c r="E18" i="38"/>
  <c r="E19" i="38"/>
  <c r="R11" i="13"/>
  <c r="E18" i="74"/>
  <c r="E17" i="73"/>
  <c r="E13" i="72"/>
  <c r="K18" i="38"/>
  <c r="K19" i="38"/>
  <c r="E13" i="71"/>
  <c r="G10" i="29"/>
  <c r="J17" i="38"/>
  <c r="I17" i="38"/>
  <c r="H17" i="38"/>
  <c r="E17" i="38"/>
  <c r="J16" i="38"/>
  <c r="J20" i="38"/>
  <c r="I16" i="38"/>
  <c r="H16" i="38"/>
  <c r="E16" i="38"/>
  <c r="D9" i="12"/>
  <c r="D8" i="12"/>
  <c r="R10" i="13"/>
  <c r="T10" i="13"/>
  <c r="Q10" i="13"/>
  <c r="N10" i="13"/>
  <c r="K10" i="13"/>
  <c r="R9" i="13"/>
  <c r="T9" i="13"/>
  <c r="Q9" i="13"/>
  <c r="N9" i="13"/>
  <c r="K9" i="13"/>
  <c r="P13" i="39"/>
  <c r="O13" i="39"/>
  <c r="N13" i="39"/>
  <c r="K13" i="39"/>
  <c r="H13" i="39"/>
  <c r="E13" i="39"/>
  <c r="E14" i="39"/>
  <c r="P12" i="39"/>
  <c r="O12" i="39"/>
  <c r="N12" i="39"/>
  <c r="K12" i="39"/>
  <c r="H12" i="39"/>
  <c r="P10" i="39"/>
  <c r="O10" i="39"/>
  <c r="N10" i="39"/>
  <c r="K10" i="39"/>
  <c r="H10" i="39"/>
  <c r="E10" i="39"/>
  <c r="P9" i="39"/>
  <c r="O9" i="39"/>
  <c r="N9" i="39"/>
  <c r="K9" i="39"/>
  <c r="H9" i="39"/>
  <c r="E9" i="39"/>
  <c r="H11" i="39"/>
  <c r="K11" i="39"/>
  <c r="P11" i="39"/>
  <c r="N14" i="39"/>
  <c r="E20" i="38"/>
  <c r="Q10" i="39"/>
  <c r="K14" i="39"/>
  <c r="N11" i="39"/>
  <c r="O14" i="39"/>
  <c r="E11" i="39"/>
  <c r="Q9" i="39"/>
  <c r="O11" i="39"/>
  <c r="H14" i="39"/>
  <c r="P14" i="39"/>
  <c r="Q13" i="39"/>
  <c r="H20" i="38"/>
  <c r="I20" i="38"/>
  <c r="K16" i="38"/>
  <c r="K17" i="38"/>
  <c r="Q12" i="39"/>
  <c r="M14" i="8"/>
  <c r="L14" i="8"/>
  <c r="N14" i="8"/>
  <c r="H28" i="8"/>
  <c r="J14" i="8"/>
  <c r="I14" i="8"/>
  <c r="G14" i="8"/>
  <c r="F14" i="8"/>
  <c r="H14" i="8"/>
  <c r="F28" i="8"/>
  <c r="D14" i="8"/>
  <c r="C14" i="8"/>
  <c r="P13" i="8"/>
  <c r="O13" i="8"/>
  <c r="Q13" i="8"/>
  <c r="N13" i="8"/>
  <c r="K13" i="8"/>
  <c r="H13" i="8"/>
  <c r="E13" i="8"/>
  <c r="P12" i="8"/>
  <c r="O12" i="8"/>
  <c r="N12" i="8"/>
  <c r="K12" i="8"/>
  <c r="H12" i="8"/>
  <c r="E12" i="8"/>
  <c r="M11" i="8"/>
  <c r="L11" i="8"/>
  <c r="N11" i="8"/>
  <c r="J11" i="8"/>
  <c r="I11" i="8"/>
  <c r="G11" i="8"/>
  <c r="F11" i="8"/>
  <c r="H11" i="8"/>
  <c r="F27" i="8"/>
  <c r="D11" i="8"/>
  <c r="C11" i="8"/>
  <c r="P10" i="8"/>
  <c r="O10" i="8"/>
  <c r="Q10" i="8"/>
  <c r="N10" i="8"/>
  <c r="K10" i="8"/>
  <c r="H10" i="8"/>
  <c r="E10" i="8"/>
  <c r="P9" i="8"/>
  <c r="O9" i="8"/>
  <c r="N9" i="8"/>
  <c r="K9" i="8"/>
  <c r="H9" i="8"/>
  <c r="E9" i="8"/>
  <c r="I11" i="7"/>
  <c r="H11" i="7"/>
  <c r="G11" i="7"/>
  <c r="D11" i="7"/>
  <c r="I10" i="7"/>
  <c r="H10" i="7"/>
  <c r="G10" i="7"/>
  <c r="D10" i="7"/>
  <c r="E8" i="56"/>
  <c r="E7" i="56"/>
  <c r="Q11" i="39"/>
  <c r="P11" i="8"/>
  <c r="K14" i="8"/>
  <c r="G28" i="8"/>
  <c r="K11" i="8"/>
  <c r="Q12" i="8"/>
  <c r="E14" i="8"/>
  <c r="E28" i="8"/>
  <c r="Q9" i="8"/>
  <c r="Q14" i="39"/>
  <c r="J11" i="7"/>
  <c r="K20" i="38"/>
  <c r="P14" i="8"/>
  <c r="O11" i="8"/>
  <c r="Q11" i="8"/>
  <c r="O14" i="8"/>
  <c r="Q14" i="8"/>
  <c r="E11" i="8"/>
  <c r="E27" i="8"/>
  <c r="J10" i="7"/>
  <c r="G9" i="29"/>
  <c r="G8" i="29"/>
  <c r="H10" i="38"/>
  <c r="H11" i="38"/>
  <c r="H13" i="38"/>
  <c r="H14" i="38"/>
  <c r="E14" i="38"/>
  <c r="E13" i="38"/>
  <c r="E11" i="38"/>
  <c r="E10" i="38"/>
  <c r="D10" i="12"/>
  <c r="I10" i="38"/>
  <c r="J10" i="38"/>
  <c r="I11" i="38"/>
  <c r="J11" i="38"/>
  <c r="I13" i="38"/>
  <c r="J13" i="38"/>
  <c r="I14" i="38"/>
  <c r="J14" i="38"/>
  <c r="D15" i="38"/>
  <c r="F15" i="38"/>
  <c r="I15" i="38"/>
  <c r="G15" i="38"/>
  <c r="D12" i="38"/>
  <c r="E12" i="38"/>
  <c r="F12" i="38"/>
  <c r="G12" i="38"/>
  <c r="I12" i="38"/>
  <c r="Q11" i="13"/>
  <c r="N11" i="13"/>
  <c r="K11" i="13"/>
  <c r="O15" i="39"/>
  <c r="P15" i="39"/>
  <c r="O16" i="39"/>
  <c r="P16" i="39"/>
  <c r="N16" i="39"/>
  <c r="N15" i="39"/>
  <c r="K16" i="39"/>
  <c r="K15" i="39"/>
  <c r="H16" i="39"/>
  <c r="H15" i="39"/>
  <c r="E15" i="39"/>
  <c r="E16" i="39"/>
  <c r="E9" i="56"/>
  <c r="H12" i="7"/>
  <c r="I12" i="7"/>
  <c r="G12" i="7"/>
  <c r="D12" i="7"/>
  <c r="O15" i="8"/>
  <c r="P15" i="8"/>
  <c r="O16" i="8"/>
  <c r="P16" i="8"/>
  <c r="N16" i="8"/>
  <c r="N15" i="8"/>
  <c r="K16" i="8"/>
  <c r="K15" i="8"/>
  <c r="H16" i="8"/>
  <c r="H15" i="8"/>
  <c r="E15" i="8"/>
  <c r="E16" i="8"/>
  <c r="D17" i="8"/>
  <c r="F17" i="8"/>
  <c r="G17" i="8"/>
  <c r="I17" i="8"/>
  <c r="J17" i="8"/>
  <c r="L17" i="8"/>
  <c r="M17" i="8"/>
  <c r="O17" i="39"/>
  <c r="K13" i="38"/>
  <c r="E17" i="39"/>
  <c r="K17" i="39"/>
  <c r="H17" i="39"/>
  <c r="N17" i="39"/>
  <c r="P17" i="39"/>
  <c r="J15" i="38"/>
  <c r="K15" i="38"/>
  <c r="E15" i="38"/>
  <c r="J12" i="38"/>
  <c r="K12" i="38"/>
  <c r="H12" i="38"/>
  <c r="H15" i="38"/>
  <c r="K10" i="38"/>
  <c r="K14" i="38"/>
  <c r="K11" i="38"/>
  <c r="J12" i="7"/>
  <c r="T11" i="13"/>
  <c r="Q15" i="39"/>
  <c r="H17" i="8"/>
  <c r="F29" i="8"/>
  <c r="Q15" i="8"/>
  <c r="E17" i="8"/>
  <c r="E29" i="8"/>
  <c r="N17" i="8"/>
  <c r="H29" i="8"/>
  <c r="K17" i="8"/>
  <c r="G29" i="8"/>
  <c r="P17" i="8"/>
  <c r="O17" i="8"/>
  <c r="Q16" i="8"/>
  <c r="Q16" i="39"/>
  <c r="Q17" i="39"/>
  <c r="Q17" i="8"/>
  <c r="G27" i="8"/>
  <c r="H27" i="8"/>
  <c r="C24" i="38"/>
</calcChain>
</file>

<file path=xl/sharedStrings.xml><?xml version="1.0" encoding="utf-8"?>
<sst xmlns="http://schemas.openxmlformats.org/spreadsheetml/2006/main" count="822" uniqueCount="382">
  <si>
    <t>السنة</t>
  </si>
  <si>
    <t>قطريون</t>
  </si>
  <si>
    <t>المجموع</t>
  </si>
  <si>
    <t>Qatari</t>
  </si>
  <si>
    <t>Non-Qatari</t>
  </si>
  <si>
    <t>Total</t>
  </si>
  <si>
    <t>ذكور</t>
  </si>
  <si>
    <t>إناث</t>
  </si>
  <si>
    <t>مجموع</t>
  </si>
  <si>
    <t>نوع الاستشارة    الجنس والجنسية</t>
  </si>
  <si>
    <t>قطري</t>
  </si>
  <si>
    <t>غير قطري</t>
  </si>
  <si>
    <t xml:space="preserve">                  Sex&amp;Nationality</t>
  </si>
  <si>
    <t xml:space="preserve">السنة </t>
  </si>
  <si>
    <t>YEAR</t>
  </si>
  <si>
    <t>Males</t>
  </si>
  <si>
    <t>Females</t>
  </si>
  <si>
    <t>Years</t>
  </si>
  <si>
    <t>غير قطريين</t>
  </si>
  <si>
    <t>مصادر البيانات :</t>
  </si>
  <si>
    <t>خدمات المجتمع المدني</t>
  </si>
  <si>
    <t xml:space="preserve"> </t>
  </si>
  <si>
    <r>
      <t xml:space="preserve">الضمان الاجتماعي
</t>
    </r>
    <r>
      <rPr>
        <b/>
        <sz val="8"/>
        <rFont val="Arial"/>
        <family val="2"/>
      </rPr>
      <t>Social Security</t>
    </r>
  </si>
  <si>
    <r>
      <t xml:space="preserve">بدل خادم
</t>
    </r>
    <r>
      <rPr>
        <b/>
        <sz val="8"/>
        <rFont val="Arial"/>
        <family val="2"/>
      </rPr>
      <t>Servant Allowance</t>
    </r>
  </si>
  <si>
    <t>BENEFICIARIES OF SERVICES RENDERED BY SOCIAL DEVELOPMENT CENTER BY TYPE AND NATIONALITY</t>
  </si>
  <si>
    <t>قطريون 
Qataris</t>
  </si>
  <si>
    <t>غير قطريين
Non-Qataris</t>
  </si>
  <si>
    <t xml:space="preserve"> قطريون
Qatari </t>
  </si>
  <si>
    <t xml:space="preserve"> غير قطريين
Non-Qatari </t>
  </si>
  <si>
    <t>المجموع
Total</t>
  </si>
  <si>
    <r>
      <t xml:space="preserve">مرضى الكلى الخدمات الطبية للكلى
</t>
    </r>
    <r>
      <rPr>
        <sz val="10"/>
        <rFont val="Arial"/>
        <family val="2"/>
      </rPr>
      <t>Kidney Patients</t>
    </r>
  </si>
  <si>
    <r>
      <t xml:space="preserve">الخدمات الطبية
</t>
    </r>
    <r>
      <rPr>
        <sz val="10"/>
        <rFont val="Arial"/>
        <family val="2"/>
      </rPr>
      <t>Medical Services</t>
    </r>
  </si>
  <si>
    <r>
      <t xml:space="preserve">الخدمات التعليمية
</t>
    </r>
    <r>
      <rPr>
        <sz val="10"/>
        <rFont val="Arial"/>
        <family val="2"/>
      </rPr>
      <t>Educational Services</t>
    </r>
  </si>
  <si>
    <r>
      <t xml:space="preserve">الخدمات التدريبية
</t>
    </r>
    <r>
      <rPr>
        <sz val="10"/>
        <rFont val="Arial"/>
        <family val="2"/>
      </rPr>
      <t xml:space="preserve">  Trannig Services</t>
    </r>
  </si>
  <si>
    <r>
      <t xml:space="preserve">الخدمات العينية
</t>
    </r>
    <r>
      <rPr>
        <sz val="10"/>
        <rFont val="Arial"/>
        <family val="2"/>
      </rPr>
      <t xml:space="preserve"> Services in Kind</t>
    </r>
  </si>
  <si>
    <r>
      <t xml:space="preserve">الخدمات  المادية 
</t>
    </r>
    <r>
      <rPr>
        <sz val="10"/>
        <rFont val="Arial"/>
        <family val="2"/>
      </rPr>
      <t xml:space="preserve"> FinancialServices</t>
    </r>
  </si>
  <si>
    <t>الدوحة</t>
  </si>
  <si>
    <t>الريان</t>
  </si>
  <si>
    <t>الخور</t>
  </si>
  <si>
    <t>الشمال</t>
  </si>
  <si>
    <t>خيري</t>
  </si>
  <si>
    <t>اجتماعي</t>
  </si>
  <si>
    <t>علمي</t>
  </si>
  <si>
    <t>ثقافي</t>
  </si>
  <si>
    <t>مهني</t>
  </si>
  <si>
    <t>Charitable and humanitarian activity</t>
  </si>
  <si>
    <t>Social activity</t>
  </si>
  <si>
    <t>Scientific activity</t>
  </si>
  <si>
    <t>Educational</t>
  </si>
  <si>
    <t>Professional activity</t>
  </si>
  <si>
    <t xml:space="preserve"> Total</t>
  </si>
  <si>
    <t>الجمعيات الخاصة المشهرة حسب النشاط الممارس</t>
  </si>
  <si>
    <t>Qataris</t>
  </si>
  <si>
    <t>Non-Qataris</t>
  </si>
  <si>
    <t>الخطوة الاولى</t>
  </si>
  <si>
    <t>الارشاد المهني</t>
  </si>
  <si>
    <r>
      <t xml:space="preserve">النفسية والتربوية
</t>
    </r>
    <r>
      <rPr>
        <sz val="10"/>
        <rFont val="Arial"/>
        <family val="2"/>
      </rPr>
      <t>Psychological and Educational</t>
    </r>
  </si>
  <si>
    <r>
      <t xml:space="preserve">الشرعية
</t>
    </r>
    <r>
      <rPr>
        <sz val="10"/>
        <rFont val="Arial"/>
        <family val="2"/>
      </rPr>
      <t>Shariaa</t>
    </r>
  </si>
  <si>
    <r>
      <t xml:space="preserve">القانونية
</t>
    </r>
    <r>
      <rPr>
        <sz val="10"/>
        <rFont val="Arial"/>
        <family val="2"/>
      </rPr>
      <t>Legal</t>
    </r>
  </si>
  <si>
    <r>
      <t xml:space="preserve">الاجتماعية
</t>
    </r>
    <r>
      <rPr>
        <sz val="10"/>
        <rFont val="Arial"/>
        <family val="2"/>
      </rPr>
      <t>Social</t>
    </r>
  </si>
  <si>
    <t>Year</t>
  </si>
  <si>
    <r>
      <t xml:space="preserve">المجموع
</t>
    </r>
    <r>
      <rPr>
        <sz val="10"/>
        <rFont val="Arial"/>
        <family val="2"/>
      </rPr>
      <t>Total</t>
    </r>
  </si>
  <si>
    <t>First step</t>
  </si>
  <si>
    <t>Doha</t>
  </si>
  <si>
    <t>Al-Rayyan</t>
  </si>
  <si>
    <t>Al-Khor</t>
  </si>
  <si>
    <t>Al-Shamal</t>
  </si>
  <si>
    <t>Vocational guidance</t>
  </si>
  <si>
    <r>
      <t xml:space="preserve">المجموع
</t>
    </r>
    <r>
      <rPr>
        <sz val="8"/>
        <rFont val="Arial"/>
        <family val="2"/>
        <charset val="178"/>
      </rPr>
      <t>Total</t>
    </r>
  </si>
  <si>
    <t>المجموع Total</t>
  </si>
  <si>
    <t xml:space="preserve"> الخدمات المقدمة من مركز الاستشارات العائلية للمراجعين بالمركز حسب نوع الخدمه والنوع والجنسية </t>
  </si>
  <si>
    <t xml:space="preserve">     SERVICES RENDERED BY FAMILY CONSULTING CENTER BY TYPE 
OF SERVICE, GENDER AND NATIONALITY</t>
  </si>
  <si>
    <t>HOUSEHOLDS BENEFITING OF MONTHLY FINANCIAL ASSISTANCE 
PROVIDED BY SOCIAL DEVELOPMENT CENTER BY NATIONALITY</t>
  </si>
  <si>
    <t xml:space="preserve">BENEFICIARIES RECEIVED TRAINING SERVICES RENDERED BY SOCIAL DEVELOPMENT 
CENTER BY NATIONALITY, GENDER  AND TYPE OF PROGRAMS 
</t>
  </si>
  <si>
    <t>النفسية والتربوية
Psychological and Educational</t>
  </si>
  <si>
    <t>الاجتماعية
Social</t>
  </si>
  <si>
    <t>القانونية
Legal</t>
  </si>
  <si>
    <t>الشرعية
Shariaa</t>
  </si>
  <si>
    <t xml:space="preserve"> الخدمات المقدمة من مركز الاستشارات العائلية للمراجعين للمركز عبر الهاتف حسب نوع الاستشارة والنوع والجنسية</t>
  </si>
  <si>
    <t xml:space="preserve">المتطوعون المسجلون في مركز قطر للعمل التطوعي حسب الجنسية والنوع والفئات العمرية </t>
  </si>
  <si>
    <t>15 - 19</t>
  </si>
  <si>
    <t>20 - 24</t>
  </si>
  <si>
    <t>25 - 29</t>
  </si>
  <si>
    <t>25- 29</t>
  </si>
  <si>
    <r>
      <t>أنشطة العلاقات المجتمعية</t>
    </r>
    <r>
      <rPr>
        <b/>
        <sz val="10"/>
        <rFont val="Arial"/>
        <family val="2"/>
      </rPr>
      <t xml:space="preserve">
Community relations activities </t>
    </r>
  </si>
  <si>
    <r>
      <t>أنشطة الإعلام الاجتماعي</t>
    </r>
    <r>
      <rPr>
        <b/>
        <sz val="10"/>
        <rFont val="Arial"/>
        <family val="2"/>
      </rPr>
      <t xml:space="preserve">
Social media activities </t>
    </r>
  </si>
  <si>
    <t xml:space="preserve"> المستفيدون من الخدمات المقدمة من دار الإنماء الاجتماعي  حسب نوع الخدمة و الجنسية </t>
  </si>
  <si>
    <t xml:space="preserve"> الأسر المستفيدة من المساعدات المالية الشهرية التي تقدمها 
دار الإنماء الاجتماعي  حسب الجنسية</t>
  </si>
  <si>
    <t>المستفيدون من الخدمات التدريبية التي تقدمها دار الإنماء الاجتماعي  حسب  الجنسية والنوع ونوع البرامج</t>
  </si>
  <si>
    <t>SERVICES RENDERED BY FAMILY CONSULTING CENTRE THROUGH PHONE CALLS BY TYPE OF CONSULTANCY,
GENDER AND  NATIONALITY</t>
  </si>
  <si>
    <t xml:space="preserve">                 Type of  Consultancy and                                               Gender 
 Years &amp; Nationality</t>
  </si>
  <si>
    <t xml:space="preserve">             نوع الأستشارة 
                   والنوع
السنة والجنسية</t>
  </si>
  <si>
    <t>برامج تنمية</t>
  </si>
  <si>
    <t>أكادمية قطر العالمية للتجميل</t>
  </si>
  <si>
    <t>القطاع</t>
  </si>
  <si>
    <t>النسبة%</t>
  </si>
  <si>
    <t>متوسط العمر عند التقاعد</t>
  </si>
  <si>
    <t>مدني (حكومي وخاص)*</t>
  </si>
  <si>
    <t>عسكري</t>
  </si>
  <si>
    <t>Sector</t>
  </si>
  <si>
    <t>Civilian (government and private) *</t>
  </si>
  <si>
    <t>Military</t>
  </si>
  <si>
    <t>أسباب التقاعد</t>
  </si>
  <si>
    <t>بلوغ سن التقاعد</t>
  </si>
  <si>
    <t>التقاعد المبكر</t>
  </si>
  <si>
    <t>الوفاة</t>
  </si>
  <si>
    <t>عدم اللياقة الصحية</t>
  </si>
  <si>
    <t>أسباب أخرى</t>
  </si>
  <si>
    <t>Reason for retirement</t>
  </si>
  <si>
    <t>Reached retirement age</t>
  </si>
  <si>
    <t>Early retirement</t>
  </si>
  <si>
    <t>Death</t>
  </si>
  <si>
    <t>Lack of physical fitness</t>
  </si>
  <si>
    <t>Other reasons</t>
  </si>
  <si>
    <t>Length of Service (years)</t>
  </si>
  <si>
    <t>المعاش التقاعدي السنوي</t>
  </si>
  <si>
    <t>Annual pension</t>
  </si>
  <si>
    <t>Less than 150,000</t>
  </si>
  <si>
    <t>Percentage %</t>
  </si>
  <si>
    <t>Average age at retirement</t>
  </si>
  <si>
    <t>* يقصد به جميع المتقاعدين  المسجلين في أنظمة التقاعد الحكومي والتأمينات الاجتماعية (القطاع الخاص)</t>
  </si>
  <si>
    <t>30 +</t>
  </si>
  <si>
    <t>مدة الخدمة 
(بالسنوات)</t>
  </si>
  <si>
    <t xml:space="preserve"> الفئة العمرية عند التقاعد</t>
  </si>
  <si>
    <t>65 +</t>
  </si>
  <si>
    <t>30 - 34</t>
  </si>
  <si>
    <t>35 - 39</t>
  </si>
  <si>
    <t xml:space="preserve"> 40 - 44</t>
  </si>
  <si>
    <t>45 - 49</t>
  </si>
  <si>
    <t>50 - 54</t>
  </si>
  <si>
    <t>55 - 59</t>
  </si>
  <si>
    <t>60 - 64</t>
  </si>
  <si>
    <t>40 - 44</t>
  </si>
  <si>
    <t>150.000 - 199.999</t>
  </si>
  <si>
    <t>200.000 - 249.999</t>
  </si>
  <si>
    <t>250.000 - 299.999</t>
  </si>
  <si>
    <t>300.000 - 349.999</t>
  </si>
  <si>
    <t>350.000 - 399.999</t>
  </si>
  <si>
    <t>400.000 - 449.999</t>
  </si>
  <si>
    <t>450.000 - 499.999</t>
  </si>
  <si>
    <t>500.000 - 549.999</t>
  </si>
  <si>
    <t>550.000 فأكثر</t>
  </si>
  <si>
    <t>أقل من 150.000</t>
  </si>
  <si>
    <t>150,000 - 199,999</t>
  </si>
  <si>
    <t>200,000 - 249,999</t>
  </si>
  <si>
    <t>250,000 - 299,999</t>
  </si>
  <si>
    <t>300,000 - 349,999</t>
  </si>
  <si>
    <t>350,000 - 399,999</t>
  </si>
  <si>
    <t>400,000 - 449,999</t>
  </si>
  <si>
    <t>450,000 - 499,999</t>
  </si>
  <si>
    <t>500,000 - 549,999</t>
  </si>
  <si>
    <t xml:space="preserve"> 550,000 and more</t>
  </si>
  <si>
    <t>SERVICES OF CIVIL 
SOCIETY</t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</si>
  <si>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مركز الاستشارات العائلية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</si>
  <si>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مركز قطر للعمل التطوعي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</si>
  <si>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الهيئة العامة للتقاعد والتأمينات الاجتماعية</t>
    </r>
  </si>
  <si>
    <t>Day Care Service</t>
  </si>
  <si>
    <t>أقل من 15</t>
  </si>
  <si>
    <t>Less than 15</t>
  </si>
  <si>
    <t>Less than 30</t>
  </si>
  <si>
    <t>أقل من 30</t>
  </si>
  <si>
    <t>Qatar International Beauty Academy</t>
  </si>
  <si>
    <t>Development Programs</t>
  </si>
  <si>
    <t>غير قطريين
Non-Qatari</t>
  </si>
  <si>
    <t>قطريون
Qatari</t>
  </si>
  <si>
    <t xml:space="preserve">                     Nationality &amp; Gender
      Type of services</t>
  </si>
  <si>
    <t>تنمية المشاريع</t>
  </si>
  <si>
    <t>المنتفعون من  الضمان حسب النوع ونوع الضمان</t>
  </si>
  <si>
    <t>ذكر</t>
  </si>
  <si>
    <t>معاش أرملة</t>
  </si>
  <si>
    <t>معاش مطلقة</t>
  </si>
  <si>
    <t>معاش أسرة محتاجة</t>
  </si>
  <si>
    <t>معاش يتيم</t>
  </si>
  <si>
    <t>معاش مسن</t>
  </si>
  <si>
    <t>معاش أسرة سجين</t>
  </si>
  <si>
    <t>معاش أسرة مفقود</t>
  </si>
  <si>
    <t xml:space="preserve"> 30- 21</t>
  </si>
  <si>
    <t>31 - 40</t>
  </si>
  <si>
    <t xml:space="preserve"> 40 - 31</t>
  </si>
  <si>
    <t>41 - 50</t>
  </si>
  <si>
    <t xml:space="preserve"> 50 - 41</t>
  </si>
  <si>
    <t>51 +</t>
  </si>
  <si>
    <t>51+</t>
  </si>
  <si>
    <t>. مركز نوفر</t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</si>
  <si>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المؤسسة القطرية للحماية والتأهيل الاجتماعي(حماية المرأة والطفل)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</si>
  <si>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وزارة التنمية الإدارية والعمل والشؤون الاجتماعية</t>
    </r>
  </si>
  <si>
    <t>-</t>
  </si>
  <si>
    <t>الخدمات المقدمة للحالات الواردة لمركز الحماية والتأهيل الاجتماعي
حسب الجنسية والنوع ونوع الخدمة</t>
  </si>
  <si>
    <t>SERVICES PROVIDED TO CASES RECIVED BY THE PROTECTION AND SOCIAL
REHABILITATION CENTER BY NATIONALITY, GENDER AND SERVICE TYPE</t>
  </si>
  <si>
    <t>نساء
women</t>
  </si>
  <si>
    <t>القطريون المستفيدون من المساعدات المقدمة
من وزارة التنمية الإدارية والعمل والشؤون الاجتماعية</t>
  </si>
  <si>
    <t>ام صلال</t>
  </si>
  <si>
    <t>UM Salal</t>
  </si>
  <si>
    <t>الوكرة</t>
  </si>
  <si>
    <t>AL-Wakra</t>
  </si>
  <si>
    <t>الجميلية</t>
  </si>
  <si>
    <t>AL-Jmiliah</t>
  </si>
  <si>
    <t>جريان الباطنة</t>
  </si>
  <si>
    <t>Jarian AL-Batnah</t>
  </si>
  <si>
    <t>الغويرية</t>
  </si>
  <si>
    <t>AL-Gwiaria</t>
  </si>
  <si>
    <t>امسيعيد</t>
  </si>
  <si>
    <t>Umseiad</t>
  </si>
  <si>
    <t>اخرى</t>
  </si>
  <si>
    <t>Others</t>
  </si>
  <si>
    <t>Widow's Pension</t>
  </si>
  <si>
    <t>Orphan Pension</t>
  </si>
  <si>
    <t xml:space="preserve">معاش عاجز عن العمل </t>
  </si>
  <si>
    <t xml:space="preserve">معاش زوجة مهجورة </t>
  </si>
  <si>
    <t>معاش بدل خادم</t>
  </si>
  <si>
    <t xml:space="preserve">معاش مجهول الابوين </t>
  </si>
  <si>
    <t>2015*</t>
  </si>
  <si>
    <t>معاش ذوي الاعاقة</t>
  </si>
  <si>
    <t>الأنشطة التي قام بها  مركز الاستشارات العائلية</t>
  </si>
  <si>
    <t>*الخطوة الاولى</t>
  </si>
  <si>
    <t>*الارشاد المهني</t>
  </si>
  <si>
    <t>. هيئة تنظيم الأعمال الخيرية</t>
  </si>
  <si>
    <t xml:space="preserve">                     Type of service and                                       Gender 
 Years &amp; Nationality</t>
  </si>
  <si>
    <t xml:space="preserve">                   نوع الخدمة 
                       والنوع
السنة والجنسية</t>
  </si>
  <si>
    <r>
      <t xml:space="preserve">  أسر قطرية
</t>
    </r>
    <r>
      <rPr>
        <sz val="8"/>
        <rFont val="Arial"/>
        <family val="2"/>
        <charset val="178"/>
      </rPr>
      <t>Qatari households</t>
    </r>
  </si>
  <si>
    <r>
      <t xml:space="preserve">أسر غير قطرية
</t>
    </r>
    <r>
      <rPr>
        <sz val="8"/>
        <rFont val="Arial"/>
        <family val="2"/>
        <charset val="178"/>
      </rPr>
      <t>Non-Qatari households</t>
    </r>
    <r>
      <rPr>
        <sz val="10"/>
        <rFont val="Arial"/>
        <family val="2"/>
        <charset val="178"/>
      </rPr>
      <t xml:space="preserve"> </t>
    </r>
  </si>
  <si>
    <t>First step*</t>
  </si>
  <si>
    <t>Vocational guidance*</t>
  </si>
  <si>
    <t xml:space="preserve">                     الجنسية والنوع
    نوع الخدمة</t>
  </si>
  <si>
    <t xml:space="preserve">                                        Gender 
  Security Type</t>
  </si>
  <si>
    <t xml:space="preserve">                                 النوع 
نوع الضمان</t>
  </si>
  <si>
    <t>* توجد 3 جمعيات خيرية مرخصة لكن ليس لها إلى الآن أعمال خيرية نشطة</t>
  </si>
  <si>
    <t>2014*</t>
  </si>
  <si>
    <t xml:space="preserve">             الجمعيات                  الخاصة
السنة</t>
  </si>
  <si>
    <t>· Ministry of Administrative Development and Labour and Social Affairs</t>
  </si>
  <si>
    <t>· General Retirement and Social Insurance Authority</t>
  </si>
  <si>
    <t>.Regulatory Authority For Charitable Activities</t>
  </si>
  <si>
    <t>· Family Consulting Center</t>
  </si>
  <si>
    <t>· Social Development Center</t>
  </si>
  <si>
    <t>· Qatar Center for Voluntary Activities</t>
  </si>
  <si>
    <t>. NAUFAR CENTER</t>
  </si>
  <si>
    <t xml:space="preserve">  ACTIVITIES, RENDERED BY THE FAMILY 
CONSULTING CENTER 
</t>
  </si>
  <si>
    <t xml:space="preserve">خدمات الرعاية الوالدية المقدمة من مركز الاستشارات العائلية 
حسب الجنسية والنوع  </t>
  </si>
  <si>
    <t xml:space="preserve"> PARENTAL CARE SERVICES RENDERED BY FAMILY 
CONSULTING  CENTER  BY NATIONALITY AND GENDER</t>
  </si>
  <si>
    <t xml:space="preserve">               Nationality                       &amp; Gender
 Years</t>
  </si>
  <si>
    <t xml:space="preserve">               الجنسية                  والنوع
السنة </t>
  </si>
  <si>
    <t xml:space="preserve">Staistics of Civil Society are among the most important statistics that contribute to highlighting the imortant role of institutions that furnish  aid and support to the members of the society.
</t>
  </si>
  <si>
    <t>Data Sources:</t>
  </si>
  <si>
    <t>· Qatar Foundation for Social Protection and Rehabilitation Qatar Foundation for the protection of children and women)</t>
  </si>
  <si>
    <t>New branched opened in 2015</t>
  </si>
  <si>
    <t>THE BENEFICIARIES OF THE SOCIAL SECURITY  
BY GENDER AND TYPE OF SECURITY</t>
  </si>
  <si>
    <t>Divorcee Pension</t>
  </si>
  <si>
    <t>Needy Family Pension</t>
  </si>
  <si>
    <t>Persons With Disabilities Pension</t>
  </si>
  <si>
    <t>Infirmity Pension</t>
  </si>
  <si>
    <t xml:space="preserve">Elderly Pension </t>
  </si>
  <si>
    <t xml:space="preserve">Prisoner Family Pension </t>
  </si>
  <si>
    <t>Deserted Wife Pension</t>
  </si>
  <si>
    <t xml:space="preserve">Pension for Families of Missing People </t>
  </si>
  <si>
    <t xml:space="preserve"> Pension for Children of Unknown Parentage</t>
  </si>
  <si>
    <t>Servant Allowance</t>
  </si>
  <si>
    <t>REGISTERED  PRIVATE SOCIETIES BY ACTIVITY</t>
  </si>
  <si>
    <t xml:space="preserve">There are 3 registered charitable societies but without active charitable action </t>
  </si>
  <si>
    <t>* All retirees enrolled in systems of public pension (govermental) and social insurance  (the private sector)</t>
  </si>
  <si>
    <t xml:space="preserve">Age group at retirement </t>
  </si>
  <si>
    <t xml:space="preserve">             Private                         Societies
Year</t>
  </si>
  <si>
    <t>19 - 30</t>
  </si>
  <si>
    <t>نوع الخدمة</t>
  </si>
  <si>
    <t>- 19</t>
  </si>
  <si>
    <t>Age group</t>
  </si>
  <si>
    <t>الفئة العمرية</t>
  </si>
  <si>
    <t xml:space="preserve"> الخدمات المقدمة من مركز نوفر 
للمسجلين بالمركز حسب فئات العمر والنوع</t>
  </si>
  <si>
    <t>SERVICES PROVIDED TO CASES RECIVED 
BY NAUFAR CENTER BY GENDER AND SERVICE TYPE</t>
  </si>
  <si>
    <t>خدمة الرعاية النهارية</t>
  </si>
  <si>
    <t xml:space="preserve"> الخدمات المقدمة للحالات الواردة 
لمركز نوفر حسب النوع ونوع الخدمة</t>
  </si>
  <si>
    <t>Type of service</t>
  </si>
  <si>
    <t>SERVICES PROVIDED BY NAUFAR CENTER 
BY AGE GROUP,  AND GENDER</t>
  </si>
  <si>
    <t xml:space="preserve">تعتبر احصاءات المجتمع المدني من الاحصاءات الرئيسية التي تساهم في إبراز دور المؤسسات التي تقدم العون والمساعدة للمجتمع
</t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</si>
  <si>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دار الإنماء الاجتماعي</t>
    </r>
  </si>
  <si>
    <r>
      <t>الأنشطة الإعلامية للقنوات التقليدية</t>
    </r>
    <r>
      <rPr>
        <b/>
        <sz val="10"/>
        <rFont val="Arial"/>
        <family val="2"/>
      </rPr>
      <t xml:space="preserve">
Media activities of conventional channels </t>
    </r>
  </si>
  <si>
    <t>Educational Services</t>
  </si>
  <si>
    <t>Medical Services</t>
  </si>
  <si>
    <t xml:space="preserve"> Financial Services</t>
  </si>
  <si>
    <t xml:space="preserve"> Services in Kind</t>
  </si>
  <si>
    <t xml:space="preserve"> الخدمات الطبية للكلى *</t>
  </si>
  <si>
    <t>الخدمات الطبية</t>
  </si>
  <si>
    <t>الخدمات التعليمية</t>
  </si>
  <si>
    <t xml:space="preserve">الخدمات  المادية </t>
  </si>
  <si>
    <t>الخدمات التدريبية</t>
  </si>
  <si>
    <t>الخدمات العينية</t>
  </si>
  <si>
    <t xml:space="preserve">                         Nationality                               &amp; Gender
  Type of Programs</t>
  </si>
  <si>
    <t xml:space="preserve">                    الجنسية                        والنوع
  نوع الخدمة 
  (البرنامج)</t>
  </si>
  <si>
    <t>QATARIS BENEFITING FROM ASSISTANCE RENDERED 
BY MINISTRY OF ADMINISTRATIVE DEVELOPMENT AND LABOR AND SOCIAL AFFAIRS</t>
  </si>
  <si>
    <t>Medical services for *kidneys</t>
  </si>
  <si>
    <t>* الخدمات الطبية للكلى تقدم لغير القطريين فقط.</t>
  </si>
  <si>
    <t>* Medical services for kidneys provide  for Non-Qataris only.</t>
  </si>
  <si>
    <t xml:space="preserve">              الخدمات المقدمة 
                          والنوع
   السنوات</t>
  </si>
  <si>
    <t>بدل خادم- اعاقة</t>
  </si>
  <si>
    <t>بدل خادم- شيخوخة</t>
  </si>
  <si>
    <t>بدل خادم - عجز</t>
  </si>
  <si>
    <t xml:space="preserve">                Services Provided
                               &amp; Gender
Years</t>
  </si>
  <si>
    <t>Servant Allowance - impairment</t>
  </si>
  <si>
    <t>Servant Allowance - old age</t>
  </si>
  <si>
    <t>Servant Allowance - disability</t>
  </si>
  <si>
    <r>
      <t xml:space="preserve">ذكور
</t>
    </r>
    <r>
      <rPr>
        <sz val="8"/>
        <rFont val="Arial"/>
        <family val="2"/>
      </rPr>
      <t>Males</t>
    </r>
  </si>
  <si>
    <t>إناث
Females</t>
  </si>
  <si>
    <r>
      <t xml:space="preserve">المجموع
</t>
    </r>
    <r>
      <rPr>
        <b/>
        <sz val="8"/>
        <rFont val="Arial"/>
        <family val="2"/>
      </rPr>
      <t>Total</t>
    </r>
  </si>
  <si>
    <t>جدول (201)</t>
  </si>
  <si>
    <t>TABLE (201)</t>
  </si>
  <si>
    <t>جدول (202)</t>
  </si>
  <si>
    <t>TABLE (202)</t>
  </si>
  <si>
    <t>جدول (203)</t>
  </si>
  <si>
    <t>TABLE (203)</t>
  </si>
  <si>
    <t>جدول (204)</t>
  </si>
  <si>
    <t>TABLE (204)</t>
  </si>
  <si>
    <t>جدول (205)</t>
  </si>
  <si>
    <t>TABLE (205)</t>
  </si>
  <si>
    <t>جدول (206)</t>
  </si>
  <si>
    <t>TABLE (206)</t>
  </si>
  <si>
    <t>جدول (207)</t>
  </si>
  <si>
    <t>TABLE (207)</t>
  </si>
  <si>
    <t>جدول (208)</t>
  </si>
  <si>
    <t>TABLE (208)</t>
  </si>
  <si>
    <t>جدول (209)</t>
  </si>
  <si>
    <t>TABLE (209)</t>
  </si>
  <si>
    <t>جدول (210)</t>
  </si>
  <si>
    <t>TABLE (210)</t>
  </si>
  <si>
    <t>جدول (211)</t>
  </si>
  <si>
    <t>TABLE (211)</t>
  </si>
  <si>
    <t>TABLE (212)</t>
  </si>
  <si>
    <t>جدول (212)</t>
  </si>
  <si>
    <t>جدول (213)</t>
  </si>
  <si>
    <t>TABLE (213)</t>
  </si>
  <si>
    <t>TABLE (214)</t>
  </si>
  <si>
    <t>جدول (214)</t>
  </si>
  <si>
    <t>TABLE (215)</t>
  </si>
  <si>
    <t>جدول (215)</t>
  </si>
  <si>
    <t>TABLE (216)</t>
  </si>
  <si>
    <t>جدول (216)</t>
  </si>
  <si>
    <t>TABLE (217)</t>
  </si>
  <si>
    <t>TABLE (218)</t>
  </si>
  <si>
    <t>جدول رقم (218)</t>
  </si>
  <si>
    <t>TABLE (219)</t>
  </si>
  <si>
    <t>جدول رقم (219)</t>
  </si>
  <si>
    <t>TABLE (220)</t>
  </si>
  <si>
    <t>جدول رقم (220)</t>
  </si>
  <si>
    <t>TABLE (221)</t>
  </si>
  <si>
    <t>جدول رقم (221)</t>
  </si>
  <si>
    <t>VOLUNTEERS AT  QATAR CENTER FOR VOLUNTARY ACTIVITIES 
BY NATIONALITY,GENDER AND AGE GROUPS</t>
  </si>
  <si>
    <t>وحدة داخلية</t>
  </si>
  <si>
    <t>Residential Unit</t>
  </si>
  <si>
    <t>خطوط ساخنة</t>
  </si>
  <si>
    <t>ارشاد وتوجيه</t>
  </si>
  <si>
    <t>استشارات اجتماعية ونفسية وقانونية</t>
  </si>
  <si>
    <t>ايواء</t>
  </si>
  <si>
    <t>خدمات تأهيل</t>
  </si>
  <si>
    <t>Hot lines</t>
  </si>
  <si>
    <t>Counseling and guidance</t>
  </si>
  <si>
    <t>Social, psychological and legal counseling</t>
  </si>
  <si>
    <t>Housing</t>
  </si>
  <si>
    <t>Rehabilitation services</t>
  </si>
  <si>
    <t>2012 - 2016</t>
  </si>
  <si>
    <t>أطفال
Childs</t>
  </si>
  <si>
    <t>2015 - 2016</t>
  </si>
  <si>
    <t>* تم ايقاف الخدمة من عام 2015 من أجل تطويرها</t>
  </si>
  <si>
    <t xml:space="preserve">* Service has been suspended from year 2015 for development </t>
  </si>
  <si>
    <t xml:space="preserve">                          الجنسية                           والنوع
الفئات العمرية</t>
  </si>
  <si>
    <t xml:space="preserve">                                    Nationlaity
                                      &amp; Gender
    Gender</t>
  </si>
  <si>
    <t>جدول رقم (217)</t>
  </si>
  <si>
    <t xml:space="preserve">خدمات بدل الخدم المقدمة من وزارة التنمية الإدارية والعمل والشؤون الاجتماعية حسب الخدمة المقدمة والنوع </t>
  </si>
  <si>
    <t>DOMESTIC SERVANTS SERVICES PRESENTED BY MINISTRY OF ADMINISTRATIVE DEVELOPMENT 
AND LABOR AND SOCIAL AFFAIRS BY SERVICES PROVIDED AND GENDER</t>
  </si>
  <si>
    <t xml:space="preserve"> المتقاعدون المسجلون في صناديق وأنظمة التقاعد 
حسب أسباب التقاعد</t>
  </si>
  <si>
    <t xml:space="preserve"> المتقاعدون المسجلون في صناديق وأنظمة التقاعد 
حسب قطاع العمل (مدني / عسكري)</t>
  </si>
  <si>
    <t xml:space="preserve"> المتقاعدون المسجلون في صناديق وأنظمة التقاعد 
حسب مدة الخدمة</t>
  </si>
  <si>
    <t xml:space="preserve"> المتقاعدون المسجلون في صناديق وأنظمة التقاعد 
حسب الفئة العمرية عند التقاعد</t>
  </si>
  <si>
    <t xml:space="preserve"> المتقاعدون المسجلون في صناديق وأنظمة التقاعد 
حسب المعاش التقاعدي السنوي</t>
  </si>
  <si>
    <t xml:space="preserve">  Trainnig Services</t>
  </si>
  <si>
    <t>في عام 2015 تم إضافة أفرع جديدة</t>
  </si>
  <si>
    <t>المنتفعون من  الضمان حسب الموقع</t>
  </si>
  <si>
    <t xml:space="preserve">BENEFICIARIES OF SOCIAL ECURITY BY LOCATION </t>
  </si>
  <si>
    <t xml:space="preserve">                      Year
 Location</t>
  </si>
  <si>
    <t xml:space="preserve">                 السنة  
الموقع </t>
  </si>
  <si>
    <t>RETIREES REGISTERED IN PENSION FUNDS 
AND SYSTEMS BY REASON FOR RETIREMENT</t>
  </si>
  <si>
    <t>RETIREES REGISTERED IN  PENSION FUNDS 
AND SYSTEMS BY LABOR SECTOR (CIVIL / MILITARY)</t>
  </si>
  <si>
    <t>RETIREES REGISTERED IN PENSION FUNDS 
AND SYSTEMS BY LENGTH OF EMPLOYMENT</t>
  </si>
  <si>
    <t>RETIREES REGISTERED IN  PENSION FUNDS 
AND SYSTEMS BY AGE GROUP AT RETIREMENT</t>
  </si>
  <si>
    <t>RETIREES REGISTERED IN  PENSION FUNDS 
AND SYSTEMS BY ANNUAL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</si>
</sst>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_-* #,##0.00\-;_-* &quot;-&quot;??_-;_-@_-"/>
    <numFmt numFmtId="165" formatCode="0.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sz val="12"/>
      <name val="Arial"/>
      <family val="2"/>
    </font>
    <font>
      <sz val="9"/>
      <name val="Arial"/>
      <family val="2"/>
      <charset val="178"/>
    </font>
    <font>
      <b/>
      <sz val="10"/>
      <name val="Arial"/>
      <family val="2"/>
      <charset val="178"/>
    </font>
    <font>
      <b/>
      <sz val="8"/>
      <name val="Arial"/>
      <family val="2"/>
      <charset val="178"/>
    </font>
    <font>
      <b/>
      <sz val="16"/>
      <name val="Arial"/>
      <family val="2"/>
    </font>
    <font>
      <b/>
      <sz val="16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b/>
      <sz val="14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222222"/>
      <name val="Arial"/>
      <family val="2"/>
    </font>
    <font>
      <b/>
      <sz val="10"/>
      <color rgb="FF222222"/>
      <name val="Arial"/>
      <family val="2"/>
    </font>
    <font>
      <b/>
      <sz val="12"/>
      <name val="Sakkal Majalla"/>
    </font>
    <font>
      <b/>
      <sz val="13"/>
      <name val="Sakkal Majalla"/>
    </font>
    <font>
      <b/>
      <sz val="15"/>
      <name val="Sakkal Majalla"/>
    </font>
    <font>
      <b/>
      <sz val="13"/>
      <color theme="1"/>
      <name val="Sakkal Majalla"/>
    </font>
    <font>
      <b/>
      <sz val="7"/>
      <color theme="1"/>
      <name val="Sakkal Majalla"/>
    </font>
    <font>
      <b/>
      <sz val="24"/>
      <name val="Sakkal Majalla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FF"/>
        <bgColor indexed="64"/>
      </patternFill>
    </fill>
  </fills>
  <borders count="105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 style="thin">
        <color indexed="64"/>
      </bottom>
      <diagonal style="medium">
        <color theme="0"/>
      </diagonal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thin">
        <color auto="1"/>
      </bottom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Up="1">
      <left/>
      <right/>
      <top/>
      <bottom style="thin">
        <color indexed="64"/>
      </bottom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/>
      </left>
      <right/>
      <top style="medium">
        <color theme="0" tint="-0.24994659260841701"/>
      </top>
      <bottom/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/>
      <right style="medium">
        <color theme="0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 style="medium">
        <color theme="0"/>
      </right>
      <top/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indexed="64"/>
      </bottom>
      <diagonal/>
    </border>
    <border diagonalUp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/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 diagonalUp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 style="medium">
        <color theme="0"/>
      </right>
      <top/>
      <bottom/>
      <diagonal style="medium">
        <color theme="0"/>
      </diagonal>
    </border>
    <border diagonalUp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>
      <left/>
      <right/>
      <top style="thin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0"/>
      </right>
      <top/>
      <bottom style="thin">
        <color theme="1"/>
      </bottom>
      <diagonal/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</borders>
  <cellStyleXfs count="125">
    <xf numFmtId="0" fontId="0" fillId="0" borderId="0"/>
    <xf numFmtId="164" fontId="12" fillId="0" borderId="0" applyFont="0" applyFill="0" applyBorder="0" applyAlignment="0" applyProtection="0"/>
    <xf numFmtId="0" fontId="21" fillId="0" borderId="0" applyAlignment="0">
      <alignment horizontal="centerContinuous" vertical="center"/>
    </xf>
    <xf numFmtId="0" fontId="30" fillId="0" borderId="0" applyAlignment="0">
      <alignment horizontal="centerContinuous" vertical="center"/>
    </xf>
    <xf numFmtId="0" fontId="10" fillId="0" borderId="0" applyAlignment="0">
      <alignment horizontal="centerContinuous" vertical="center"/>
    </xf>
    <xf numFmtId="0" fontId="10" fillId="0" borderId="0" applyAlignment="0">
      <alignment horizontal="centerContinuous" vertical="center"/>
    </xf>
    <xf numFmtId="0" fontId="22" fillId="2" borderId="1">
      <alignment horizontal="right" vertical="center" wrapText="1"/>
    </xf>
    <xf numFmtId="0" fontId="14" fillId="2" borderId="1">
      <alignment horizontal="right" vertical="center" wrapText="1"/>
    </xf>
    <xf numFmtId="1" fontId="23" fillId="2" borderId="2">
      <alignment horizontal="left" vertical="center" wrapText="1"/>
    </xf>
    <xf numFmtId="1" fontId="24" fillId="2" borderId="3">
      <alignment horizontal="center" vertical="center"/>
    </xf>
    <xf numFmtId="0" fontId="25" fillId="2" borderId="3">
      <alignment horizontal="center" vertical="center" wrapText="1"/>
    </xf>
    <xf numFmtId="0" fontId="26" fillId="2" borderId="3">
      <alignment horizontal="center" vertical="center" wrapText="1"/>
    </xf>
    <xf numFmtId="0" fontId="13" fillId="0" borderId="0">
      <alignment horizontal="center" vertical="center" readingOrder="2"/>
    </xf>
    <xf numFmtId="0" fontId="27" fillId="0" borderId="0">
      <alignment horizontal="left" vertical="center"/>
    </xf>
    <xf numFmtId="0" fontId="12" fillId="0" borderId="0"/>
    <xf numFmtId="0" fontId="13" fillId="0" borderId="0"/>
    <xf numFmtId="0" fontId="39" fillId="0" borderId="0"/>
    <xf numFmtId="0" fontId="9" fillId="0" borderId="0"/>
    <xf numFmtId="0" fontId="28" fillId="0" borderId="0">
      <alignment horizontal="right" vertical="center"/>
    </xf>
    <xf numFmtId="0" fontId="22" fillId="0" borderId="0">
      <alignment horizontal="right" vertical="center"/>
    </xf>
    <xf numFmtId="0" fontId="14" fillId="0" borderId="0">
      <alignment horizontal="right" vertical="center"/>
    </xf>
    <xf numFmtId="0" fontId="13" fillId="0" borderId="0">
      <alignment horizontal="left" vertical="center"/>
    </xf>
    <xf numFmtId="0" fontId="12" fillId="0" borderId="0">
      <alignment horizontal="left" vertical="center"/>
    </xf>
    <xf numFmtId="0" fontId="12" fillId="0" borderId="0">
      <alignment horizontal="left" vertical="center"/>
    </xf>
    <xf numFmtId="0" fontId="31" fillId="2" borderId="3" applyAlignment="0">
      <alignment horizontal="center" vertical="center"/>
    </xf>
    <xf numFmtId="0" fontId="28" fillId="0" borderId="4">
      <alignment horizontal="right" vertical="center" indent="1"/>
    </xf>
    <xf numFmtId="0" fontId="22" fillId="2" borderId="4">
      <alignment horizontal="right" vertical="center" wrapText="1" indent="1" readingOrder="2"/>
    </xf>
    <xf numFmtId="0" fontId="14" fillId="2" borderId="4">
      <alignment horizontal="right" vertical="center" wrapText="1" indent="1" readingOrder="2"/>
    </xf>
    <xf numFmtId="0" fontId="29" fillId="0" borderId="4">
      <alignment horizontal="right" vertical="center" indent="1"/>
    </xf>
    <xf numFmtId="0" fontId="29" fillId="2" borderId="4">
      <alignment horizontal="left" vertical="center" wrapText="1" indent="1"/>
    </xf>
    <xf numFmtId="0" fontId="29" fillId="0" borderId="5">
      <alignment horizontal="left" vertical="center"/>
    </xf>
    <xf numFmtId="0" fontId="29" fillId="0" borderId="6">
      <alignment horizontal="left" vertical="center"/>
    </xf>
    <xf numFmtId="0" fontId="8" fillId="0" borderId="0"/>
    <xf numFmtId="0" fontId="12" fillId="0" borderId="0"/>
    <xf numFmtId="0" fontId="21" fillId="0" borderId="0" applyAlignment="0">
      <alignment horizontal="centerContinuous" vertical="center"/>
    </xf>
    <xf numFmtId="0" fontId="12" fillId="0" borderId="0">
      <alignment horizontal="center" vertical="center" readingOrder="2"/>
    </xf>
    <xf numFmtId="0" fontId="12" fillId="0" borderId="0"/>
    <xf numFmtId="0" fontId="7" fillId="0" borderId="0"/>
    <xf numFmtId="43" fontId="12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1" fillId="0" borderId="0" applyAlignment="0">
      <alignment horizontal="centerContinuous" vertical="center"/>
    </xf>
    <xf numFmtId="0" fontId="10" fillId="0" borderId="0" applyAlignment="0">
      <alignment horizontal="centerContinuous" vertical="center"/>
    </xf>
    <xf numFmtId="0" fontId="10" fillId="0" borderId="0" applyAlignment="0">
      <alignment horizontal="centerContinuous" vertical="center"/>
    </xf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54" fillId="0" borderId="0">
      <alignment horizontal="left" vertical="center"/>
    </xf>
    <xf numFmtId="0" fontId="12" fillId="0" borderId="0">
      <alignment horizontal="left" vertical="center"/>
    </xf>
    <xf numFmtId="0" fontId="31" fillId="2" borderId="3" applyAlignment="0">
      <alignment horizontal="center" vertical="center"/>
    </xf>
    <xf numFmtId="0" fontId="28" fillId="0" borderId="4">
      <alignment horizontal="right" vertical="center" indent="1"/>
    </xf>
    <xf numFmtId="0" fontId="14" fillId="2" borderId="4">
      <alignment horizontal="right" vertical="center" wrapText="1" indent="1" readingOrder="2"/>
    </xf>
    <xf numFmtId="0" fontId="14" fillId="2" borderId="4">
      <alignment horizontal="right" vertical="center" wrapText="1" indent="1" readingOrder="2"/>
    </xf>
    <xf numFmtId="0" fontId="14" fillId="2" borderId="4">
      <alignment horizontal="right" vertical="center" wrapText="1" indent="1" readingOrder="2"/>
    </xf>
    <xf numFmtId="0" fontId="29" fillId="0" borderId="4">
      <alignment horizontal="right" vertical="center" indent="1"/>
    </xf>
    <xf numFmtId="0" fontId="29" fillId="2" borderId="4">
      <alignment horizontal="left" vertical="center" wrapText="1" indent="1"/>
    </xf>
    <xf numFmtId="0" fontId="9" fillId="0" borderId="0"/>
    <xf numFmtId="0" fontId="9" fillId="0" borderId="0"/>
    <xf numFmtId="164" fontId="9" fillId="0" borderId="0" applyFont="0" applyFill="0" applyBorder="0" applyAlignment="0" applyProtection="0"/>
    <xf numFmtId="0" fontId="9" fillId="0" borderId="0">
      <alignment horizontal="center" vertical="center" readingOrder="2"/>
    </xf>
    <xf numFmtId="0" fontId="9" fillId="0" borderId="0"/>
    <xf numFmtId="0" fontId="9" fillId="0" borderId="0">
      <alignment horizontal="left" vertical="center"/>
    </xf>
    <xf numFmtId="0" fontId="9" fillId="0" borderId="0">
      <alignment horizontal="left" vertical="center"/>
    </xf>
    <xf numFmtId="0" fontId="9" fillId="0" borderId="0">
      <alignment horizontal="left" vertical="center"/>
    </xf>
    <xf numFmtId="0" fontId="5" fillId="0" borderId="0"/>
    <xf numFmtId="0" fontId="9" fillId="0" borderId="0"/>
    <xf numFmtId="0" fontId="9" fillId="0" borderId="0">
      <alignment horizontal="center" vertical="center" readingOrder="2"/>
    </xf>
    <xf numFmtId="0" fontId="5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>
      <alignment horizontal="left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9" fillId="0" borderId="0" applyFont="0" applyFill="0" applyBorder="0" applyAlignment="0" applyProtection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/>
    <xf numFmtId="0" fontId="2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</cellStyleXfs>
  <cellXfs count="699">
    <xf numFmtId="0" fontId="0" fillId="0" borderId="0" xfId="0"/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11" fillId="0" borderId="0" xfId="4" applyFont="1" applyAlignment="1">
      <alignment readingOrder="1"/>
    </xf>
    <xf numFmtId="0" fontId="12" fillId="0" borderId="0" xfId="14"/>
    <xf numFmtId="0" fontId="40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2" fillId="0" borderId="0" xfId="14" applyFont="1" applyAlignment="1">
      <alignment vertical="center"/>
    </xf>
    <xf numFmtId="0" fontId="15" fillId="0" borderId="0" xfId="17" applyFont="1" applyAlignment="1">
      <alignment horizontal="center" vertical="center"/>
    </xf>
    <xf numFmtId="0" fontId="14" fillId="0" borderId="0" xfId="17" applyFont="1"/>
    <xf numFmtId="0" fontId="15" fillId="0" borderId="0" xfId="17" applyFont="1" applyAlignment="1"/>
    <xf numFmtId="0" fontId="14" fillId="0" borderId="0" xfId="17" applyFont="1" applyAlignment="1"/>
    <xf numFmtId="0" fontId="10" fillId="0" borderId="0" xfId="17" applyFont="1"/>
    <xf numFmtId="0" fontId="21" fillId="0" borderId="0" xfId="17" applyFont="1"/>
    <xf numFmtId="0" fontId="9" fillId="0" borderId="0" xfId="17"/>
    <xf numFmtId="0" fontId="9" fillId="0" borderId="0" xfId="17" applyAlignment="1">
      <alignment horizontal="center" vertical="center"/>
    </xf>
    <xf numFmtId="0" fontId="42" fillId="0" borderId="0" xfId="17" applyFont="1" applyAlignment="1">
      <alignment horizontal="center" vertical="center"/>
    </xf>
    <xf numFmtId="0" fontId="43" fillId="0" borderId="0" xfId="17" applyFont="1" applyAlignment="1">
      <alignment horizontal="center" vertical="center"/>
    </xf>
    <xf numFmtId="0" fontId="44" fillId="0" borderId="0" xfId="17" applyFont="1" applyAlignment="1">
      <alignment horizontal="center" vertical="center" readingOrder="1"/>
    </xf>
    <xf numFmtId="0" fontId="45" fillId="0" borderId="0" xfId="17" applyFont="1" applyAlignment="1">
      <alignment horizontal="center" vertical="center"/>
    </xf>
    <xf numFmtId="0" fontId="15" fillId="0" borderId="0" xfId="17" applyFont="1" applyBorder="1" applyAlignment="1">
      <alignment vertical="center"/>
    </xf>
    <xf numFmtId="0" fontId="47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15" fillId="4" borderId="29" xfId="0" applyFont="1" applyFill="1" applyBorder="1" applyAlignment="1">
      <alignment horizontal="center" wrapText="1"/>
    </xf>
    <xf numFmtId="0" fontId="14" fillId="0" borderId="0" xfId="17" applyFont="1" applyBorder="1" applyAlignment="1">
      <alignment horizontal="right" vertical="center" readingOrder="2"/>
    </xf>
    <xf numFmtId="0" fontId="46" fillId="0" borderId="0" xfId="17" applyFont="1" applyBorder="1" applyAlignment="1">
      <alignment horizontal="left" vertical="center"/>
    </xf>
    <xf numFmtId="0" fontId="46" fillId="0" borderId="0" xfId="14" applyFont="1" applyAlignment="1">
      <alignment vertical="center"/>
    </xf>
    <xf numFmtId="0" fontId="14" fillId="4" borderId="17" xfId="0" applyFont="1" applyFill="1" applyBorder="1" applyAlignment="1">
      <alignment horizontal="center" vertical="center" readingOrder="2"/>
    </xf>
    <xf numFmtId="0" fontId="12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3" fontId="51" fillId="0" borderId="0" xfId="0" applyNumberFormat="1" applyFont="1" applyAlignment="1">
      <alignment horizontal="center" vertical="center" wrapText="1"/>
    </xf>
    <xf numFmtId="3" fontId="15" fillId="4" borderId="28" xfId="0" applyNumberFormat="1" applyFont="1" applyFill="1" applyBorder="1" applyAlignment="1">
      <alignment horizontal="left" vertical="center" wrapText="1" indent="1"/>
    </xf>
    <xf numFmtId="0" fontId="34" fillId="4" borderId="29" xfId="24" applyFont="1" applyFill="1" applyBorder="1" applyAlignment="1">
      <alignment horizontal="center" vertical="center" wrapText="1" readingOrder="1"/>
    </xf>
    <xf numFmtId="0" fontId="38" fillId="0" borderId="52" xfId="0" applyFont="1" applyFill="1" applyBorder="1" applyAlignment="1">
      <alignment horizontal="left" vertical="center" wrapText="1" indent="1"/>
    </xf>
    <xf numFmtId="0" fontId="34" fillId="4" borderId="31" xfId="24" applyFont="1" applyFill="1" applyBorder="1" applyAlignment="1">
      <alignment vertical="center" wrapText="1" readingOrder="1"/>
    </xf>
    <xf numFmtId="0" fontId="34" fillId="4" borderId="30" xfId="24" applyFont="1" applyFill="1" applyBorder="1" applyAlignment="1">
      <alignment vertical="center" wrapText="1" readingOrder="1"/>
    </xf>
    <xf numFmtId="0" fontId="34" fillId="4" borderId="49" xfId="24" applyFont="1" applyFill="1" applyBorder="1" applyAlignment="1">
      <alignment vertical="center" wrapText="1" readingOrder="1"/>
    </xf>
    <xf numFmtId="0" fontId="34" fillId="4" borderId="44" xfId="24" applyFont="1" applyFill="1" applyBorder="1" applyAlignment="1">
      <alignment vertical="center" wrapText="1" readingOrder="1"/>
    </xf>
    <xf numFmtId="0" fontId="26" fillId="4" borderId="19" xfId="0" applyFont="1" applyFill="1" applyBorder="1" applyAlignment="1">
      <alignment horizontal="center" vertical="top" wrapText="1"/>
    </xf>
    <xf numFmtId="0" fontId="15" fillId="4" borderId="29" xfId="0" applyFont="1" applyFill="1" applyBorder="1" applyAlignment="1">
      <alignment horizontal="center" vertical="center" wrapText="1"/>
    </xf>
    <xf numFmtId="3" fontId="29" fillId="3" borderId="7" xfId="0" applyNumberFormat="1" applyFont="1" applyFill="1" applyBorder="1" applyAlignment="1">
      <alignment horizontal="left" vertical="center" wrapText="1" indent="1"/>
    </xf>
    <xf numFmtId="3" fontId="34" fillId="3" borderId="7" xfId="0" applyNumberFormat="1" applyFont="1" applyFill="1" applyBorder="1" applyAlignment="1">
      <alignment horizontal="left" vertical="center" wrapText="1" indent="1"/>
    </xf>
    <xf numFmtId="0" fontId="14" fillId="4" borderId="44" xfId="0" applyFont="1" applyFill="1" applyBorder="1" applyAlignment="1">
      <alignment horizontal="center" vertical="center" wrapText="1"/>
    </xf>
    <xf numFmtId="0" fontId="15" fillId="4" borderId="49" xfId="0" applyFont="1" applyFill="1" applyBorder="1" applyAlignment="1">
      <alignment horizontal="center" vertical="center" wrapText="1"/>
    </xf>
    <xf numFmtId="0" fontId="15" fillId="3" borderId="43" xfId="0" applyFont="1" applyFill="1" applyBorder="1" applyAlignment="1">
      <alignment horizontal="center" vertical="center"/>
    </xf>
    <xf numFmtId="0" fontId="9" fillId="0" borderId="0" xfId="17" applyFont="1" applyAlignment="1">
      <alignment horizontal="center" vertical="center"/>
    </xf>
    <xf numFmtId="0" fontId="24" fillId="3" borderId="0" xfId="0" applyFont="1" applyFill="1" applyBorder="1" applyAlignment="1">
      <alignment horizontal="center" vertical="center" wrapText="1" readingOrder="2"/>
    </xf>
    <xf numFmtId="3" fontId="29" fillId="3" borderId="0" xfId="0" applyNumberFormat="1" applyFont="1" applyFill="1" applyBorder="1" applyAlignment="1">
      <alignment horizontal="left" vertical="center" wrapText="1" indent="1"/>
    </xf>
    <xf numFmtId="3" fontId="34" fillId="3" borderId="0" xfId="0" applyNumberFormat="1" applyFont="1" applyFill="1" applyBorder="1" applyAlignment="1">
      <alignment horizontal="left" vertical="center" wrapText="1" indent="1"/>
    </xf>
    <xf numFmtId="3" fontId="29" fillId="3" borderId="0" xfId="0" applyNumberFormat="1" applyFont="1" applyFill="1" applyBorder="1" applyAlignment="1">
      <alignment horizontal="right" vertical="center" wrapText="1" indent="1"/>
    </xf>
    <xf numFmtId="3" fontId="34" fillId="3" borderId="0" xfId="0" applyNumberFormat="1" applyFont="1" applyFill="1" applyBorder="1" applyAlignment="1">
      <alignment horizontal="right" vertical="center" wrapText="1" indent="1"/>
    </xf>
    <xf numFmtId="0" fontId="29" fillId="3" borderId="0" xfId="0" applyFont="1" applyFill="1" applyBorder="1" applyAlignment="1">
      <alignment horizontal="center" vertical="center" wrapText="1" readingOrder="1"/>
    </xf>
    <xf numFmtId="0" fontId="9" fillId="4" borderId="19" xfId="10" applyFont="1" applyFill="1" applyBorder="1" applyAlignment="1">
      <alignment horizontal="center" vertical="center" wrapText="1" readingOrder="1"/>
    </xf>
    <xf numFmtId="0" fontId="9" fillId="4" borderId="26" xfId="0" applyFont="1" applyFill="1" applyBorder="1" applyAlignment="1">
      <alignment horizontal="right" vertical="center" wrapText="1" indent="1"/>
    </xf>
    <xf numFmtId="0" fontId="9" fillId="0" borderId="0" xfId="75" applyFont="1" applyAlignment="1">
      <alignment vertical="center"/>
    </xf>
    <xf numFmtId="0" fontId="32" fillId="0" borderId="0" xfId="75" applyFont="1" applyAlignment="1">
      <alignment vertical="center"/>
    </xf>
    <xf numFmtId="3" fontId="15" fillId="0" borderId="0" xfId="75" applyNumberFormat="1" applyFont="1" applyAlignment="1">
      <alignment vertical="center"/>
    </xf>
    <xf numFmtId="0" fontId="48" fillId="0" borderId="0" xfId="75" applyFont="1" applyAlignment="1">
      <alignment vertical="center"/>
    </xf>
    <xf numFmtId="0" fontId="9" fillId="0" borderId="0" xfId="75"/>
    <xf numFmtId="0" fontId="29" fillId="0" borderId="0" xfId="75" applyFont="1" applyAlignment="1">
      <alignment vertical="center"/>
    </xf>
    <xf numFmtId="0" fontId="14" fillId="0" borderId="0" xfId="75" applyFont="1" applyAlignment="1">
      <alignment vertical="center"/>
    </xf>
    <xf numFmtId="0" fontId="14" fillId="4" borderId="23" xfId="0" applyFont="1" applyFill="1" applyBorder="1" applyAlignment="1">
      <alignment horizontal="center" vertical="center" readingOrder="2"/>
    </xf>
    <xf numFmtId="0" fontId="9" fillId="4" borderId="22" xfId="10" applyFont="1" applyFill="1" applyBorder="1" applyAlignment="1">
      <alignment horizontal="center" vertical="center" wrapText="1" readingOrder="1"/>
    </xf>
    <xf numFmtId="0" fontId="15" fillId="0" borderId="0" xfId="75" applyFont="1" applyAlignment="1">
      <alignment vertical="center"/>
    </xf>
    <xf numFmtId="0" fontId="9" fillId="0" borderId="52" xfId="0" applyFont="1" applyFill="1" applyBorder="1" applyAlignment="1">
      <alignment horizontal="right" vertical="center" wrapText="1" indent="1"/>
    </xf>
    <xf numFmtId="0" fontId="33" fillId="0" borderId="0" xfId="75" applyFont="1" applyAlignment="1">
      <alignment vertical="center"/>
    </xf>
    <xf numFmtId="0" fontId="14" fillId="0" borderId="0" xfId="75" applyFont="1" applyBorder="1" applyAlignment="1">
      <alignment vertical="center"/>
    </xf>
    <xf numFmtId="3" fontId="15" fillId="4" borderId="26" xfId="0" applyNumberFormat="1" applyFont="1" applyFill="1" applyBorder="1" applyAlignment="1">
      <alignment horizontal="left" vertical="center" wrapText="1" indent="1"/>
    </xf>
    <xf numFmtId="0" fontId="0" fillId="0" borderId="0" xfId="0"/>
    <xf numFmtId="0" fontId="40" fillId="0" borderId="0" xfId="0" applyFont="1" applyAlignment="1">
      <alignment vertical="center" wrapText="1"/>
    </xf>
    <xf numFmtId="0" fontId="40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4" fillId="0" borderId="7" xfId="17" applyFont="1" applyBorder="1" applyAlignment="1">
      <alignment horizontal="right" vertical="center" readingOrder="2"/>
    </xf>
    <xf numFmtId="0" fontId="15" fillId="0" borderId="7" xfId="17" applyFont="1" applyBorder="1" applyAlignment="1">
      <alignment horizontal="left" vertical="center"/>
    </xf>
    <xf numFmtId="3" fontId="9" fillId="3" borderId="26" xfId="0" applyNumberFormat="1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 wrapText="1"/>
    </xf>
    <xf numFmtId="3" fontId="15" fillId="3" borderId="26" xfId="0" applyNumberFormat="1" applyFont="1" applyFill="1" applyBorder="1" applyAlignment="1">
      <alignment horizontal="left" vertical="center" wrapText="1" indent="1"/>
    </xf>
    <xf numFmtId="3" fontId="9" fillId="3" borderId="52" xfId="0" applyNumberFormat="1" applyFont="1" applyFill="1" applyBorder="1" applyAlignment="1">
      <alignment horizontal="left" vertical="center" wrapText="1" indent="1"/>
    </xf>
    <xf numFmtId="3" fontId="15" fillId="3" borderId="52" xfId="0" applyNumberFormat="1" applyFont="1" applyFill="1" applyBorder="1" applyAlignment="1">
      <alignment horizontal="left" vertical="center" wrapText="1" indent="1"/>
    </xf>
    <xf numFmtId="0" fontId="46" fillId="0" borderId="0" xfId="75" applyFont="1" applyAlignment="1">
      <alignment vertical="center"/>
    </xf>
    <xf numFmtId="0" fontId="15" fillId="0" borderId="0" xfId="62" applyFont="1" applyAlignment="1">
      <alignment horizontal="left" vertical="center"/>
    </xf>
    <xf numFmtId="3" fontId="9" fillId="4" borderId="24" xfId="0" applyNumberFormat="1" applyFont="1" applyFill="1" applyBorder="1" applyAlignment="1">
      <alignment horizontal="left" vertical="center" wrapText="1" indent="1"/>
    </xf>
    <xf numFmtId="3" fontId="9" fillId="4" borderId="27" xfId="0" applyNumberFormat="1" applyFont="1" applyFill="1" applyBorder="1" applyAlignment="1">
      <alignment horizontal="left" vertical="center" wrapText="1" indent="1"/>
    </xf>
    <xf numFmtId="0" fontId="9" fillId="4" borderId="24" xfId="0" applyFont="1" applyFill="1" applyBorder="1" applyAlignment="1">
      <alignment horizontal="center" vertical="center" wrapText="1" readingOrder="1"/>
    </xf>
    <xf numFmtId="0" fontId="9" fillId="4" borderId="22" xfId="10" applyFont="1" applyFill="1" applyBorder="1" applyAlignment="1">
      <alignment horizontal="center" vertical="top" wrapText="1" readingOrder="1"/>
    </xf>
    <xf numFmtId="3" fontId="9" fillId="4" borderId="27" xfId="0" applyNumberFormat="1" applyFont="1" applyFill="1" applyBorder="1" applyAlignment="1">
      <alignment horizontal="right" vertical="center" indent="1"/>
    </xf>
    <xf numFmtId="3" fontId="15" fillId="4" borderId="27" xfId="0" applyNumberFormat="1" applyFont="1" applyFill="1" applyBorder="1" applyAlignment="1">
      <alignment horizontal="right" vertical="center" indent="1"/>
    </xf>
    <xf numFmtId="0" fontId="24" fillId="4" borderId="23" xfId="27" applyFont="1" applyFill="1" applyBorder="1" applyAlignment="1">
      <alignment horizontal="center" vertical="center" wrapText="1" readingOrder="2"/>
    </xf>
    <xf numFmtId="3" fontId="29" fillId="4" borderId="27" xfId="75" applyNumberFormat="1" applyFont="1" applyFill="1" applyBorder="1" applyAlignment="1">
      <alignment horizontal="right" vertical="center" indent="1"/>
    </xf>
    <xf numFmtId="3" fontId="9" fillId="4" borderId="26" xfId="0" applyNumberFormat="1" applyFont="1" applyFill="1" applyBorder="1" applyAlignment="1">
      <alignment horizontal="left" vertical="center" wrapText="1" indent="1"/>
    </xf>
    <xf numFmtId="3" fontId="15" fillId="4" borderId="27" xfId="0" applyNumberFormat="1" applyFont="1" applyFill="1" applyBorder="1" applyAlignment="1">
      <alignment horizontal="left" vertical="center" wrapText="1" indent="1"/>
    </xf>
    <xf numFmtId="0" fontId="14" fillId="3" borderId="51" xfId="0" applyFont="1" applyFill="1" applyBorder="1" applyAlignment="1">
      <alignment horizontal="center" vertical="center" readingOrder="2"/>
    </xf>
    <xf numFmtId="3" fontId="9" fillId="3" borderId="52" xfId="0" applyNumberFormat="1" applyFont="1" applyFill="1" applyBorder="1" applyAlignment="1">
      <alignment horizontal="right" vertical="center" indent="1"/>
    </xf>
    <xf numFmtId="3" fontId="15" fillId="3" borderId="52" xfId="0" applyNumberFormat="1" applyFont="1" applyFill="1" applyBorder="1" applyAlignment="1">
      <alignment horizontal="right" vertical="center" indent="1"/>
    </xf>
    <xf numFmtId="3" fontId="9" fillId="4" borderId="26" xfId="0" applyNumberFormat="1" applyFont="1" applyFill="1" applyBorder="1" applyAlignment="1">
      <alignment horizontal="right" vertical="center" indent="1"/>
    </xf>
    <xf numFmtId="0" fontId="11" fillId="3" borderId="0" xfId="4" applyFont="1" applyFill="1" applyAlignment="1">
      <alignment readingOrder="1"/>
    </xf>
    <xf numFmtId="0" fontId="14" fillId="3" borderId="0" xfId="17" applyFont="1" applyFill="1" applyBorder="1" applyAlignment="1">
      <alignment horizontal="right" vertical="center" readingOrder="2"/>
    </xf>
    <xf numFmtId="0" fontId="14" fillId="3" borderId="0" xfId="4" applyFont="1" applyFill="1" applyAlignment="1">
      <alignment readingOrder="1"/>
    </xf>
    <xf numFmtId="0" fontId="48" fillId="3" borderId="0" xfId="4" applyFont="1" applyFill="1" applyAlignment="1">
      <alignment readingOrder="1"/>
    </xf>
    <xf numFmtId="0" fontId="15" fillId="3" borderId="7" xfId="17" applyFont="1" applyFill="1" applyBorder="1" applyAlignment="1">
      <alignment horizontal="left" vertical="center"/>
    </xf>
    <xf numFmtId="0" fontId="32" fillId="5" borderId="72" xfId="0" applyFont="1" applyFill="1" applyBorder="1" applyAlignment="1">
      <alignment wrapText="1"/>
    </xf>
    <xf numFmtId="0" fontId="32" fillId="5" borderId="73" xfId="0" applyFont="1" applyFill="1" applyBorder="1" applyAlignment="1">
      <alignment wrapText="1"/>
    </xf>
    <xf numFmtId="0" fontId="9" fillId="5" borderId="21" xfId="0" applyFont="1" applyFill="1" applyBorder="1" applyAlignment="1">
      <alignment vertical="top" wrapText="1"/>
    </xf>
    <xf numFmtId="0" fontId="9" fillId="5" borderId="48" xfId="0" applyFont="1" applyFill="1" applyBorder="1" applyAlignment="1">
      <alignment vertical="top" wrapText="1"/>
    </xf>
    <xf numFmtId="0" fontId="38" fillId="4" borderId="19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readingOrder="2"/>
    </xf>
    <xf numFmtId="0" fontId="15" fillId="4" borderId="31" xfId="0" applyFont="1" applyFill="1" applyBorder="1" applyAlignment="1">
      <alignment horizontal="center" vertical="center"/>
    </xf>
    <xf numFmtId="3" fontId="9" fillId="3" borderId="29" xfId="0" applyNumberFormat="1" applyFont="1" applyFill="1" applyBorder="1" applyAlignment="1">
      <alignment horizontal="right" vertical="center" indent="1"/>
    </xf>
    <xf numFmtId="3" fontId="15" fillId="3" borderId="29" xfId="0" applyNumberFormat="1" applyFont="1" applyFill="1" applyBorder="1" applyAlignment="1">
      <alignment horizontal="right" vertical="center" indent="1"/>
    </xf>
    <xf numFmtId="3" fontId="15" fillId="3" borderId="25" xfId="0" applyNumberFormat="1" applyFont="1" applyFill="1" applyBorder="1" applyAlignment="1">
      <alignment horizontal="left" vertical="center" wrapText="1" indent="1"/>
    </xf>
    <xf numFmtId="3" fontId="15" fillId="4" borderId="27" xfId="75" applyNumberFormat="1" applyFont="1" applyFill="1" applyBorder="1" applyAlignment="1">
      <alignment horizontal="right" vertical="center" indent="1"/>
    </xf>
    <xf numFmtId="0" fontId="14" fillId="3" borderId="17" xfId="0" applyFont="1" applyFill="1" applyBorder="1" applyAlignment="1">
      <alignment horizontal="center" vertical="center" readingOrder="2"/>
    </xf>
    <xf numFmtId="0" fontId="14" fillId="3" borderId="33" xfId="0" applyFont="1" applyFill="1" applyBorder="1" applyAlignment="1">
      <alignment horizontal="center" vertical="center" readingOrder="2"/>
    </xf>
    <xf numFmtId="3" fontId="15" fillId="4" borderId="52" xfId="0" applyNumberFormat="1" applyFont="1" applyFill="1" applyBorder="1" applyAlignment="1">
      <alignment horizontal="right" vertical="center" indent="1"/>
    </xf>
    <xf numFmtId="3" fontId="9" fillId="4" borderId="52" xfId="0" applyNumberFormat="1" applyFont="1" applyFill="1" applyBorder="1" applyAlignment="1">
      <alignment horizontal="right" vertical="center" indent="1"/>
    </xf>
    <xf numFmtId="3" fontId="9" fillId="3" borderId="26" xfId="0" applyNumberFormat="1" applyFont="1" applyFill="1" applyBorder="1" applyAlignment="1">
      <alignment horizontal="right" vertical="center" indent="1"/>
    </xf>
    <xf numFmtId="3" fontId="9" fillId="3" borderId="28" xfId="0" applyNumberFormat="1" applyFont="1" applyFill="1" applyBorder="1" applyAlignment="1">
      <alignment horizontal="right" vertical="center" indent="1"/>
    </xf>
    <xf numFmtId="3" fontId="15" fillId="4" borderId="32" xfId="0" applyNumberFormat="1" applyFont="1" applyFill="1" applyBorder="1" applyAlignment="1">
      <alignment horizontal="right" vertical="center" indent="1"/>
    </xf>
    <xf numFmtId="0" fontId="26" fillId="4" borderId="19" xfId="0" applyFont="1" applyFill="1" applyBorder="1" applyAlignment="1">
      <alignment horizontal="center" vertical="center"/>
    </xf>
    <xf numFmtId="0" fontId="14" fillId="3" borderId="0" xfId="17" applyFont="1" applyFill="1" applyAlignment="1">
      <alignment horizontal="right" vertical="center" readingOrder="2"/>
    </xf>
    <xf numFmtId="0" fontId="15" fillId="3" borderId="0" xfId="17" applyFont="1" applyFill="1" applyBorder="1" applyAlignment="1">
      <alignment vertical="center"/>
    </xf>
    <xf numFmtId="0" fontId="15" fillId="3" borderId="0" xfId="17" applyFont="1" applyFill="1" applyAlignment="1">
      <alignment horizontal="center" vertical="center"/>
    </xf>
    <xf numFmtId="0" fontId="15" fillId="3" borderId="0" xfId="17" applyFont="1" applyFill="1" applyAlignment="1">
      <alignment horizontal="left" vertical="center"/>
    </xf>
    <xf numFmtId="0" fontId="14" fillId="3" borderId="7" xfId="17" applyFont="1" applyFill="1" applyBorder="1" applyAlignment="1">
      <alignment horizontal="right" vertical="center" readingOrder="2"/>
    </xf>
    <xf numFmtId="0" fontId="15" fillId="3" borderId="7" xfId="17" applyFont="1" applyFill="1" applyBorder="1" applyAlignment="1">
      <alignment vertical="center"/>
    </xf>
    <xf numFmtId="0" fontId="46" fillId="3" borderId="7" xfId="17" applyFont="1" applyFill="1" applyBorder="1" applyAlignment="1">
      <alignment vertical="center"/>
    </xf>
    <xf numFmtId="0" fontId="15" fillId="3" borderId="7" xfId="17" applyFont="1" applyFill="1" applyBorder="1" applyAlignment="1">
      <alignment horizontal="center" vertical="center"/>
    </xf>
    <xf numFmtId="0" fontId="15" fillId="3" borderId="71" xfId="0" applyFont="1" applyFill="1" applyBorder="1" applyAlignment="1">
      <alignment horizontal="center" vertical="center" wrapText="1"/>
    </xf>
    <xf numFmtId="3" fontId="12" fillId="3" borderId="71" xfId="0" applyNumberFormat="1" applyFont="1" applyFill="1" applyBorder="1" applyAlignment="1">
      <alignment horizontal="left" vertical="center" wrapText="1" indent="1"/>
    </xf>
    <xf numFmtId="0" fontId="38" fillId="3" borderId="71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 wrapText="1" readingOrder="2"/>
    </xf>
    <xf numFmtId="0" fontId="14" fillId="4" borderId="33" xfId="0" applyFont="1" applyFill="1" applyBorder="1" applyAlignment="1">
      <alignment horizontal="center" vertical="center" wrapText="1" readingOrder="2"/>
    </xf>
    <xf numFmtId="0" fontId="15" fillId="4" borderId="30" xfId="0" applyFont="1" applyFill="1" applyBorder="1" applyAlignment="1">
      <alignment horizontal="center" vertical="center" wrapText="1"/>
    </xf>
    <xf numFmtId="0" fontId="14" fillId="3" borderId="63" xfId="0" applyFont="1" applyFill="1" applyBorder="1" applyAlignment="1">
      <alignment horizontal="center" vertical="center" wrapText="1" readingOrder="2"/>
    </xf>
    <xf numFmtId="0" fontId="14" fillId="3" borderId="20" xfId="0" applyFont="1" applyFill="1" applyBorder="1" applyAlignment="1">
      <alignment horizontal="center" vertical="center" wrapText="1" readingOrder="2"/>
    </xf>
    <xf numFmtId="0" fontId="40" fillId="0" borderId="0" xfId="0" applyFont="1"/>
    <xf numFmtId="0" fontId="14" fillId="3" borderId="0" xfId="0" applyFont="1" applyFill="1" applyBorder="1" applyAlignment="1">
      <alignment horizontal="right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26" fillId="4" borderId="22" xfId="0" applyFont="1" applyFill="1" applyBorder="1" applyAlignment="1">
      <alignment horizontal="center" vertical="top" wrapText="1"/>
    </xf>
    <xf numFmtId="0" fontId="9" fillId="3" borderId="53" xfId="0" applyFont="1" applyFill="1" applyBorder="1" applyAlignment="1">
      <alignment vertical="center" readingOrder="2"/>
    </xf>
    <xf numFmtId="0" fontId="15" fillId="3" borderId="31" xfId="0" applyFont="1" applyFill="1" applyBorder="1" applyAlignment="1">
      <alignment horizontal="left" vertical="center" wrapText="1" indent="1"/>
    </xf>
    <xf numFmtId="0" fontId="58" fillId="6" borderId="21" xfId="0" applyFont="1" applyFill="1" applyBorder="1" applyAlignment="1">
      <alignment horizontal="left" vertical="center" wrapText="1" indent="1" readingOrder="1"/>
    </xf>
    <xf numFmtId="0" fontId="58" fillId="4" borderId="34" xfId="0" applyFont="1" applyFill="1" applyBorder="1" applyAlignment="1">
      <alignment horizontal="left" vertical="center" wrapText="1" indent="1" readingOrder="1"/>
    </xf>
    <xf numFmtId="0" fontId="9" fillId="3" borderId="25" xfId="0" applyFont="1" applyFill="1" applyBorder="1" applyAlignment="1">
      <alignment horizontal="right" vertical="center" indent="1"/>
    </xf>
    <xf numFmtId="0" fontId="9" fillId="4" borderId="28" xfId="0" applyFont="1" applyFill="1" applyBorder="1" applyAlignment="1">
      <alignment horizontal="right" vertical="center" indent="1"/>
    </xf>
    <xf numFmtId="0" fontId="15" fillId="3" borderId="32" xfId="0" applyFont="1" applyFill="1" applyBorder="1" applyAlignment="1">
      <alignment horizontal="right" vertical="center" indent="1"/>
    </xf>
    <xf numFmtId="165" fontId="9" fillId="3" borderId="25" xfId="89" applyNumberFormat="1" applyFont="1" applyFill="1" applyBorder="1" applyAlignment="1">
      <alignment horizontal="right" vertical="center" indent="1"/>
    </xf>
    <xf numFmtId="165" fontId="15" fillId="3" borderId="32" xfId="0" applyNumberFormat="1" applyFont="1" applyFill="1" applyBorder="1" applyAlignment="1">
      <alignment horizontal="right" vertical="center" indent="1"/>
    </xf>
    <xf numFmtId="0" fontId="9" fillId="4" borderId="19" xfId="0" applyFont="1" applyFill="1" applyBorder="1" applyAlignment="1">
      <alignment horizontal="right" vertical="center" indent="1"/>
    </xf>
    <xf numFmtId="165" fontId="9" fillId="4" borderId="19" xfId="89" applyNumberFormat="1" applyFont="1" applyFill="1" applyBorder="1" applyAlignment="1">
      <alignment horizontal="right" vertical="center" indent="1"/>
    </xf>
    <xf numFmtId="0" fontId="9" fillId="3" borderId="19" xfId="0" applyFont="1" applyFill="1" applyBorder="1" applyAlignment="1">
      <alignment horizontal="right" vertical="center" indent="1"/>
    </xf>
    <xf numFmtId="165" fontId="9" fillId="3" borderId="19" xfId="89" applyNumberFormat="1" applyFont="1" applyFill="1" applyBorder="1" applyAlignment="1">
      <alignment horizontal="right" vertical="center" indent="1"/>
    </xf>
    <xf numFmtId="0" fontId="58" fillId="6" borderId="54" xfId="0" applyFont="1" applyFill="1" applyBorder="1" applyAlignment="1">
      <alignment horizontal="left" vertical="center" wrapText="1" indent="1" readingOrder="1"/>
    </xf>
    <xf numFmtId="0" fontId="15" fillId="4" borderId="30" xfId="0" applyFont="1" applyFill="1" applyBorder="1" applyAlignment="1">
      <alignment horizontal="right" vertical="center" wrapText="1" indent="1"/>
    </xf>
    <xf numFmtId="0" fontId="58" fillId="4" borderId="31" xfId="0" applyFont="1" applyFill="1" applyBorder="1" applyAlignment="1">
      <alignment horizontal="left" vertical="center" wrapText="1" indent="1" readingOrder="1"/>
    </xf>
    <xf numFmtId="0" fontId="15" fillId="3" borderId="20" xfId="0" applyFont="1" applyFill="1" applyBorder="1" applyAlignment="1">
      <alignment horizontal="right" vertical="center" wrapText="1" indent="1" readingOrder="2"/>
    </xf>
    <xf numFmtId="0" fontId="15" fillId="4" borderId="33" xfId="0" applyFont="1" applyFill="1" applyBorder="1" applyAlignment="1">
      <alignment horizontal="right" vertical="center" wrapText="1" indent="1" readingOrder="2"/>
    </xf>
    <xf numFmtId="0" fontId="15" fillId="3" borderId="63" xfId="0" applyFont="1" applyFill="1" applyBorder="1" applyAlignment="1">
      <alignment horizontal="right" vertical="center" wrapText="1" indent="1" readingOrder="2"/>
    </xf>
    <xf numFmtId="0" fontId="17" fillId="3" borderId="30" xfId="0" applyFont="1" applyFill="1" applyBorder="1" applyAlignment="1">
      <alignment horizontal="right" vertical="center" wrapText="1" indent="1" readingOrder="2"/>
    </xf>
    <xf numFmtId="0" fontId="59" fillId="6" borderId="21" xfId="0" applyFont="1" applyFill="1" applyBorder="1" applyAlignment="1">
      <alignment horizontal="center" vertical="center" wrapText="1" readingOrder="1"/>
    </xf>
    <xf numFmtId="0" fontId="59" fillId="4" borderId="34" xfId="0" applyFont="1" applyFill="1" applyBorder="1" applyAlignment="1">
      <alignment horizontal="center" vertical="center" wrapText="1" readingOrder="1"/>
    </xf>
    <xf numFmtId="0" fontId="59" fillId="6" borderId="54" xfId="0" applyFont="1" applyFill="1" applyBorder="1" applyAlignment="1">
      <alignment horizontal="center" vertical="center" wrapText="1" readingOrder="1"/>
    </xf>
    <xf numFmtId="0" fontId="59" fillId="4" borderId="31" xfId="0" applyFont="1" applyFill="1" applyBorder="1" applyAlignment="1">
      <alignment horizontal="center" vertical="center" wrapText="1" readingOrder="1"/>
    </xf>
    <xf numFmtId="0" fontId="15" fillId="4" borderId="32" xfId="0" applyFont="1" applyFill="1" applyBorder="1" applyAlignment="1">
      <alignment horizontal="right" vertical="center" indent="1"/>
    </xf>
    <xf numFmtId="0" fontId="15" fillId="3" borderId="30" xfId="0" applyFont="1" applyFill="1" applyBorder="1" applyAlignment="1">
      <alignment horizontal="center" vertical="center" wrapText="1"/>
    </xf>
    <xf numFmtId="0" fontId="59" fillId="3" borderId="31" xfId="0" applyFont="1" applyFill="1" applyBorder="1" applyAlignment="1">
      <alignment horizontal="center" vertical="center" wrapText="1" readingOrder="1"/>
    </xf>
    <xf numFmtId="0" fontId="15" fillId="3" borderId="20" xfId="0" applyFont="1" applyFill="1" applyBorder="1" applyAlignment="1">
      <alignment horizontal="center" vertical="center" wrapText="1" readingOrder="2"/>
    </xf>
    <xf numFmtId="0" fontId="15" fillId="4" borderId="33" xfId="0" applyFont="1" applyFill="1" applyBorder="1" applyAlignment="1">
      <alignment horizontal="center" vertical="center" wrapText="1" readingOrder="2"/>
    </xf>
    <xf numFmtId="0" fontId="15" fillId="3" borderId="63" xfId="0" applyFont="1" applyFill="1" applyBorder="1" applyAlignment="1">
      <alignment horizontal="center" vertical="center" wrapText="1" readingOrder="2"/>
    </xf>
    <xf numFmtId="0" fontId="14" fillId="3" borderId="0" xfId="62" applyFont="1" applyFill="1" applyAlignment="1">
      <alignment horizontal="right" vertical="center" readingOrder="2"/>
    </xf>
    <xf numFmtId="0" fontId="15" fillId="3" borderId="0" xfId="62" applyFont="1" applyFill="1" applyBorder="1" applyAlignment="1">
      <alignment vertical="center"/>
    </xf>
    <xf numFmtId="0" fontId="15" fillId="3" borderId="0" xfId="62" applyFont="1" applyFill="1" applyAlignment="1">
      <alignment horizontal="center" vertical="center"/>
    </xf>
    <xf numFmtId="0" fontId="15" fillId="3" borderId="0" xfId="62" applyFont="1" applyFill="1" applyAlignment="1">
      <alignment horizontal="left" vertical="center"/>
    </xf>
    <xf numFmtId="0" fontId="14" fillId="3" borderId="0" xfId="17" applyFont="1" applyFill="1" applyAlignment="1"/>
    <xf numFmtId="0" fontId="14" fillId="3" borderId="0" xfId="17" applyFont="1" applyFill="1"/>
    <xf numFmtId="0" fontId="15" fillId="3" borderId="0" xfId="17" applyFont="1" applyFill="1" applyAlignment="1"/>
    <xf numFmtId="0" fontId="16" fillId="3" borderId="0" xfId="17" applyFont="1" applyFill="1" applyAlignment="1">
      <alignment horizontal="center" vertical="center"/>
    </xf>
    <xf numFmtId="0" fontId="60" fillId="3" borderId="0" xfId="17" applyFont="1" applyFill="1" applyBorder="1" applyAlignment="1">
      <alignment vertical="top" wrapText="1" readingOrder="2"/>
    </xf>
    <xf numFmtId="0" fontId="15" fillId="3" borderId="0" xfId="17" applyFont="1" applyFill="1" applyBorder="1" applyAlignment="1">
      <alignment vertical="top" wrapText="1" readingOrder="1"/>
    </xf>
    <xf numFmtId="0" fontId="61" fillId="3" borderId="0" xfId="17" applyFont="1" applyFill="1" applyBorder="1" applyAlignment="1">
      <alignment horizontal="right" vertical="top" wrapText="1" indent="1" readingOrder="2"/>
    </xf>
    <xf numFmtId="0" fontId="56" fillId="3" borderId="0" xfId="17" applyFont="1" applyFill="1" applyBorder="1" applyAlignment="1">
      <alignment horizontal="left" vertical="top" wrapText="1" indent="1" readingOrder="1"/>
    </xf>
    <xf numFmtId="0" fontId="62" fillId="3" borderId="0" xfId="17" applyFont="1" applyFill="1" applyBorder="1" applyAlignment="1">
      <alignment horizontal="right" wrapText="1" indent="1" readingOrder="2"/>
    </xf>
    <xf numFmtId="0" fontId="57" fillId="3" borderId="0" xfId="17" applyFont="1" applyFill="1" applyBorder="1" applyAlignment="1">
      <alignment horizontal="left" wrapText="1" indent="1"/>
    </xf>
    <xf numFmtId="0" fontId="14" fillId="3" borderId="0" xfId="17" applyFont="1" applyFill="1" applyBorder="1"/>
    <xf numFmtId="0" fontId="63" fillId="3" borderId="0" xfId="0" applyFont="1" applyFill="1" applyBorder="1" applyAlignment="1">
      <alignment horizontal="right" vertical="center" wrapText="1" indent="2" readingOrder="2"/>
    </xf>
    <xf numFmtId="0" fontId="0" fillId="3" borderId="0" xfId="0" applyFont="1" applyFill="1" applyBorder="1" applyAlignment="1">
      <alignment horizontal="left" vertical="center" wrapText="1" indent="2"/>
    </xf>
    <xf numFmtId="0" fontId="65" fillId="3" borderId="0" xfId="17" applyFont="1" applyFill="1" applyBorder="1" applyAlignment="1">
      <alignment horizontal="center" vertical="center" wrapText="1" readingOrder="2"/>
    </xf>
    <xf numFmtId="0" fontId="16" fillId="3" borderId="0" xfId="17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3" fontId="9" fillId="0" borderId="52" xfId="0" applyNumberFormat="1" applyFont="1" applyFill="1" applyBorder="1" applyAlignment="1">
      <alignment horizontal="left" vertical="center" wrapText="1" indent="1"/>
    </xf>
    <xf numFmtId="3" fontId="15" fillId="0" borderId="52" xfId="0" applyNumberFormat="1" applyFont="1" applyFill="1" applyBorder="1" applyAlignment="1">
      <alignment horizontal="left" vertical="center" wrapText="1" indent="1"/>
    </xf>
    <xf numFmtId="3" fontId="9" fillId="0" borderId="25" xfId="0" applyNumberFormat="1" applyFont="1" applyFill="1" applyBorder="1" applyAlignment="1">
      <alignment horizontal="left" vertical="center" wrapText="1" indent="1"/>
    </xf>
    <xf numFmtId="3" fontId="15" fillId="0" borderId="25" xfId="0" applyNumberFormat="1" applyFont="1" applyFill="1" applyBorder="1" applyAlignment="1">
      <alignment horizontal="left" vertical="center" wrapText="1" indent="1"/>
    </xf>
    <xf numFmtId="0" fontId="14" fillId="4" borderId="23" xfId="27" applyFont="1" applyFill="1" applyBorder="1" applyAlignment="1">
      <alignment horizontal="center" vertical="center" wrapText="1" readingOrder="2"/>
    </xf>
    <xf numFmtId="3" fontId="9" fillId="4" borderId="27" xfId="28" applyNumberFormat="1" applyFont="1" applyFill="1" applyBorder="1" applyAlignment="1">
      <alignment horizontal="right" vertical="center" indent="1"/>
    </xf>
    <xf numFmtId="3" fontId="15" fillId="3" borderId="26" xfId="0" applyNumberFormat="1" applyFont="1" applyFill="1" applyBorder="1" applyAlignment="1">
      <alignment horizontal="right" vertical="center" indent="1"/>
    </xf>
    <xf numFmtId="3" fontId="15" fillId="4" borderId="26" xfId="0" applyNumberFormat="1" applyFont="1" applyFill="1" applyBorder="1" applyAlignment="1">
      <alignment horizontal="right" vertical="center" indent="1"/>
    </xf>
    <xf numFmtId="3" fontId="9" fillId="3" borderId="25" xfId="0" applyNumberFormat="1" applyFont="1" applyFill="1" applyBorder="1" applyAlignment="1">
      <alignment horizontal="right" vertical="center" indent="1"/>
    </xf>
    <xf numFmtId="3" fontId="15" fillId="3" borderId="25" xfId="0" applyNumberFormat="1" applyFont="1" applyFill="1" applyBorder="1" applyAlignment="1">
      <alignment horizontal="right" vertical="center" indent="1"/>
    </xf>
    <xf numFmtId="0" fontId="15" fillId="4" borderId="76" xfId="0" applyFont="1" applyFill="1" applyBorder="1" applyAlignment="1">
      <alignment horizontal="center" vertical="center"/>
    </xf>
    <xf numFmtId="0" fontId="38" fillId="4" borderId="76" xfId="0" applyFont="1" applyFill="1" applyBorder="1" applyAlignment="1">
      <alignment horizontal="center" vertical="center"/>
    </xf>
    <xf numFmtId="0" fontId="38" fillId="4" borderId="77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 wrapText="1" readingOrder="2"/>
    </xf>
    <xf numFmtId="0" fontId="14" fillId="0" borderId="23" xfId="27" applyFont="1" applyFill="1" applyBorder="1" applyAlignment="1">
      <alignment horizontal="center" vertical="center" wrapText="1" readingOrder="2"/>
    </xf>
    <xf numFmtId="3" fontId="9" fillId="0" borderId="27" xfId="28" applyNumberFormat="1" applyFont="1" applyFill="1" applyBorder="1" applyAlignment="1">
      <alignment horizontal="right" vertical="center" indent="1"/>
    </xf>
    <xf numFmtId="0" fontId="14" fillId="0" borderId="23" xfId="0" applyFont="1" applyFill="1" applyBorder="1" applyAlignment="1">
      <alignment horizontal="center" vertical="center" readingOrder="2"/>
    </xf>
    <xf numFmtId="3" fontId="9" fillId="0" borderId="27" xfId="0" applyNumberFormat="1" applyFont="1" applyFill="1" applyBorder="1" applyAlignment="1">
      <alignment horizontal="right" vertical="center" indent="1"/>
    </xf>
    <xf numFmtId="3" fontId="15" fillId="0" borderId="27" xfId="0" applyNumberFormat="1" applyFont="1" applyFill="1" applyBorder="1" applyAlignment="1">
      <alignment horizontal="right" vertical="center" indent="1"/>
    </xf>
    <xf numFmtId="0" fontId="15" fillId="0" borderId="24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left" vertical="center" wrapText="1" indent="1"/>
    </xf>
    <xf numFmtId="0" fontId="24" fillId="0" borderId="23" xfId="27" applyFont="1" applyFill="1" applyBorder="1" applyAlignment="1">
      <alignment horizontal="center" vertical="center" wrapText="1" readingOrder="2"/>
    </xf>
    <xf numFmtId="3" fontId="29" fillId="0" borderId="27" xfId="75" applyNumberFormat="1" applyFont="1" applyFill="1" applyBorder="1" applyAlignment="1">
      <alignment horizontal="right" vertical="center" indent="1"/>
    </xf>
    <xf numFmtId="3" fontId="15" fillId="0" borderId="27" xfId="75" applyNumberFormat="1" applyFont="1" applyFill="1" applyBorder="1" applyAlignment="1">
      <alignment horizontal="right" vertical="center" indent="1"/>
    </xf>
    <xf numFmtId="3" fontId="9" fillId="0" borderId="24" xfId="0" applyNumberFormat="1" applyFont="1" applyFill="1" applyBorder="1" applyAlignment="1">
      <alignment horizontal="left" vertical="center" wrapText="1" indent="1"/>
    </xf>
    <xf numFmtId="3" fontId="9" fillId="0" borderId="27" xfId="0" applyNumberFormat="1" applyFont="1" applyFill="1" applyBorder="1" applyAlignment="1">
      <alignment horizontal="left" vertical="center" wrapText="1" indent="1"/>
    </xf>
    <xf numFmtId="0" fontId="9" fillId="0" borderId="24" xfId="0" applyFont="1" applyFill="1" applyBorder="1" applyAlignment="1">
      <alignment horizontal="center" vertical="center" wrapText="1" readingOrder="1"/>
    </xf>
    <xf numFmtId="3" fontId="15" fillId="4" borderId="16" xfId="0" applyNumberFormat="1" applyFont="1" applyFill="1" applyBorder="1" applyAlignment="1">
      <alignment horizontal="right" vertical="center" indent="1"/>
    </xf>
    <xf numFmtId="3" fontId="15" fillId="3" borderId="28" xfId="0" applyNumberFormat="1" applyFont="1" applyFill="1" applyBorder="1" applyAlignment="1">
      <alignment horizontal="right" vertical="center" indent="1"/>
    </xf>
    <xf numFmtId="0" fontId="17" fillId="0" borderId="0" xfId="0" applyFont="1" applyAlignment="1">
      <alignment vertical="center"/>
    </xf>
    <xf numFmtId="3" fontId="15" fillId="4" borderId="24" xfId="28" applyNumberFormat="1" applyFont="1" applyFill="1" applyBorder="1" applyAlignment="1">
      <alignment horizontal="right" vertical="center" indent="1"/>
    </xf>
    <xf numFmtId="3" fontId="15" fillId="0" borderId="24" xfId="28" applyNumberFormat="1" applyFont="1" applyFill="1" applyBorder="1" applyAlignment="1">
      <alignment horizontal="right" vertical="center" indent="1"/>
    </xf>
    <xf numFmtId="1" fontId="15" fillId="4" borderId="23" xfId="28" applyNumberFormat="1" applyFont="1" applyFill="1" applyBorder="1" applyAlignment="1">
      <alignment horizontal="center" vertical="center"/>
    </xf>
    <xf numFmtId="1" fontId="15" fillId="0" borderId="23" xfId="28" applyNumberFormat="1" applyFont="1" applyFill="1" applyBorder="1" applyAlignment="1">
      <alignment horizontal="center" vertical="center"/>
    </xf>
    <xf numFmtId="0" fontId="34" fillId="4" borderId="29" xfId="10" applyFont="1" applyFill="1" applyBorder="1" applyAlignment="1">
      <alignment horizontal="center" vertical="center" wrapText="1"/>
    </xf>
    <xf numFmtId="0" fontId="16" fillId="0" borderId="0" xfId="17" applyFont="1" applyAlignment="1">
      <alignment wrapText="1" readingOrder="2"/>
    </xf>
    <xf numFmtId="0" fontId="16" fillId="0" borderId="0" xfId="17" applyFont="1" applyAlignment="1">
      <alignment vertical="center" readingOrder="2"/>
    </xf>
    <xf numFmtId="0" fontId="14" fillId="0" borderId="0" xfId="17" applyFont="1" applyAlignment="1">
      <alignment vertical="center" wrapText="1" readingOrder="2"/>
    </xf>
    <xf numFmtId="0" fontId="14" fillId="0" borderId="0" xfId="17" applyFont="1" applyAlignment="1">
      <alignment vertical="center" readingOrder="1"/>
    </xf>
    <xf numFmtId="1" fontId="24" fillId="4" borderId="44" xfId="9" applyFont="1" applyFill="1" applyBorder="1" applyAlignment="1">
      <alignment horizontal="center" vertical="center"/>
    </xf>
    <xf numFmtId="0" fontId="14" fillId="3" borderId="0" xfId="17" applyFont="1" applyFill="1" applyAlignment="1">
      <alignment vertical="center" readingOrder="2"/>
    </xf>
    <xf numFmtId="0" fontId="14" fillId="3" borderId="0" xfId="0" applyFont="1" applyFill="1" applyBorder="1" applyAlignment="1">
      <alignment horizontal="right" vertical="center" wrapText="1" indent="1" readingOrder="2"/>
    </xf>
    <xf numFmtId="0" fontId="14" fillId="4" borderId="0" xfId="0" applyFont="1" applyFill="1" applyBorder="1" applyAlignment="1">
      <alignment horizontal="right" vertical="center" wrapText="1" indent="1" readingOrder="2"/>
    </xf>
    <xf numFmtId="0" fontId="68" fillId="0" borderId="0" xfId="0" applyFont="1" applyBorder="1" applyAlignment="1">
      <alignment horizontal="left" vertical="center" indent="1"/>
    </xf>
    <xf numFmtId="0" fontId="68" fillId="4" borderId="0" xfId="0" applyFont="1" applyFill="1" applyBorder="1" applyAlignment="1">
      <alignment horizontal="left" vertical="center" indent="1"/>
    </xf>
    <xf numFmtId="3" fontId="15" fillId="0" borderId="26" xfId="0" applyNumberFormat="1" applyFont="1" applyFill="1" applyBorder="1" applyAlignment="1">
      <alignment horizontal="left" vertical="center" wrapText="1" indent="1"/>
    </xf>
    <xf numFmtId="49" fontId="14" fillId="4" borderId="17" xfId="75" applyNumberFormat="1" applyFont="1" applyFill="1" applyBorder="1" applyAlignment="1">
      <alignment horizontal="center" vertical="center" readingOrder="2"/>
    </xf>
    <xf numFmtId="49" fontId="14" fillId="0" borderId="20" xfId="75" applyNumberFormat="1" applyFont="1" applyFill="1" applyBorder="1" applyAlignment="1">
      <alignment horizontal="center" vertical="center" readingOrder="2"/>
    </xf>
    <xf numFmtId="0" fontId="15" fillId="0" borderId="21" xfId="75" applyFont="1" applyFill="1" applyBorder="1" applyAlignment="1">
      <alignment horizontal="center" vertical="center"/>
    </xf>
    <xf numFmtId="0" fontId="15" fillId="4" borderId="18" xfId="75" applyFont="1" applyFill="1" applyBorder="1" applyAlignment="1">
      <alignment horizontal="center" vertical="center"/>
    </xf>
    <xf numFmtId="3" fontId="9" fillId="0" borderId="26" xfId="0" applyNumberFormat="1" applyFont="1" applyFill="1" applyBorder="1" applyAlignment="1">
      <alignment horizontal="left" vertical="center" wrapText="1" indent="1"/>
    </xf>
    <xf numFmtId="0" fontId="16" fillId="3" borderId="0" xfId="5" applyFont="1" applyFill="1" applyAlignment="1">
      <alignment vertical="center"/>
    </xf>
    <xf numFmtId="0" fontId="36" fillId="3" borderId="0" xfId="5" applyFont="1" applyFill="1" applyAlignment="1">
      <alignment vertical="center" readingOrder="2"/>
    </xf>
    <xf numFmtId="0" fontId="14" fillId="3" borderId="0" xfId="14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9" fillId="0" borderId="0" xfId="14" applyFont="1" applyAlignment="1">
      <alignment vertical="center"/>
    </xf>
    <xf numFmtId="0" fontId="15" fillId="3" borderId="0" xfId="17" applyFont="1" applyFill="1" applyBorder="1" applyAlignment="1">
      <alignment horizontal="left" vertical="center"/>
    </xf>
    <xf numFmtId="0" fontId="15" fillId="4" borderId="32" xfId="0" applyFont="1" applyFill="1" applyBorder="1" applyAlignment="1">
      <alignment horizontal="center" vertical="center" wrapText="1" readingOrder="1"/>
    </xf>
    <xf numFmtId="0" fontId="15" fillId="4" borderId="31" xfId="14" applyFont="1" applyFill="1" applyBorder="1" applyAlignment="1">
      <alignment horizontal="center" vertical="center"/>
    </xf>
    <xf numFmtId="3" fontId="15" fillId="4" borderId="32" xfId="14" applyNumberFormat="1" applyFont="1" applyFill="1" applyBorder="1" applyAlignment="1">
      <alignment horizontal="right" vertical="center" indent="1"/>
    </xf>
    <xf numFmtId="0" fontId="14" fillId="4" borderId="30" xfId="14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right" vertical="center" wrapText="1" indent="1"/>
    </xf>
    <xf numFmtId="0" fontId="14" fillId="4" borderId="17" xfId="0" applyFont="1" applyFill="1" applyBorder="1" applyAlignment="1">
      <alignment horizontal="right" vertical="center" wrapText="1" indent="1"/>
    </xf>
    <xf numFmtId="0" fontId="14" fillId="3" borderId="17" xfId="0" applyFont="1" applyFill="1" applyBorder="1" applyAlignment="1">
      <alignment horizontal="right" vertical="center" wrapText="1" indent="1"/>
    </xf>
    <xf numFmtId="0" fontId="14" fillId="3" borderId="23" xfId="0" applyFont="1" applyFill="1" applyBorder="1" applyAlignment="1">
      <alignment horizontal="right" vertical="center" wrapText="1" indent="1"/>
    </xf>
    <xf numFmtId="0" fontId="12" fillId="3" borderId="43" xfId="10" applyFont="1" applyFill="1" applyBorder="1" applyAlignment="1">
      <alignment horizontal="left" vertical="center" wrapText="1" indent="1" readingOrder="1"/>
    </xf>
    <xf numFmtId="0" fontId="12" fillId="4" borderId="18" xfId="10" applyFont="1" applyFill="1" applyBorder="1" applyAlignment="1">
      <alignment horizontal="left" vertical="center" wrapText="1" indent="1" readingOrder="1"/>
    </xf>
    <xf numFmtId="0" fontId="12" fillId="3" borderId="18" xfId="10" applyFont="1" applyFill="1" applyBorder="1" applyAlignment="1">
      <alignment horizontal="left" vertical="center" wrapText="1" indent="1" readingOrder="1"/>
    </xf>
    <xf numFmtId="0" fontId="9" fillId="4" borderId="18" xfId="10" applyFont="1" applyFill="1" applyBorder="1" applyAlignment="1">
      <alignment horizontal="left" vertical="center" wrapText="1" indent="1" readingOrder="1"/>
    </xf>
    <xf numFmtId="0" fontId="9" fillId="3" borderId="18" xfId="10" applyFont="1" applyFill="1" applyBorder="1" applyAlignment="1">
      <alignment horizontal="left" vertical="center" wrapText="1" indent="1" readingOrder="1"/>
    </xf>
    <xf numFmtId="0" fontId="9" fillId="3" borderId="24" xfId="10" applyFont="1" applyFill="1" applyBorder="1" applyAlignment="1">
      <alignment horizontal="left" vertical="center" wrapText="1" indent="1" readingOrder="1"/>
    </xf>
    <xf numFmtId="0" fontId="12" fillId="3" borderId="0" xfId="14" applyFont="1" applyFill="1" applyAlignment="1">
      <alignment vertical="center"/>
    </xf>
    <xf numFmtId="0" fontId="46" fillId="3" borderId="0" xfId="14" applyFont="1" applyFill="1" applyAlignment="1">
      <alignment vertical="center"/>
    </xf>
    <xf numFmtId="3" fontId="9" fillId="3" borderId="52" xfId="14" applyNumberFormat="1" applyFont="1" applyFill="1" applyBorder="1" applyAlignment="1">
      <alignment horizontal="right" vertical="center" indent="1"/>
    </xf>
    <xf numFmtId="3" fontId="9" fillId="4" borderId="26" xfId="14" applyNumberFormat="1" applyFont="1" applyFill="1" applyBorder="1" applyAlignment="1">
      <alignment horizontal="right" vertical="center" indent="1"/>
    </xf>
    <xf numFmtId="3" fontId="9" fillId="3" borderId="26" xfId="14" applyNumberFormat="1" applyFont="1" applyFill="1" applyBorder="1" applyAlignment="1">
      <alignment horizontal="right" vertical="center" indent="1"/>
    </xf>
    <xf numFmtId="3" fontId="9" fillId="3" borderId="27" xfId="14" applyNumberFormat="1" applyFont="1" applyFill="1" applyBorder="1" applyAlignment="1">
      <alignment horizontal="right" vertical="center" indent="1"/>
    </xf>
    <xf numFmtId="3" fontId="15" fillId="3" borderId="26" xfId="0" applyNumberFormat="1" applyFont="1" applyFill="1" applyBorder="1" applyAlignment="1">
      <alignment horizontal="center" vertical="center" wrapText="1"/>
    </xf>
    <xf numFmtId="0" fontId="9" fillId="4" borderId="26" xfId="75" applyFont="1" applyFill="1" applyBorder="1" applyAlignment="1">
      <alignment horizontal="center" vertical="center"/>
    </xf>
    <xf numFmtId="3" fontId="15" fillId="4" borderId="26" xfId="0" applyNumberFormat="1" applyFont="1" applyFill="1" applyBorder="1" applyAlignment="1">
      <alignment horizontal="center" vertical="center" wrapText="1"/>
    </xf>
    <xf numFmtId="0" fontId="9" fillId="0" borderId="26" xfId="75" applyFont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 wrapText="1"/>
    </xf>
    <xf numFmtId="3" fontId="15" fillId="3" borderId="25" xfId="0" applyNumberFormat="1" applyFont="1" applyFill="1" applyBorder="1" applyAlignment="1">
      <alignment horizontal="center" vertical="center" wrapText="1"/>
    </xf>
    <xf numFmtId="0" fontId="15" fillId="4" borderId="29" xfId="16" applyFont="1" applyFill="1" applyBorder="1" applyAlignment="1">
      <alignment horizontal="center" wrapText="1"/>
    </xf>
    <xf numFmtId="0" fontId="9" fillId="3" borderId="21" xfId="0" applyFont="1" applyFill="1" applyBorder="1" applyAlignment="1">
      <alignment vertical="center" wrapText="1" readingOrder="1"/>
    </xf>
    <xf numFmtId="0" fontId="9" fillId="4" borderId="18" xfId="75" applyFont="1" applyFill="1" applyBorder="1" applyAlignment="1">
      <alignment vertical="center"/>
    </xf>
    <xf numFmtId="0" fontId="9" fillId="0" borderId="18" xfId="75" applyFont="1" applyBorder="1" applyAlignment="1">
      <alignment vertical="center"/>
    </xf>
    <xf numFmtId="0" fontId="14" fillId="3" borderId="20" xfId="0" applyFont="1" applyFill="1" applyBorder="1" applyAlignment="1">
      <alignment horizontal="right" vertical="center" wrapText="1" indent="1" readingOrder="2"/>
    </xf>
    <xf numFmtId="0" fontId="14" fillId="4" borderId="17" xfId="0" applyFont="1" applyFill="1" applyBorder="1" applyAlignment="1">
      <alignment horizontal="right" vertical="center" wrapText="1" indent="1" readingOrder="2"/>
    </xf>
    <xf numFmtId="0" fontId="14" fillId="3" borderId="17" xfId="0" applyFont="1" applyFill="1" applyBorder="1" applyAlignment="1">
      <alignment horizontal="right" vertical="center" wrapText="1" indent="1" readingOrder="2"/>
    </xf>
    <xf numFmtId="0" fontId="14" fillId="4" borderId="33" xfId="0" applyFont="1" applyFill="1" applyBorder="1" applyAlignment="1">
      <alignment horizontal="right" vertical="center" wrapText="1" indent="1" readingOrder="2"/>
    </xf>
    <xf numFmtId="0" fontId="9" fillId="4" borderId="28" xfId="75" applyFont="1" applyFill="1" applyBorder="1" applyAlignment="1">
      <alignment horizontal="center" vertical="center"/>
    </xf>
    <xf numFmtId="3" fontId="15" fillId="4" borderId="28" xfId="0" applyNumberFormat="1" applyFont="1" applyFill="1" applyBorder="1" applyAlignment="1">
      <alignment horizontal="center" vertical="center" wrapText="1"/>
    </xf>
    <xf numFmtId="0" fontId="9" fillId="4" borderId="34" xfId="75" applyFont="1" applyFill="1" applyBorder="1" applyAlignment="1">
      <alignment vertical="center"/>
    </xf>
    <xf numFmtId="0" fontId="69" fillId="3" borderId="0" xfId="4" applyFont="1" applyFill="1" applyAlignment="1">
      <alignment readingOrder="1"/>
    </xf>
    <xf numFmtId="0" fontId="9" fillId="3" borderId="53" xfId="75" applyFont="1" applyFill="1" applyBorder="1" applyAlignment="1">
      <alignment vertical="center" wrapText="1" readingOrder="2"/>
    </xf>
    <xf numFmtId="0" fontId="68" fillId="3" borderId="0" xfId="0" applyFont="1" applyFill="1" applyBorder="1" applyAlignment="1">
      <alignment horizontal="left" vertical="center" wrapText="1" indent="1"/>
    </xf>
    <xf numFmtId="3" fontId="46" fillId="0" borderId="0" xfId="75" applyNumberFormat="1" applyFont="1" applyAlignment="1">
      <alignment vertical="center"/>
    </xf>
    <xf numFmtId="3" fontId="48" fillId="0" borderId="0" xfId="75" applyNumberFormat="1" applyFont="1" applyAlignment="1">
      <alignment vertical="center"/>
    </xf>
    <xf numFmtId="0" fontId="14" fillId="4" borderId="16" xfId="0" applyFont="1" applyFill="1" applyBorder="1" applyAlignment="1">
      <alignment horizontal="center" vertical="center" readingOrder="2"/>
    </xf>
    <xf numFmtId="0" fontId="15" fillId="4" borderId="16" xfId="0" applyFont="1" applyFill="1" applyBorder="1" applyAlignment="1">
      <alignment horizontal="center" vertical="center"/>
    </xf>
    <xf numFmtId="0" fontId="26" fillId="4" borderId="81" xfId="0" applyFont="1" applyFill="1" applyBorder="1" applyAlignment="1">
      <alignment horizontal="left" vertical="center" wrapText="1"/>
    </xf>
    <xf numFmtId="0" fontId="15" fillId="4" borderId="82" xfId="0" applyFont="1" applyFill="1" applyBorder="1" applyAlignment="1">
      <alignment horizontal="right" vertical="center" wrapText="1" indent="1"/>
    </xf>
    <xf numFmtId="0" fontId="38" fillId="4" borderId="26" xfId="0" applyFont="1" applyFill="1" applyBorder="1" applyAlignment="1">
      <alignment horizontal="left" vertical="center" wrapText="1" indent="1"/>
    </xf>
    <xf numFmtId="0" fontId="9" fillId="3" borderId="26" xfId="0" applyFont="1" applyFill="1" applyBorder="1" applyAlignment="1">
      <alignment horizontal="right" vertical="center" wrapText="1" indent="1"/>
    </xf>
    <xf numFmtId="0" fontId="15" fillId="3" borderId="26" xfId="0" applyFont="1" applyFill="1" applyBorder="1" applyAlignment="1">
      <alignment horizontal="center" vertical="center" wrapText="1"/>
    </xf>
    <xf numFmtId="3" fontId="12" fillId="3" borderId="26" xfId="0" applyNumberFormat="1" applyFont="1" applyFill="1" applyBorder="1" applyAlignment="1">
      <alignment horizontal="left" vertical="center" wrapText="1" indent="1"/>
    </xf>
    <xf numFmtId="0" fontId="38" fillId="3" borderId="26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38" fillId="4" borderId="26" xfId="0" applyFont="1" applyFill="1" applyBorder="1" applyAlignment="1">
      <alignment horizontal="center" vertical="center" wrapText="1"/>
    </xf>
    <xf numFmtId="3" fontId="12" fillId="4" borderId="26" xfId="0" applyNumberFormat="1" applyFont="1" applyFill="1" applyBorder="1" applyAlignment="1">
      <alignment horizontal="left" vertical="center" wrapText="1" indent="1"/>
    </xf>
    <xf numFmtId="0" fontId="15" fillId="0" borderId="26" xfId="0" applyFont="1" applyFill="1" applyBorder="1" applyAlignment="1">
      <alignment horizontal="center" vertical="center" wrapText="1"/>
    </xf>
    <xf numFmtId="0" fontId="38" fillId="0" borderId="26" xfId="0" applyFont="1" applyFill="1" applyBorder="1" applyAlignment="1">
      <alignment horizontal="center" vertical="center" wrapText="1"/>
    </xf>
    <xf numFmtId="0" fontId="15" fillId="0" borderId="68" xfId="0" applyFont="1" applyFill="1" applyBorder="1" applyAlignment="1">
      <alignment horizontal="center" vertical="center" wrapText="1"/>
    </xf>
    <xf numFmtId="3" fontId="12" fillId="0" borderId="68" xfId="0" applyNumberFormat="1" applyFont="1" applyFill="1" applyBorder="1" applyAlignment="1">
      <alignment horizontal="left" vertical="center" wrapText="1" indent="1"/>
    </xf>
    <xf numFmtId="0" fontId="38" fillId="0" borderId="68" xfId="0" applyFont="1" applyFill="1" applyBorder="1" applyAlignment="1">
      <alignment horizontal="center" vertical="center" wrapText="1"/>
    </xf>
    <xf numFmtId="0" fontId="26" fillId="4" borderId="22" xfId="0" applyFont="1" applyFill="1" applyBorder="1" applyAlignment="1">
      <alignment horizontal="center" vertical="top"/>
    </xf>
    <xf numFmtId="0" fontId="15" fillId="4" borderId="19" xfId="0" applyFont="1" applyFill="1" applyBorder="1" applyAlignment="1">
      <alignment horizontal="center"/>
    </xf>
    <xf numFmtId="3" fontId="9" fillId="3" borderId="71" xfId="0" applyNumberFormat="1" applyFont="1" applyFill="1" applyBorder="1" applyAlignment="1">
      <alignment horizontal="right" vertical="center" indent="1"/>
    </xf>
    <xf numFmtId="3" fontId="15" fillId="3" borderId="71" xfId="0" applyNumberFormat="1" applyFont="1" applyFill="1" applyBorder="1" applyAlignment="1">
      <alignment horizontal="right" vertical="center" indent="1"/>
    </xf>
    <xf numFmtId="3" fontId="9" fillId="4" borderId="68" xfId="0" applyNumberFormat="1" applyFont="1" applyFill="1" applyBorder="1" applyAlignment="1">
      <alignment horizontal="right" vertical="center" indent="1"/>
    </xf>
    <xf numFmtId="3" fontId="15" fillId="4" borderId="68" xfId="0" applyNumberFormat="1" applyFont="1" applyFill="1" applyBorder="1" applyAlignment="1">
      <alignment horizontal="right" vertical="center" indent="1"/>
    </xf>
    <xf numFmtId="3" fontId="15" fillId="3" borderId="86" xfId="0" applyNumberFormat="1" applyFont="1" applyFill="1" applyBorder="1" applyAlignment="1">
      <alignment horizontal="right" vertical="center" indent="1"/>
    </xf>
    <xf numFmtId="3" fontId="15" fillId="4" borderId="25" xfId="0" applyNumberFormat="1" applyFont="1" applyFill="1" applyBorder="1" applyAlignment="1">
      <alignment horizontal="left" vertical="center" wrapText="1" indent="1"/>
    </xf>
    <xf numFmtId="49" fontId="14" fillId="3" borderId="17" xfId="75" applyNumberFormat="1" applyFont="1" applyFill="1" applyBorder="1" applyAlignment="1">
      <alignment horizontal="center" vertical="center" readingOrder="2"/>
    </xf>
    <xf numFmtId="0" fontId="15" fillId="3" borderId="18" xfId="75" applyFont="1" applyFill="1" applyBorder="1" applyAlignment="1">
      <alignment horizontal="center" vertical="center"/>
    </xf>
    <xf numFmtId="49" fontId="14" fillId="3" borderId="33" xfId="75" applyNumberFormat="1" applyFont="1" applyFill="1" applyBorder="1" applyAlignment="1">
      <alignment horizontal="center" vertical="center" readingOrder="2"/>
    </xf>
    <xf numFmtId="3" fontId="9" fillId="3" borderId="28" xfId="0" applyNumberFormat="1" applyFont="1" applyFill="1" applyBorder="1" applyAlignment="1">
      <alignment horizontal="left" vertical="center" wrapText="1" indent="1"/>
    </xf>
    <xf numFmtId="3" fontId="15" fillId="3" borderId="19" xfId="0" applyNumberFormat="1" applyFont="1" applyFill="1" applyBorder="1" applyAlignment="1">
      <alignment horizontal="left" vertical="center" wrapText="1" indent="1"/>
    </xf>
    <xf numFmtId="0" fontId="15" fillId="3" borderId="34" xfId="75" applyFont="1" applyFill="1" applyBorder="1" applyAlignment="1">
      <alignment horizontal="center" vertical="center"/>
    </xf>
    <xf numFmtId="0" fontId="15" fillId="4" borderId="30" xfId="75" applyFont="1" applyFill="1" applyBorder="1" applyAlignment="1">
      <alignment horizontal="center" vertical="center"/>
    </xf>
    <xf numFmtId="3" fontId="15" fillId="4" borderId="32" xfId="0" applyNumberFormat="1" applyFont="1" applyFill="1" applyBorder="1" applyAlignment="1">
      <alignment horizontal="left" vertical="center" wrapText="1" indent="1"/>
    </xf>
    <xf numFmtId="0" fontId="15" fillId="4" borderId="31" xfId="75" applyFont="1" applyFill="1" applyBorder="1" applyAlignment="1">
      <alignment horizontal="center" vertical="center"/>
    </xf>
    <xf numFmtId="0" fontId="34" fillId="4" borderId="29" xfId="24" applyFont="1" applyFill="1" applyBorder="1" applyAlignment="1">
      <alignment horizontal="center" wrapText="1" readingOrder="2"/>
    </xf>
    <xf numFmtId="0" fontId="9" fillId="4" borderId="22" xfId="24" applyFont="1" applyFill="1" applyBorder="1" applyAlignment="1">
      <alignment horizontal="center" vertical="top" wrapText="1" readingOrder="2"/>
    </xf>
    <xf numFmtId="0" fontId="9" fillId="3" borderId="0" xfId="0" applyFont="1" applyFill="1" applyBorder="1" applyAlignment="1">
      <alignment horizontal="right" vertical="center" readingOrder="2"/>
    </xf>
    <xf numFmtId="0" fontId="29" fillId="3" borderId="0" xfId="0" applyFont="1" applyFill="1" applyBorder="1" applyAlignment="1">
      <alignment horizontal="left" vertical="center" readingOrder="1"/>
    </xf>
    <xf numFmtId="0" fontId="15" fillId="4" borderId="44" xfId="0" applyFont="1" applyFill="1" applyBorder="1" applyAlignment="1">
      <alignment vertical="center" wrapText="1"/>
    </xf>
    <xf numFmtId="0" fontId="15" fillId="4" borderId="63" xfId="0" applyFont="1" applyFill="1" applyBorder="1" applyAlignment="1">
      <alignment vertical="center" wrapText="1"/>
    </xf>
    <xf numFmtId="0" fontId="15" fillId="4" borderId="45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vertical="center" wrapText="1"/>
    </xf>
    <xf numFmtId="0" fontId="14" fillId="4" borderId="19" xfId="0" applyFont="1" applyFill="1" applyBorder="1" applyAlignment="1">
      <alignment vertical="center" wrapText="1"/>
    </xf>
    <xf numFmtId="0" fontId="14" fillId="4" borderId="22" xfId="0" applyFont="1" applyFill="1" applyBorder="1" applyAlignment="1">
      <alignment horizontal="center" vertical="center" wrapText="1"/>
    </xf>
    <xf numFmtId="0" fontId="24" fillId="4" borderId="29" xfId="10" applyFont="1" applyFill="1" applyBorder="1" applyAlignment="1">
      <alignment horizontal="center" wrapText="1" readingOrder="1"/>
    </xf>
    <xf numFmtId="3" fontId="9" fillId="0" borderId="0" xfId="75" applyNumberFormat="1" applyFont="1" applyAlignment="1">
      <alignment vertical="center"/>
    </xf>
    <xf numFmtId="165" fontId="9" fillId="0" borderId="0" xfId="75" applyNumberFormat="1" applyFont="1" applyAlignment="1">
      <alignment vertical="center"/>
    </xf>
    <xf numFmtId="165" fontId="15" fillId="4" borderId="32" xfId="0" applyNumberFormat="1" applyFont="1" applyFill="1" applyBorder="1" applyAlignment="1">
      <alignment horizontal="right" vertical="center" indent="1"/>
    </xf>
    <xf numFmtId="0" fontId="68" fillId="0" borderId="0" xfId="0" applyFont="1" applyBorder="1" applyAlignment="1">
      <alignment horizontal="left" vertical="center" wrapText="1" indent="1"/>
    </xf>
    <xf numFmtId="0" fontId="40" fillId="0" borderId="0" xfId="0" applyFont="1" applyBorder="1" applyAlignment="1">
      <alignment vertical="center" wrapText="1"/>
    </xf>
    <xf numFmtId="3" fontId="15" fillId="0" borderId="0" xfId="0" applyNumberFormat="1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 readingOrder="1"/>
    </xf>
    <xf numFmtId="3" fontId="9" fillId="3" borderId="43" xfId="14" applyNumberFormat="1" applyFont="1" applyFill="1" applyBorder="1" applyAlignment="1">
      <alignment horizontal="right" vertical="center" indent="1"/>
    </xf>
    <xf numFmtId="3" fontId="9" fillId="4" borderId="18" xfId="14" applyNumberFormat="1" applyFont="1" applyFill="1" applyBorder="1" applyAlignment="1">
      <alignment horizontal="right" vertical="center" indent="1"/>
    </xf>
    <xf numFmtId="3" fontId="9" fillId="3" borderId="18" xfId="14" applyNumberFormat="1" applyFont="1" applyFill="1" applyBorder="1" applyAlignment="1">
      <alignment horizontal="right" vertical="center" indent="1"/>
    </xf>
    <xf numFmtId="3" fontId="9" fillId="3" borderId="24" xfId="14" applyNumberFormat="1" applyFont="1" applyFill="1" applyBorder="1" applyAlignment="1">
      <alignment horizontal="right" vertical="center" indent="1"/>
    </xf>
    <xf numFmtId="3" fontId="9" fillId="4" borderId="0" xfId="0" applyNumberFormat="1" applyFont="1" applyFill="1" applyBorder="1" applyAlignment="1">
      <alignment horizontal="left" vertical="center" wrapText="1" indent="1"/>
    </xf>
    <xf numFmtId="3" fontId="15" fillId="4" borderId="0" xfId="0" applyNumberFormat="1" applyFont="1" applyFill="1" applyBorder="1" applyAlignment="1">
      <alignment horizontal="left" vertical="center" wrapText="1" indent="1"/>
    </xf>
    <xf numFmtId="3" fontId="15" fillId="3" borderId="28" xfId="0" applyNumberFormat="1" applyFont="1" applyFill="1" applyBorder="1" applyAlignment="1">
      <alignment horizontal="left" vertical="center" wrapText="1" indent="1"/>
    </xf>
    <xf numFmtId="3" fontId="9" fillId="3" borderId="7" xfId="0" applyNumberFormat="1" applyFont="1" applyFill="1" applyBorder="1" applyAlignment="1">
      <alignment horizontal="left" vertical="center" wrapText="1" indent="1"/>
    </xf>
    <xf numFmtId="3" fontId="15" fillId="3" borderId="7" xfId="0" applyNumberFormat="1" applyFont="1" applyFill="1" applyBorder="1" applyAlignment="1">
      <alignment horizontal="left" vertical="center" wrapText="1" indent="1"/>
    </xf>
    <xf numFmtId="3" fontId="9" fillId="4" borderId="28" xfId="0" applyNumberFormat="1" applyFont="1" applyFill="1" applyBorder="1" applyAlignment="1">
      <alignment horizontal="left" vertical="center" wrapText="1" indent="1"/>
    </xf>
    <xf numFmtId="0" fontId="46" fillId="0" borderId="0" xfId="75" applyFont="1" applyBorder="1" applyAlignment="1">
      <alignment vertical="center"/>
    </xf>
    <xf numFmtId="3" fontId="15" fillId="3" borderId="0" xfId="0" applyNumberFormat="1" applyFont="1" applyFill="1" applyBorder="1" applyAlignment="1">
      <alignment horizontal="left" vertical="center" wrapText="1" indent="1"/>
    </xf>
    <xf numFmtId="0" fontId="9" fillId="0" borderId="0" xfId="75" applyFont="1" applyBorder="1" applyAlignment="1">
      <alignment vertical="center"/>
    </xf>
    <xf numFmtId="0" fontId="15" fillId="4" borderId="24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 wrapText="1" readingOrder="2"/>
    </xf>
    <xf numFmtId="0" fontId="14" fillId="0" borderId="17" xfId="0" applyFont="1" applyFill="1" applyBorder="1" applyAlignment="1">
      <alignment horizontal="center" vertical="center" wrapText="1" readingOrder="2"/>
    </xf>
    <xf numFmtId="0" fontId="15" fillId="4" borderId="22" xfId="0" applyFont="1" applyFill="1" applyBorder="1" applyAlignment="1">
      <alignment horizontal="center" vertical="top"/>
    </xf>
    <xf numFmtId="0" fontId="14" fillId="4" borderId="29" xfId="0" applyFont="1" applyFill="1" applyBorder="1" applyAlignment="1">
      <alignment horizontal="center"/>
    </xf>
    <xf numFmtId="1" fontId="24" fillId="4" borderId="49" xfId="9" applyFont="1" applyFill="1" applyBorder="1" applyAlignment="1">
      <alignment horizontal="center" vertical="center" wrapText="1"/>
    </xf>
    <xf numFmtId="0" fontId="14" fillId="4" borderId="49" xfId="17" applyFont="1" applyFill="1" applyBorder="1" applyAlignment="1">
      <alignment horizontal="center" vertical="center" wrapText="1"/>
    </xf>
    <xf numFmtId="0" fontId="34" fillId="4" borderId="49" xfId="10" applyFont="1" applyFill="1" applyBorder="1" applyAlignment="1">
      <alignment horizontal="center" vertical="center" wrapText="1"/>
    </xf>
    <xf numFmtId="0" fontId="14" fillId="0" borderId="30" xfId="27" applyFont="1" applyFill="1" applyBorder="1" applyAlignment="1">
      <alignment horizontal="center" vertical="center" wrapText="1" readingOrder="2"/>
    </xf>
    <xf numFmtId="3" fontId="9" fillId="0" borderId="32" xfId="28" applyNumberFormat="1" applyFont="1" applyFill="1" applyBorder="1" applyAlignment="1">
      <alignment horizontal="right" vertical="center" indent="1"/>
    </xf>
    <xf numFmtId="3" fontId="15" fillId="0" borderId="31" xfId="28" applyNumberFormat="1" applyFont="1" applyFill="1" applyBorder="1" applyAlignment="1">
      <alignment horizontal="right" vertical="center" indent="1"/>
    </xf>
    <xf numFmtId="1" fontId="15" fillId="0" borderId="30" xfId="28" applyNumberFormat="1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 readingOrder="2"/>
    </xf>
    <xf numFmtId="3" fontId="9" fillId="0" borderId="32" xfId="0" applyNumberFormat="1" applyFont="1" applyFill="1" applyBorder="1" applyAlignment="1">
      <alignment horizontal="right" vertical="center" indent="1"/>
    </xf>
    <xf numFmtId="3" fontId="15" fillId="0" borderId="32" xfId="0" applyNumberFormat="1" applyFont="1" applyFill="1" applyBorder="1" applyAlignment="1">
      <alignment horizontal="right" vertical="center" indent="1"/>
    </xf>
    <xf numFmtId="0" fontId="15" fillId="0" borderId="31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 wrapText="1" readingOrder="2"/>
    </xf>
    <xf numFmtId="0" fontId="15" fillId="0" borderId="52" xfId="0" applyFont="1" applyFill="1" applyBorder="1" applyAlignment="1">
      <alignment horizontal="center" vertical="center" wrapText="1"/>
    </xf>
    <xf numFmtId="0" fontId="38" fillId="0" borderId="52" xfId="0" applyFont="1" applyFill="1" applyBorder="1" applyAlignment="1">
      <alignment horizontal="center" vertical="center" wrapText="1"/>
    </xf>
    <xf numFmtId="0" fontId="15" fillId="3" borderId="68" xfId="0" applyFont="1" applyFill="1" applyBorder="1" applyAlignment="1">
      <alignment horizontal="center" vertical="center" wrapText="1"/>
    </xf>
    <xf numFmtId="3" fontId="15" fillId="3" borderId="68" xfId="0" applyNumberFormat="1" applyFont="1" applyFill="1" applyBorder="1" applyAlignment="1">
      <alignment horizontal="left" vertical="center" wrapText="1" indent="1"/>
    </xf>
    <xf numFmtId="0" fontId="38" fillId="3" borderId="68" xfId="0" applyFont="1" applyFill="1" applyBorder="1" applyAlignment="1">
      <alignment horizontal="center" vertical="center" wrapText="1"/>
    </xf>
    <xf numFmtId="0" fontId="24" fillId="3" borderId="93" xfId="0" applyFont="1" applyFill="1" applyBorder="1" applyAlignment="1">
      <alignment horizontal="center" vertical="center" wrapText="1" readingOrder="2"/>
    </xf>
    <xf numFmtId="3" fontId="29" fillId="3" borderId="93" xfId="0" applyNumberFormat="1" applyFont="1" applyFill="1" applyBorder="1" applyAlignment="1">
      <alignment horizontal="left" vertical="center" wrapText="1" indent="1"/>
    </xf>
    <xf numFmtId="3" fontId="15" fillId="3" borderId="93" xfId="0" applyNumberFormat="1" applyFont="1" applyFill="1" applyBorder="1" applyAlignment="1">
      <alignment horizontal="left" vertical="center" wrapText="1" indent="1"/>
    </xf>
    <xf numFmtId="3" fontId="29" fillId="3" borderId="93" xfId="0" applyNumberFormat="1" applyFont="1" applyFill="1" applyBorder="1" applyAlignment="1">
      <alignment horizontal="right" vertical="center" wrapText="1" indent="1"/>
    </xf>
    <xf numFmtId="3" fontId="9" fillId="3" borderId="93" xfId="0" applyNumberFormat="1" applyFont="1" applyFill="1" applyBorder="1" applyAlignment="1">
      <alignment horizontal="right" vertical="center" wrapText="1" indent="1"/>
    </xf>
    <xf numFmtId="3" fontId="34" fillId="3" borderId="93" xfId="0" applyNumberFormat="1" applyFont="1" applyFill="1" applyBorder="1" applyAlignment="1">
      <alignment horizontal="right" vertical="center" wrapText="1" indent="1"/>
    </xf>
    <xf numFmtId="0" fontId="29" fillId="3" borderId="93" xfId="0" applyFont="1" applyFill="1" applyBorder="1" applyAlignment="1">
      <alignment horizontal="center" vertical="center" wrapText="1" readingOrder="1"/>
    </xf>
    <xf numFmtId="0" fontId="24" fillId="4" borderId="94" xfId="0" applyFont="1" applyFill="1" applyBorder="1" applyAlignment="1">
      <alignment horizontal="center" vertical="center" wrapText="1" readingOrder="2"/>
    </xf>
    <xf numFmtId="3" fontId="29" fillId="4" borderId="94" xfId="0" applyNumberFormat="1" applyFont="1" applyFill="1" applyBorder="1" applyAlignment="1">
      <alignment horizontal="left" vertical="center" wrapText="1" indent="1"/>
    </xf>
    <xf numFmtId="3" fontId="15" fillId="4" borderId="94" xfId="0" applyNumberFormat="1" applyFont="1" applyFill="1" applyBorder="1" applyAlignment="1">
      <alignment horizontal="left" vertical="center" wrapText="1" indent="1"/>
    </xf>
    <xf numFmtId="3" fontId="29" fillId="4" borderId="94" xfId="0" applyNumberFormat="1" applyFont="1" applyFill="1" applyBorder="1" applyAlignment="1">
      <alignment horizontal="right" vertical="center" wrapText="1" indent="1"/>
    </xf>
    <xf numFmtId="3" fontId="9" fillId="4" borderId="94" xfId="0" applyNumberFormat="1" applyFont="1" applyFill="1" applyBorder="1" applyAlignment="1">
      <alignment horizontal="right" vertical="center" wrapText="1" indent="1"/>
    </xf>
    <xf numFmtId="3" fontId="34" fillId="4" borderId="94" xfId="0" applyNumberFormat="1" applyFont="1" applyFill="1" applyBorder="1" applyAlignment="1">
      <alignment horizontal="right" vertical="center" wrapText="1" indent="1"/>
    </xf>
    <xf numFmtId="0" fontId="29" fillId="4" borderId="94" xfId="0" applyFont="1" applyFill="1" applyBorder="1" applyAlignment="1">
      <alignment horizontal="center" vertical="center" wrapText="1" readingOrder="1"/>
    </xf>
    <xf numFmtId="0" fontId="24" fillId="3" borderId="94" xfId="0" applyFont="1" applyFill="1" applyBorder="1" applyAlignment="1">
      <alignment horizontal="center" vertical="center" wrapText="1" readingOrder="2"/>
    </xf>
    <xf numFmtId="3" fontId="29" fillId="3" borderId="94" xfId="0" applyNumberFormat="1" applyFont="1" applyFill="1" applyBorder="1" applyAlignment="1">
      <alignment horizontal="left" vertical="center" wrapText="1" indent="1"/>
    </xf>
    <xf numFmtId="3" fontId="15" fillId="3" borderId="94" xfId="0" applyNumberFormat="1" applyFont="1" applyFill="1" applyBorder="1" applyAlignment="1">
      <alignment horizontal="left" vertical="center" wrapText="1" indent="1"/>
    </xf>
    <xf numFmtId="3" fontId="29" fillId="3" borderId="94" xfId="0" applyNumberFormat="1" applyFont="1" applyFill="1" applyBorder="1" applyAlignment="1">
      <alignment horizontal="right" vertical="center" wrapText="1" indent="1"/>
    </xf>
    <xf numFmtId="3" fontId="9" fillId="3" borderId="94" xfId="0" applyNumberFormat="1" applyFont="1" applyFill="1" applyBorder="1" applyAlignment="1">
      <alignment horizontal="right" vertical="center" wrapText="1" indent="1"/>
    </xf>
    <xf numFmtId="3" fontId="34" fillId="3" borderId="94" xfId="0" applyNumberFormat="1" applyFont="1" applyFill="1" applyBorder="1" applyAlignment="1">
      <alignment horizontal="right" vertical="center" wrapText="1" indent="1"/>
    </xf>
    <xf numFmtId="0" fontId="29" fillId="3" borderId="94" xfId="0" applyFont="1" applyFill="1" applyBorder="1" applyAlignment="1">
      <alignment horizontal="center" vertical="center" wrapText="1" readingOrder="1"/>
    </xf>
    <xf numFmtId="0" fontId="24" fillId="3" borderId="95" xfId="0" applyFont="1" applyFill="1" applyBorder="1" applyAlignment="1">
      <alignment horizontal="center" vertical="center" wrapText="1" readingOrder="2"/>
    </xf>
    <xf numFmtId="3" fontId="29" fillId="3" borderId="95" xfId="0" applyNumberFormat="1" applyFont="1" applyFill="1" applyBorder="1" applyAlignment="1">
      <alignment horizontal="left" vertical="center" wrapText="1" indent="1"/>
    </xf>
    <xf numFmtId="3" fontId="15" fillId="3" borderId="95" xfId="0" applyNumberFormat="1" applyFont="1" applyFill="1" applyBorder="1" applyAlignment="1">
      <alignment horizontal="left" vertical="center" wrapText="1" indent="1"/>
    </xf>
    <xf numFmtId="3" fontId="29" fillId="3" borderId="95" xfId="0" applyNumberFormat="1" applyFont="1" applyFill="1" applyBorder="1" applyAlignment="1">
      <alignment horizontal="right" vertical="center" wrapText="1" indent="1"/>
    </xf>
    <xf numFmtId="3" fontId="9" fillId="3" borderId="95" xfId="0" applyNumberFormat="1" applyFont="1" applyFill="1" applyBorder="1" applyAlignment="1">
      <alignment horizontal="right" vertical="center" wrapText="1" indent="1"/>
    </xf>
    <xf numFmtId="3" fontId="34" fillId="3" borderId="95" xfId="0" applyNumberFormat="1" applyFont="1" applyFill="1" applyBorder="1" applyAlignment="1">
      <alignment horizontal="right" vertical="center" wrapText="1" indent="1"/>
    </xf>
    <xf numFmtId="0" fontId="29" fillId="3" borderId="95" xfId="0" applyFont="1" applyFill="1" applyBorder="1" applyAlignment="1">
      <alignment horizontal="center" vertical="center" wrapText="1" readingOrder="1"/>
    </xf>
    <xf numFmtId="0" fontId="24" fillId="0" borderId="30" xfId="27" applyFont="1" applyFill="1" applyBorder="1" applyAlignment="1">
      <alignment horizontal="center" vertical="center" wrapText="1" readingOrder="2"/>
    </xf>
    <xf numFmtId="3" fontId="29" fillId="0" borderId="32" xfId="75" applyNumberFormat="1" applyFont="1" applyFill="1" applyBorder="1" applyAlignment="1">
      <alignment horizontal="right" vertical="center" indent="1"/>
    </xf>
    <xf numFmtId="3" fontId="15" fillId="0" borderId="32" xfId="75" applyNumberFormat="1" applyFont="1" applyFill="1" applyBorder="1" applyAlignment="1">
      <alignment horizontal="right" vertical="center" indent="1"/>
    </xf>
    <xf numFmtId="0" fontId="15" fillId="0" borderId="31" xfId="27" applyFont="1" applyFill="1" applyBorder="1" applyAlignment="1">
      <alignment horizontal="center" vertical="center" wrapText="1" readingOrder="1"/>
    </xf>
    <xf numFmtId="0" fontId="15" fillId="4" borderId="24" xfId="27" applyFont="1" applyFill="1" applyBorder="1" applyAlignment="1">
      <alignment horizontal="center" vertical="center" wrapText="1" readingOrder="1"/>
    </xf>
    <xf numFmtId="0" fontId="15" fillId="0" borderId="24" xfId="27" applyFont="1" applyFill="1" applyBorder="1" applyAlignment="1">
      <alignment horizontal="center" vertical="center" wrapText="1" readingOrder="1"/>
    </xf>
    <xf numFmtId="0" fontId="38" fillId="3" borderId="26" xfId="0" applyFont="1" applyFill="1" applyBorder="1" applyAlignment="1">
      <alignment horizontal="left" vertical="center" wrapText="1" indent="1"/>
    </xf>
    <xf numFmtId="0" fontId="26" fillId="3" borderId="26" xfId="0" applyFont="1" applyFill="1" applyBorder="1" applyAlignment="1">
      <alignment horizontal="left" vertical="center" wrapText="1" indent="1"/>
    </xf>
    <xf numFmtId="3" fontId="9" fillId="3" borderId="26" xfId="0" applyNumberFormat="1" applyFont="1" applyFill="1" applyBorder="1" applyAlignment="1">
      <alignment horizontal="right" vertical="center" wrapText="1" indent="1"/>
    </xf>
    <xf numFmtId="3" fontId="15" fillId="3" borderId="26" xfId="0" applyNumberFormat="1" applyFont="1" applyFill="1" applyBorder="1" applyAlignment="1">
      <alignment horizontal="right" vertical="center" wrapText="1" indent="1"/>
    </xf>
    <xf numFmtId="0" fontId="9" fillId="3" borderId="28" xfId="0" applyFont="1" applyFill="1" applyBorder="1" applyAlignment="1">
      <alignment horizontal="right" vertical="center" wrapText="1" indent="1"/>
    </xf>
    <xf numFmtId="0" fontId="26" fillId="3" borderId="28" xfId="0" applyFont="1" applyFill="1" applyBorder="1" applyAlignment="1">
      <alignment horizontal="left" vertical="center" wrapText="1" indent="1"/>
    </xf>
    <xf numFmtId="0" fontId="9" fillId="3" borderId="32" xfId="0" applyFont="1" applyFill="1" applyBorder="1" applyAlignment="1">
      <alignment horizontal="right" vertical="center" wrapText="1" indent="1"/>
    </xf>
    <xf numFmtId="3" fontId="9" fillId="3" borderId="32" xfId="0" applyNumberFormat="1" applyFont="1" applyFill="1" applyBorder="1" applyAlignment="1">
      <alignment horizontal="left" vertical="center" wrapText="1" indent="1"/>
    </xf>
    <xf numFmtId="3" fontId="15" fillId="3" borderId="32" xfId="0" applyNumberFormat="1" applyFont="1" applyFill="1" applyBorder="1" applyAlignment="1">
      <alignment horizontal="left" vertical="center" wrapText="1" indent="1"/>
    </xf>
    <xf numFmtId="0" fontId="38" fillId="3" borderId="32" xfId="0" applyFont="1" applyFill="1" applyBorder="1" applyAlignment="1">
      <alignment horizontal="left" vertical="center" wrapText="1" indent="1"/>
    </xf>
    <xf numFmtId="0" fontId="9" fillId="4" borderId="28" xfId="0" applyFont="1" applyFill="1" applyBorder="1" applyAlignment="1">
      <alignment horizontal="right" vertical="center" wrapText="1" indent="1"/>
    </xf>
    <xf numFmtId="0" fontId="38" fillId="4" borderId="28" xfId="0" applyFont="1" applyFill="1" applyBorder="1" applyAlignment="1">
      <alignment horizontal="left" vertical="center" wrapText="1" indent="1"/>
    </xf>
    <xf numFmtId="0" fontId="9" fillId="3" borderId="25" xfId="0" applyFont="1" applyFill="1" applyBorder="1" applyAlignment="1">
      <alignment horizontal="right" vertical="center" wrapText="1" indent="1"/>
    </xf>
    <xf numFmtId="3" fontId="9" fillId="3" borderId="25" xfId="0" applyNumberFormat="1" applyFont="1" applyFill="1" applyBorder="1" applyAlignment="1">
      <alignment horizontal="right" vertical="center" wrapText="1" indent="1"/>
    </xf>
    <xf numFmtId="3" fontId="15" fillId="3" borderId="25" xfId="0" applyNumberFormat="1" applyFont="1" applyFill="1" applyBorder="1" applyAlignment="1">
      <alignment horizontal="right" vertical="center" wrapText="1" indent="1"/>
    </xf>
    <xf numFmtId="0" fontId="38" fillId="3" borderId="25" xfId="0" applyFont="1" applyFill="1" applyBorder="1" applyAlignment="1">
      <alignment horizontal="left" vertical="center" wrapText="1" indent="1"/>
    </xf>
    <xf numFmtId="0" fontId="9" fillId="4" borderId="32" xfId="0" applyFont="1" applyFill="1" applyBorder="1" applyAlignment="1">
      <alignment horizontal="right" vertical="center" wrapText="1" indent="1"/>
    </xf>
    <xf numFmtId="0" fontId="26" fillId="4" borderId="32" xfId="0" applyFont="1" applyFill="1" applyBorder="1" applyAlignment="1">
      <alignment horizontal="left" vertical="center" wrapText="1" indent="1"/>
    </xf>
    <xf numFmtId="0" fontId="38" fillId="3" borderId="28" xfId="0" applyFont="1" applyFill="1" applyBorder="1" applyAlignment="1">
      <alignment horizontal="left" vertical="center" wrapText="1" indent="1"/>
    </xf>
    <xf numFmtId="0" fontId="9" fillId="4" borderId="25" xfId="0" applyFont="1" applyFill="1" applyBorder="1" applyAlignment="1">
      <alignment horizontal="right" vertical="center" wrapText="1" indent="1"/>
    </xf>
    <xf numFmtId="3" fontId="15" fillId="4" borderId="25" xfId="0" applyNumberFormat="1" applyFont="1" applyFill="1" applyBorder="1" applyAlignment="1">
      <alignment horizontal="right" vertical="center" indent="1"/>
    </xf>
    <xf numFmtId="0" fontId="26" fillId="4" borderId="25" xfId="0" applyFont="1" applyFill="1" applyBorder="1" applyAlignment="1">
      <alignment horizontal="left" vertical="center" wrapText="1" indent="1"/>
    </xf>
    <xf numFmtId="3" fontId="9" fillId="3" borderId="25" xfId="0" applyNumberFormat="1" applyFont="1" applyFill="1" applyBorder="1" applyAlignment="1">
      <alignment horizontal="left" vertical="center" wrapText="1" indent="1"/>
    </xf>
    <xf numFmtId="0" fontId="9" fillId="0" borderId="28" xfId="0" applyFont="1" applyFill="1" applyBorder="1" applyAlignment="1">
      <alignment horizontal="right" vertical="center" wrapText="1" indent="1"/>
    </xf>
    <xf numFmtId="3" fontId="9" fillId="0" borderId="28" xfId="0" applyNumberFormat="1" applyFont="1" applyFill="1" applyBorder="1" applyAlignment="1">
      <alignment horizontal="left" vertical="center" wrapText="1" indent="1"/>
    </xf>
    <xf numFmtId="3" fontId="15" fillId="0" borderId="28" xfId="0" applyNumberFormat="1" applyFont="1" applyFill="1" applyBorder="1" applyAlignment="1">
      <alignment horizontal="left" vertical="center" wrapText="1" indent="1"/>
    </xf>
    <xf numFmtId="0" fontId="38" fillId="0" borderId="28" xfId="0" applyFont="1" applyFill="1" applyBorder="1" applyAlignment="1">
      <alignment horizontal="left" vertical="center" wrapText="1" indent="1"/>
    </xf>
    <xf numFmtId="3" fontId="9" fillId="4" borderId="25" xfId="0" applyNumberFormat="1" applyFont="1" applyFill="1" applyBorder="1" applyAlignment="1">
      <alignment horizontal="left" vertical="center" wrapText="1" indent="1"/>
    </xf>
    <xf numFmtId="0" fontId="38" fillId="4" borderId="25" xfId="0" applyFont="1" applyFill="1" applyBorder="1" applyAlignment="1">
      <alignment horizontal="left" vertical="center" wrapText="1" indent="1"/>
    </xf>
    <xf numFmtId="0" fontId="9" fillId="0" borderId="32" xfId="0" applyFont="1" applyFill="1" applyBorder="1" applyAlignment="1">
      <alignment horizontal="right" vertical="center" wrapText="1" indent="1"/>
    </xf>
    <xf numFmtId="3" fontId="15" fillId="0" borderId="32" xfId="0" applyNumberFormat="1" applyFont="1" applyFill="1" applyBorder="1" applyAlignment="1">
      <alignment horizontal="left" vertical="center" wrapText="1" indent="1"/>
    </xf>
    <xf numFmtId="0" fontId="26" fillId="0" borderId="32" xfId="0" applyFont="1" applyFill="1" applyBorder="1" applyAlignment="1">
      <alignment horizontal="left" vertical="center" wrapText="1" indent="1"/>
    </xf>
    <xf numFmtId="0" fontId="14" fillId="3" borderId="83" xfId="0" applyFont="1" applyFill="1" applyBorder="1" applyAlignment="1">
      <alignment horizontal="right" vertical="center" indent="1" readingOrder="2"/>
    </xf>
    <xf numFmtId="0" fontId="14" fillId="4" borderId="69" xfId="0" applyFont="1" applyFill="1" applyBorder="1" applyAlignment="1">
      <alignment horizontal="right" vertical="center" indent="1" readingOrder="2"/>
    </xf>
    <xf numFmtId="0" fontId="68" fillId="0" borderId="84" xfId="0" applyFont="1" applyBorder="1" applyAlignment="1">
      <alignment horizontal="left" vertical="center" indent="1"/>
    </xf>
    <xf numFmtId="0" fontId="68" fillId="4" borderId="70" xfId="0" applyFont="1" applyFill="1" applyBorder="1" applyAlignment="1">
      <alignment horizontal="left" vertical="center" indent="1"/>
    </xf>
    <xf numFmtId="0" fontId="15" fillId="3" borderId="87" xfId="0" applyFont="1" applyFill="1" applyBorder="1" applyAlignment="1">
      <alignment horizontal="center" vertical="center"/>
    </xf>
    <xf numFmtId="0" fontId="14" fillId="3" borderId="85" xfId="0" applyFont="1" applyFill="1" applyBorder="1" applyAlignment="1">
      <alignment horizontal="center" vertical="center" readingOrder="2"/>
    </xf>
    <xf numFmtId="0" fontId="9" fillId="4" borderId="99" xfId="10" applyFont="1" applyFill="1" applyBorder="1" applyAlignment="1">
      <alignment horizontal="center" vertical="top" wrapText="1" readingOrder="1"/>
    </xf>
    <xf numFmtId="0" fontId="9" fillId="4" borderId="100" xfId="10" applyFont="1" applyFill="1" applyBorder="1" applyAlignment="1">
      <alignment horizontal="center" vertical="top" wrapText="1" readingOrder="1"/>
    </xf>
    <xf numFmtId="0" fontId="9" fillId="4" borderId="101" xfId="10" applyFont="1" applyFill="1" applyBorder="1" applyAlignment="1">
      <alignment horizontal="center" vertical="top" wrapText="1" readingOrder="1"/>
    </xf>
    <xf numFmtId="0" fontId="24" fillId="4" borderId="49" xfId="10" applyFont="1" applyFill="1" applyBorder="1" applyAlignment="1">
      <alignment horizontal="center" wrapText="1" readingOrder="1"/>
    </xf>
    <xf numFmtId="0" fontId="24" fillId="4" borderId="53" xfId="10" applyFont="1" applyFill="1" applyBorder="1" applyAlignment="1">
      <alignment horizontal="center" wrapText="1" readingOrder="1"/>
    </xf>
    <xf numFmtId="0" fontId="24" fillId="4" borderId="44" xfId="10" applyFont="1" applyFill="1" applyBorder="1" applyAlignment="1">
      <alignment horizontal="center" wrapText="1" readingOrder="1"/>
    </xf>
    <xf numFmtId="0" fontId="14" fillId="0" borderId="30" xfId="0" applyFont="1" applyFill="1" applyBorder="1" applyAlignment="1">
      <alignment horizontal="center" vertical="center" wrapText="1" readingOrder="2"/>
    </xf>
    <xf numFmtId="3" fontId="9" fillId="0" borderId="31" xfId="0" applyNumberFormat="1" applyFont="1" applyFill="1" applyBorder="1" applyAlignment="1">
      <alignment horizontal="left" vertical="center" wrapText="1" indent="1"/>
    </xf>
    <xf numFmtId="3" fontId="9" fillId="0" borderId="32" xfId="0" applyNumberFormat="1" applyFont="1" applyFill="1" applyBorder="1" applyAlignment="1">
      <alignment horizontal="left" vertical="center" wrapText="1" indent="1"/>
    </xf>
    <xf numFmtId="0" fontId="9" fillId="0" borderId="31" xfId="0" applyFont="1" applyFill="1" applyBorder="1" applyAlignment="1">
      <alignment horizontal="center" vertical="center" wrapText="1" readingOrder="1"/>
    </xf>
    <xf numFmtId="0" fontId="14" fillId="3" borderId="75" xfId="0" applyFont="1" applyFill="1" applyBorder="1" applyAlignment="1">
      <alignment horizontal="center" vertical="center" wrapText="1" readingOrder="2"/>
    </xf>
    <xf numFmtId="3" fontId="15" fillId="3" borderId="74" xfId="75" applyNumberFormat="1" applyFont="1" applyFill="1" applyBorder="1" applyAlignment="1">
      <alignment horizontal="center" vertical="center"/>
    </xf>
    <xf numFmtId="0" fontId="15" fillId="3" borderId="78" xfId="75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 wrapText="1" readingOrder="2"/>
    </xf>
    <xf numFmtId="0" fontId="9" fillId="3" borderId="43" xfId="0" applyFont="1" applyFill="1" applyBorder="1" applyAlignment="1">
      <alignment horizontal="center" vertical="center" wrapText="1" readingOrder="1"/>
    </xf>
    <xf numFmtId="0" fontId="14" fillId="3" borderId="33" xfId="0" applyFont="1" applyFill="1" applyBorder="1" applyAlignment="1">
      <alignment horizontal="center" vertical="center" wrapText="1" readingOrder="2"/>
    </xf>
    <xf numFmtId="0" fontId="9" fillId="3" borderId="34" xfId="0" applyFont="1" applyFill="1" applyBorder="1" applyAlignment="1">
      <alignment horizontal="center" vertical="center" wrapText="1" readingOrder="1"/>
    </xf>
    <xf numFmtId="0" fontId="14" fillId="4" borderId="0" xfId="0" applyFont="1" applyFill="1" applyBorder="1" applyAlignment="1">
      <alignment horizontal="center" vertical="center" wrapText="1" readingOrder="2"/>
    </xf>
    <xf numFmtId="0" fontId="9" fillId="4" borderId="0" xfId="0" applyFont="1" applyFill="1" applyBorder="1" applyAlignment="1">
      <alignment horizontal="center" vertical="center" wrapText="1" readingOrder="1"/>
    </xf>
    <xf numFmtId="0" fontId="14" fillId="3" borderId="7" xfId="0" applyFont="1" applyFill="1" applyBorder="1" applyAlignment="1">
      <alignment horizontal="center" vertical="center" wrapText="1" readingOrder="2"/>
    </xf>
    <xf numFmtId="0" fontId="9" fillId="3" borderId="7" xfId="0" applyFont="1" applyFill="1" applyBorder="1" applyAlignment="1">
      <alignment horizontal="center" vertical="center" wrapText="1" readingOrder="1"/>
    </xf>
    <xf numFmtId="0" fontId="15" fillId="0" borderId="43" xfId="0" applyFont="1" applyFill="1" applyBorder="1" applyAlignment="1">
      <alignment horizontal="center" vertical="center" wrapText="1" readingOrder="1"/>
    </xf>
    <xf numFmtId="0" fontId="15" fillId="4" borderId="18" xfId="0" applyFont="1" applyFill="1" applyBorder="1" applyAlignment="1">
      <alignment horizontal="center" vertical="center" wrapText="1" readingOrder="1"/>
    </xf>
    <xf numFmtId="0" fontId="15" fillId="0" borderId="18" xfId="0" applyFont="1" applyFill="1" applyBorder="1" applyAlignment="1">
      <alignment horizontal="center" vertical="center" wrapText="1" readingOrder="1"/>
    </xf>
    <xf numFmtId="0" fontId="15" fillId="0" borderId="24" xfId="0" applyFont="1" applyFill="1" applyBorder="1" applyAlignment="1">
      <alignment horizontal="center" vertical="center" wrapText="1" readingOrder="1"/>
    </xf>
    <xf numFmtId="3" fontId="9" fillId="3" borderId="52" xfId="91" applyNumberFormat="1" applyFont="1" applyFill="1" applyBorder="1" applyAlignment="1">
      <alignment horizontal="right" vertical="center" indent="1"/>
    </xf>
    <xf numFmtId="3" fontId="9" fillId="4" borderId="26" xfId="91" applyNumberFormat="1" applyFont="1" applyFill="1" applyBorder="1" applyAlignment="1">
      <alignment horizontal="right" vertical="center" indent="1"/>
    </xf>
    <xf numFmtId="3" fontId="9" fillId="3" borderId="26" xfId="91" applyNumberFormat="1" applyFont="1" applyFill="1" applyBorder="1" applyAlignment="1">
      <alignment horizontal="right" vertical="center" indent="1"/>
    </xf>
    <xf numFmtId="3" fontId="9" fillId="3" borderId="28" xfId="91" applyNumberFormat="1" applyFont="1" applyFill="1" applyBorder="1" applyAlignment="1">
      <alignment horizontal="right" vertical="center" indent="1"/>
    </xf>
    <xf numFmtId="0" fontId="16" fillId="3" borderId="0" xfId="17" applyFont="1" applyFill="1" applyAlignment="1">
      <alignment horizontal="center" wrapText="1" readingOrder="2"/>
    </xf>
    <xf numFmtId="0" fontId="16" fillId="3" borderId="0" xfId="17" applyFont="1" applyFill="1" applyAlignment="1">
      <alignment horizontal="center" vertical="center" readingOrder="2"/>
    </xf>
    <xf numFmtId="0" fontId="14" fillId="3" borderId="0" xfId="17" applyFont="1" applyFill="1" applyAlignment="1">
      <alignment horizontal="center" vertical="center" wrapText="1" readingOrder="2"/>
    </xf>
    <xf numFmtId="0" fontId="14" fillId="3" borderId="0" xfId="17" applyFont="1" applyFill="1" applyAlignment="1">
      <alignment horizontal="center" vertical="center" readingOrder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right" vertical="center" wrapText="1" indent="1"/>
    </xf>
    <xf numFmtId="0" fontId="14" fillId="4" borderId="38" xfId="0" applyFont="1" applyFill="1" applyBorder="1" applyAlignment="1">
      <alignment horizontal="right" vertical="center" indent="1"/>
    </xf>
    <xf numFmtId="0" fontId="14" fillId="4" borderId="64" xfId="0" applyFont="1" applyFill="1" applyBorder="1" applyAlignment="1">
      <alignment horizontal="right" vertical="center" indent="1"/>
    </xf>
    <xf numFmtId="0" fontId="15" fillId="4" borderId="29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left" vertical="center" wrapText="1" indent="1"/>
    </xf>
    <xf numFmtId="0" fontId="15" fillId="4" borderId="36" xfId="0" applyFont="1" applyFill="1" applyBorder="1" applyAlignment="1">
      <alignment horizontal="left" vertical="center" indent="1"/>
    </xf>
    <xf numFmtId="0" fontId="15" fillId="4" borderId="67" xfId="0" applyFont="1" applyFill="1" applyBorder="1" applyAlignment="1">
      <alignment horizontal="left" vertical="center" indent="1"/>
    </xf>
    <xf numFmtId="0" fontId="26" fillId="4" borderId="22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 readingOrder="2"/>
    </xf>
    <xf numFmtId="0" fontId="16" fillId="3" borderId="12" xfId="0" applyFont="1" applyFill="1" applyBorder="1" applyAlignment="1">
      <alignment horizontal="center" vertical="center" readingOrder="2"/>
    </xf>
    <xf numFmtId="0" fontId="16" fillId="3" borderId="8" xfId="0" applyFont="1" applyFill="1" applyBorder="1" applyAlignment="1">
      <alignment horizontal="center" vertical="center" readingOrder="2"/>
    </xf>
    <xf numFmtId="0" fontId="14" fillId="0" borderId="17" xfId="0" applyFont="1" applyFill="1" applyBorder="1" applyAlignment="1">
      <alignment horizontal="center" vertical="center" wrapText="1" readingOrder="2"/>
    </xf>
    <xf numFmtId="0" fontId="14" fillId="0" borderId="69" xfId="0" applyFont="1" applyFill="1" applyBorder="1" applyAlignment="1">
      <alignment horizontal="center" vertical="center" wrapText="1" readingOrder="2"/>
    </xf>
    <xf numFmtId="0" fontId="15" fillId="0" borderId="18" xfId="0" applyFont="1" applyFill="1" applyBorder="1" applyAlignment="1">
      <alignment horizontal="center" vertical="center" wrapText="1"/>
    </xf>
    <xf numFmtId="0" fontId="15" fillId="0" borderId="70" xfId="0" applyFont="1" applyFill="1" applyBorder="1" applyAlignment="1">
      <alignment horizontal="center" vertical="center" wrapText="1"/>
    </xf>
    <xf numFmtId="0" fontId="55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7" fillId="4" borderId="37" xfId="0" applyFont="1" applyFill="1" applyBorder="1" applyAlignment="1">
      <alignment horizontal="right" vertical="center" wrapText="1" indent="1"/>
    </xf>
    <xf numFmtId="0" fontId="17" fillId="4" borderId="41" xfId="0" applyFont="1" applyFill="1" applyBorder="1" applyAlignment="1">
      <alignment horizontal="right" vertical="center" wrapText="1" indent="1"/>
    </xf>
    <xf numFmtId="0" fontId="17" fillId="4" borderId="38" xfId="0" applyFont="1" applyFill="1" applyBorder="1" applyAlignment="1">
      <alignment horizontal="right" vertical="center" wrapText="1" indent="1"/>
    </xf>
    <xf numFmtId="0" fontId="17" fillId="4" borderId="42" xfId="0" applyFont="1" applyFill="1" applyBorder="1" applyAlignment="1">
      <alignment horizontal="right" vertical="center" wrapText="1" indent="1"/>
    </xf>
    <xf numFmtId="0" fontId="17" fillId="4" borderId="64" xfId="0" applyFont="1" applyFill="1" applyBorder="1" applyAlignment="1">
      <alignment horizontal="right" vertical="center" wrapText="1" indent="1"/>
    </xf>
    <xf numFmtId="0" fontId="17" fillId="4" borderId="65" xfId="0" applyFont="1" applyFill="1" applyBorder="1" applyAlignment="1">
      <alignment horizontal="right" vertical="center" wrapText="1" indent="1"/>
    </xf>
    <xf numFmtId="0" fontId="15" fillId="4" borderId="29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left" vertical="center" wrapText="1" indent="1"/>
    </xf>
    <xf numFmtId="0" fontId="23" fillId="4" borderId="35" xfId="0" applyFont="1" applyFill="1" applyBorder="1" applyAlignment="1">
      <alignment horizontal="left" vertical="center" wrapText="1" indent="1"/>
    </xf>
    <xf numFmtId="0" fontId="23" fillId="4" borderId="40" xfId="0" applyFont="1" applyFill="1" applyBorder="1" applyAlignment="1">
      <alignment horizontal="left" vertical="center" wrapText="1" indent="1"/>
    </xf>
    <xf numFmtId="0" fontId="23" fillId="4" borderId="36" xfId="0" applyFont="1" applyFill="1" applyBorder="1" applyAlignment="1">
      <alignment horizontal="left" vertical="center" wrapText="1" indent="1"/>
    </xf>
    <xf numFmtId="0" fontId="23" fillId="4" borderId="66" xfId="0" applyFont="1" applyFill="1" applyBorder="1" applyAlignment="1">
      <alignment horizontal="left" vertical="center" wrapText="1" indent="1"/>
    </xf>
    <xf numFmtId="0" fontId="23" fillId="4" borderId="67" xfId="0" applyFont="1" applyFill="1" applyBorder="1" applyAlignment="1">
      <alignment horizontal="left" vertical="center" wrapText="1" indent="1"/>
    </xf>
    <xf numFmtId="0" fontId="55" fillId="3" borderId="0" xfId="0" applyFont="1" applyFill="1" applyAlignment="1">
      <alignment horizontal="center" vertical="center" wrapText="1" readingOrder="2"/>
    </xf>
    <xf numFmtId="0" fontId="14" fillId="4" borderId="17" xfId="0" applyFont="1" applyFill="1" applyBorder="1" applyAlignment="1">
      <alignment horizontal="center" vertical="center" wrapText="1" readingOrder="2"/>
    </xf>
    <xf numFmtId="0" fontId="15" fillId="4" borderId="18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 vertical="center" wrapText="1" readingOrder="2"/>
    </xf>
    <xf numFmtId="0" fontId="15" fillId="0" borderId="43" xfId="0" applyFont="1" applyFill="1" applyBorder="1" applyAlignment="1">
      <alignment horizontal="center" vertical="center" wrapText="1"/>
    </xf>
    <xf numFmtId="0" fontId="14" fillId="3" borderId="83" xfId="0" applyFont="1" applyFill="1" applyBorder="1" applyAlignment="1">
      <alignment horizontal="center" vertical="center" wrapText="1" readingOrder="2"/>
    </xf>
    <xf numFmtId="0" fontId="14" fillId="3" borderId="17" xfId="0" applyFont="1" applyFill="1" applyBorder="1" applyAlignment="1">
      <alignment horizontal="center" vertical="center" wrapText="1" readingOrder="2"/>
    </xf>
    <xf numFmtId="0" fontId="14" fillId="3" borderId="69" xfId="0" applyFont="1" applyFill="1" applyBorder="1" applyAlignment="1">
      <alignment horizontal="center" vertical="center" wrapText="1" readingOrder="2"/>
    </xf>
    <xf numFmtId="0" fontId="15" fillId="3" borderId="84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5" fillId="3" borderId="70" xfId="0" applyFont="1" applyFill="1" applyBorder="1" applyAlignment="1">
      <alignment horizontal="center" vertical="center" wrapText="1"/>
    </xf>
    <xf numFmtId="0" fontId="37" fillId="3" borderId="0" xfId="0" applyFont="1" applyFill="1" applyAlignment="1">
      <alignment horizontal="center" vertical="center" wrapText="1"/>
    </xf>
    <xf numFmtId="0" fontId="37" fillId="3" borderId="0" xfId="0" applyFont="1" applyFill="1" applyAlignment="1">
      <alignment horizontal="center" vertical="center" wrapText="1" readingOrder="2"/>
    </xf>
    <xf numFmtId="0" fontId="34" fillId="4" borderId="49" xfId="24" applyFont="1" applyFill="1" applyBorder="1" applyAlignment="1">
      <alignment horizontal="center" wrapText="1" readingOrder="1"/>
    </xf>
    <xf numFmtId="0" fontId="34" fillId="4" borderId="53" xfId="24" applyFont="1" applyFill="1" applyBorder="1" applyAlignment="1">
      <alignment horizontal="center" wrapText="1" readingOrder="1"/>
    </xf>
    <xf numFmtId="0" fontId="34" fillId="4" borderId="44" xfId="24" applyFont="1" applyFill="1" applyBorder="1" applyAlignment="1">
      <alignment horizontal="center" wrapText="1" readingOrder="1"/>
    </xf>
    <xf numFmtId="0" fontId="35" fillId="4" borderId="49" xfId="10" applyFont="1" applyFill="1" applyBorder="1" applyAlignment="1">
      <alignment horizontal="center" vertical="center" wrapText="1" readingOrder="1"/>
    </xf>
    <xf numFmtId="0" fontId="35" fillId="4" borderId="54" xfId="10" applyFont="1" applyFill="1" applyBorder="1" applyAlignment="1">
      <alignment horizontal="center" vertical="center" wrapText="1" readingOrder="1"/>
    </xf>
    <xf numFmtId="0" fontId="36" fillId="0" borderId="0" xfId="34" applyFont="1" applyAlignment="1">
      <alignment horizontal="center" readingOrder="2"/>
    </xf>
    <xf numFmtId="0" fontId="36" fillId="0" borderId="0" xfId="34" applyFont="1" applyAlignment="1">
      <alignment horizontal="center" readingOrder="1"/>
    </xf>
    <xf numFmtId="0" fontId="14" fillId="0" borderId="0" xfId="4" applyFont="1" applyAlignment="1">
      <alignment horizontal="center" wrapText="1" readingOrder="1"/>
    </xf>
    <xf numFmtId="1" fontId="34" fillId="4" borderId="44" xfId="9" applyFont="1" applyFill="1" applyBorder="1" applyAlignment="1">
      <alignment horizontal="center" vertical="center" readingOrder="1"/>
    </xf>
    <xf numFmtId="1" fontId="34" fillId="4" borderId="63" xfId="9" applyFont="1" applyFill="1" applyBorder="1" applyAlignment="1">
      <alignment horizontal="center" vertical="center" readingOrder="1"/>
    </xf>
    <xf numFmtId="0" fontId="9" fillId="4" borderId="50" xfId="24" applyFont="1" applyFill="1" applyBorder="1" applyAlignment="1">
      <alignment horizontal="center" vertical="top" wrapText="1" readingOrder="1"/>
    </xf>
    <xf numFmtId="0" fontId="9" fillId="4" borderId="7" xfId="24" applyFont="1" applyFill="1" applyBorder="1" applyAlignment="1">
      <alignment horizontal="center" vertical="top" wrapText="1" readingOrder="1"/>
    </xf>
    <xf numFmtId="0" fontId="9" fillId="4" borderId="45" xfId="24" applyFont="1" applyFill="1" applyBorder="1" applyAlignment="1">
      <alignment horizontal="center" vertical="top" wrapText="1" readingOrder="1"/>
    </xf>
    <xf numFmtId="0" fontId="36" fillId="0" borderId="0" xfId="34" applyFont="1" applyAlignment="1">
      <alignment horizontal="center" wrapText="1" readingOrder="1"/>
    </xf>
    <xf numFmtId="0" fontId="14" fillId="0" borderId="0" xfId="4" applyFont="1" applyAlignment="1">
      <alignment horizontal="center" vertical="center" wrapText="1" readingOrder="1"/>
    </xf>
    <xf numFmtId="1" fontId="34" fillId="4" borderId="51" xfId="9" applyFont="1" applyFill="1" applyBorder="1" applyAlignment="1">
      <alignment horizontal="center" vertical="center" readingOrder="1"/>
    </xf>
    <xf numFmtId="1" fontId="34" fillId="4" borderId="33" xfId="9" applyFont="1" applyFill="1" applyBorder="1" applyAlignment="1">
      <alignment horizontal="center" vertical="center" readingOrder="1"/>
    </xf>
    <xf numFmtId="0" fontId="35" fillId="4" borderId="43" xfId="10" applyFont="1" applyFill="1" applyBorder="1" applyAlignment="1">
      <alignment horizontal="center" vertical="center" wrapText="1" readingOrder="1"/>
    </xf>
    <xf numFmtId="0" fontId="35" fillId="4" borderId="34" xfId="10" applyFont="1" applyFill="1" applyBorder="1" applyAlignment="1">
      <alignment horizontal="center" vertical="center" wrapText="1" readingOrder="1"/>
    </xf>
    <xf numFmtId="0" fontId="34" fillId="4" borderId="49" xfId="10" applyFont="1" applyFill="1" applyBorder="1" applyAlignment="1">
      <alignment horizontal="center" vertical="center" wrapText="1" readingOrder="1"/>
    </xf>
    <xf numFmtId="0" fontId="34" fillId="4" borderId="54" xfId="10" applyFont="1" applyFill="1" applyBorder="1" applyAlignment="1">
      <alignment horizontal="center" vertical="center" wrapText="1" readingOrder="1"/>
    </xf>
    <xf numFmtId="0" fontId="34" fillId="4" borderId="53" xfId="10" applyFont="1" applyFill="1" applyBorder="1" applyAlignment="1">
      <alignment horizontal="center" vertical="center" wrapText="1" readingOrder="1"/>
    </xf>
    <xf numFmtId="0" fontId="34" fillId="4" borderId="0" xfId="10" applyFont="1" applyFill="1" applyBorder="1" applyAlignment="1">
      <alignment horizontal="center" vertical="center" wrapText="1" readingOrder="1"/>
    </xf>
    <xf numFmtId="0" fontId="34" fillId="4" borderId="44" xfId="10" applyFont="1" applyFill="1" applyBorder="1" applyAlignment="1">
      <alignment horizontal="center" vertical="center" wrapText="1" readingOrder="1"/>
    </xf>
    <xf numFmtId="0" fontId="34" fillId="4" borderId="63" xfId="10" applyFont="1" applyFill="1" applyBorder="1" applyAlignment="1">
      <alignment horizontal="center" vertical="center" wrapText="1" readingOrder="1"/>
    </xf>
    <xf numFmtId="0" fontId="36" fillId="3" borderId="9" xfId="0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9" xfId="0" applyFont="1" applyFill="1" applyBorder="1" applyAlignment="1">
      <alignment horizontal="center" vertical="center" readingOrder="2"/>
    </xf>
    <xf numFmtId="0" fontId="36" fillId="3" borderId="12" xfId="0" applyFont="1" applyFill="1" applyBorder="1" applyAlignment="1">
      <alignment horizontal="center" vertical="center" readingOrder="2"/>
    </xf>
    <xf numFmtId="0" fontId="36" fillId="3" borderId="8" xfId="0" applyFont="1" applyFill="1" applyBorder="1" applyAlignment="1">
      <alignment horizontal="center" vertical="center" readingOrder="2"/>
    </xf>
    <xf numFmtId="0" fontId="14" fillId="3" borderId="13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/>
    </xf>
    <xf numFmtId="0" fontId="14" fillId="4" borderId="88" xfId="0" applyFont="1" applyFill="1" applyBorder="1" applyAlignment="1">
      <alignment horizontal="right" vertical="center" wrapText="1"/>
    </xf>
    <xf numFmtId="0" fontId="14" fillId="4" borderId="89" xfId="0" applyFont="1" applyFill="1" applyBorder="1" applyAlignment="1">
      <alignment horizontal="right" vertical="center" wrapText="1"/>
    </xf>
    <xf numFmtId="0" fontId="14" fillId="4" borderId="90" xfId="0" applyFont="1" applyFill="1" applyBorder="1" applyAlignment="1">
      <alignment horizontal="right" vertical="center" wrapText="1"/>
    </xf>
    <xf numFmtId="0" fontId="15" fillId="4" borderId="55" xfId="0" applyFont="1" applyFill="1" applyBorder="1" applyAlignment="1">
      <alignment horizontal="left" vertical="center" wrapText="1"/>
    </xf>
    <xf numFmtId="0" fontId="15" fillId="4" borderId="91" xfId="0" applyFont="1" applyFill="1" applyBorder="1" applyAlignment="1">
      <alignment horizontal="left" vertical="center" wrapText="1"/>
    </xf>
    <xf numFmtId="0" fontId="15" fillId="4" borderId="56" xfId="0" applyFont="1" applyFill="1" applyBorder="1" applyAlignment="1">
      <alignment horizontal="left" vertical="center" wrapText="1"/>
    </xf>
    <xf numFmtId="0" fontId="51" fillId="0" borderId="0" xfId="0" applyFont="1" applyBorder="1" applyAlignment="1">
      <alignment horizontal="right" vertical="center" readingOrder="2"/>
    </xf>
    <xf numFmtId="0" fontId="9" fillId="0" borderId="0" xfId="0" applyFont="1" applyAlignment="1">
      <alignment horizontal="left" vertical="center"/>
    </xf>
    <xf numFmtId="0" fontId="15" fillId="4" borderId="22" xfId="0" applyFont="1" applyFill="1" applyBorder="1" applyAlignment="1">
      <alignment horizontal="center" vertical="top"/>
    </xf>
    <xf numFmtId="0" fontId="9" fillId="0" borderId="43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 readingOrder="2"/>
    </xf>
    <xf numFmtId="0" fontId="14" fillId="3" borderId="63" xfId="0" applyFont="1" applyFill="1" applyBorder="1" applyAlignment="1">
      <alignment horizontal="center" vertical="center" wrapText="1" readingOrder="2"/>
    </xf>
    <xf numFmtId="0" fontId="14" fillId="3" borderId="20" xfId="0" applyFont="1" applyFill="1" applyBorder="1" applyAlignment="1">
      <alignment horizontal="center" vertical="center" wrapText="1" readingOrder="2"/>
    </xf>
    <xf numFmtId="0" fontId="9" fillId="3" borderId="34" xfId="0" applyFont="1" applyFill="1" applyBorder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horizontal="center" vertical="center" wrapText="1" readingOrder="2"/>
    </xf>
    <xf numFmtId="0" fontId="14" fillId="4" borderId="63" xfId="0" applyFont="1" applyFill="1" applyBorder="1" applyAlignment="1">
      <alignment horizontal="center" vertical="center" wrapText="1" readingOrder="2"/>
    </xf>
    <xf numFmtId="0" fontId="14" fillId="4" borderId="20" xfId="0" applyFont="1" applyFill="1" applyBorder="1" applyAlignment="1">
      <alignment horizontal="center" vertical="center" wrapText="1" readingOrder="2"/>
    </xf>
    <xf numFmtId="0" fontId="9" fillId="4" borderId="34" xfId="0" applyFont="1" applyFill="1" applyBorder="1" applyAlignment="1">
      <alignment horizontal="center" vertical="center" wrapText="1"/>
    </xf>
    <xf numFmtId="0" fontId="9" fillId="4" borderId="54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horizontal="center" vertical="center" wrapText="1" readingOrder="2"/>
    </xf>
    <xf numFmtId="0" fontId="9" fillId="3" borderId="50" xfId="0" applyFont="1" applyFill="1" applyBorder="1" applyAlignment="1">
      <alignment horizontal="center" vertical="center" wrapText="1"/>
    </xf>
    <xf numFmtId="0" fontId="68" fillId="0" borderId="53" xfId="0" applyFont="1" applyBorder="1" applyAlignment="1">
      <alignment vertical="center" wrapText="1"/>
    </xf>
    <xf numFmtId="0" fontId="66" fillId="0" borderId="53" xfId="0" applyFont="1" applyBorder="1" applyAlignment="1">
      <alignment vertical="center" wrapText="1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96" xfId="0" applyFont="1" applyFill="1" applyBorder="1" applyAlignment="1">
      <alignment horizontal="center" vertical="center" wrapText="1"/>
    </xf>
    <xf numFmtId="0" fontId="15" fillId="4" borderId="97" xfId="0" applyFont="1" applyFill="1" applyBorder="1" applyAlignment="1">
      <alignment horizontal="center" vertical="center" wrapText="1"/>
    </xf>
    <xf numFmtId="0" fontId="15" fillId="4" borderId="98" xfId="0" applyFont="1" applyFill="1" applyBorder="1" applyAlignment="1">
      <alignment horizontal="center" vertical="center" wrapText="1"/>
    </xf>
    <xf numFmtId="0" fontId="15" fillId="4" borderId="99" xfId="0" applyFont="1" applyFill="1" applyBorder="1" applyAlignment="1">
      <alignment horizontal="center" vertical="center" wrapText="1"/>
    </xf>
    <xf numFmtId="0" fontId="15" fillId="4" borderId="100" xfId="0" applyFont="1" applyFill="1" applyBorder="1" applyAlignment="1">
      <alignment horizontal="center" vertical="center" wrapText="1"/>
    </xf>
    <xf numFmtId="0" fontId="15" fillId="4" borderId="101" xfId="0" applyFont="1" applyFill="1" applyBorder="1" applyAlignment="1">
      <alignment horizontal="center" vertical="center" wrapText="1"/>
    </xf>
    <xf numFmtId="0" fontId="26" fillId="4" borderId="25" xfId="0" applyFont="1" applyFill="1" applyBorder="1" applyAlignment="1">
      <alignment horizontal="center" vertical="center" wrapText="1"/>
    </xf>
    <xf numFmtId="0" fontId="26" fillId="4" borderId="26" xfId="0" applyFont="1" applyFill="1" applyBorder="1" applyAlignment="1">
      <alignment horizontal="center" vertical="center"/>
    </xf>
    <xf numFmtId="0" fontId="26" fillId="4" borderId="68" xfId="0" applyFont="1" applyFill="1" applyBorder="1" applyAlignment="1">
      <alignment horizontal="center" vertical="center"/>
    </xf>
    <xf numFmtId="0" fontId="38" fillId="4" borderId="76" xfId="0" applyFont="1" applyFill="1" applyBorder="1" applyAlignment="1">
      <alignment horizontal="center" vertical="center" wrapText="1"/>
    </xf>
    <xf numFmtId="0" fontId="38" fillId="4" borderId="19" xfId="0" applyFont="1" applyFill="1" applyBorder="1" applyAlignment="1">
      <alignment horizontal="center" vertical="center" wrapText="1"/>
    </xf>
    <xf numFmtId="0" fontId="38" fillId="4" borderId="77" xfId="0" applyFont="1" applyFill="1" applyBorder="1" applyAlignment="1">
      <alignment horizontal="center" vertical="center" wrapText="1"/>
    </xf>
    <xf numFmtId="0" fontId="36" fillId="3" borderId="9" xfId="0" applyFont="1" applyFill="1" applyBorder="1" applyAlignment="1">
      <alignment horizontal="center" vertical="center" wrapText="1"/>
    </xf>
    <xf numFmtId="0" fontId="36" fillId="3" borderId="12" xfId="0" applyFont="1" applyFill="1" applyBorder="1" applyAlignment="1">
      <alignment horizontal="center" vertical="center" wrapText="1"/>
    </xf>
    <xf numFmtId="0" fontId="36" fillId="3" borderId="8" xfId="0" applyFont="1" applyFill="1" applyBorder="1" applyAlignment="1">
      <alignment horizontal="center" vertical="center" wrapText="1"/>
    </xf>
    <xf numFmtId="0" fontId="15" fillId="4" borderId="58" xfId="0" applyFont="1" applyFill="1" applyBorder="1" applyAlignment="1">
      <alignment horizontal="right" vertical="center" wrapText="1"/>
    </xf>
    <xf numFmtId="0" fontId="15" fillId="4" borderId="57" xfId="0" applyFont="1" applyFill="1" applyBorder="1" applyAlignment="1">
      <alignment horizontal="right" vertical="center" wrapText="1"/>
    </xf>
    <xf numFmtId="0" fontId="15" fillId="4" borderId="59" xfId="0" applyFont="1" applyFill="1" applyBorder="1" applyAlignment="1">
      <alignment horizontal="right" vertical="center" wrapText="1"/>
    </xf>
    <xf numFmtId="0" fontId="26" fillId="4" borderId="60" xfId="0" applyFont="1" applyFill="1" applyBorder="1" applyAlignment="1">
      <alignment horizontal="left" vertical="center" wrapText="1"/>
    </xf>
    <xf numFmtId="0" fontId="26" fillId="4" borderId="61" xfId="0" applyFont="1" applyFill="1" applyBorder="1" applyAlignment="1">
      <alignment horizontal="left" vertical="center" wrapText="1"/>
    </xf>
    <xf numFmtId="0" fontId="26" fillId="4" borderId="62" xfId="0" applyFont="1" applyFill="1" applyBorder="1" applyAlignment="1">
      <alignment horizontal="left" vertical="center" wrapText="1"/>
    </xf>
    <xf numFmtId="0" fontId="15" fillId="4" borderId="52" xfId="0" applyFont="1" applyFill="1" applyBorder="1" applyAlignment="1">
      <alignment horizontal="center" vertical="center" wrapText="1"/>
    </xf>
    <xf numFmtId="0" fontId="15" fillId="4" borderId="52" xfId="0" applyFont="1" applyFill="1" applyBorder="1" applyAlignment="1">
      <alignment horizontal="center" vertical="center"/>
    </xf>
    <xf numFmtId="0" fontId="15" fillId="4" borderId="68" xfId="0" applyFont="1" applyFill="1" applyBorder="1" applyAlignment="1">
      <alignment horizontal="center" vertical="center"/>
    </xf>
    <xf numFmtId="1" fontId="24" fillId="4" borderId="51" xfId="9" applyFont="1" applyFill="1" applyBorder="1" applyAlignment="1">
      <alignment horizontal="center" vertical="center" readingOrder="1"/>
    </xf>
    <xf numFmtId="1" fontId="24" fillId="4" borderId="33" xfId="9" applyFont="1" applyFill="1" applyBorder="1" applyAlignment="1">
      <alignment horizontal="center" vertical="center" readingOrder="1"/>
    </xf>
    <xf numFmtId="0" fontId="34" fillId="4" borderId="43" xfId="10" applyFont="1" applyFill="1" applyBorder="1" applyAlignment="1">
      <alignment horizontal="center" vertical="center" wrapText="1" readingOrder="1"/>
    </xf>
    <xf numFmtId="0" fontId="34" fillId="4" borderId="34" xfId="10" applyFont="1" applyFill="1" applyBorder="1" applyAlignment="1">
      <alignment horizontal="center" vertical="center" wrapText="1" readingOrder="1"/>
    </xf>
    <xf numFmtId="0" fontId="16" fillId="0" borderId="0" xfId="34" applyFont="1" applyAlignment="1">
      <alignment horizontal="center" wrapText="1" readingOrder="1"/>
    </xf>
    <xf numFmtId="0" fontId="14" fillId="4" borderId="51" xfId="75" applyFont="1" applyFill="1" applyBorder="1" applyAlignment="1">
      <alignment horizontal="center" vertical="center"/>
    </xf>
    <xf numFmtId="0" fontId="14" fillId="4" borderId="63" xfId="75" applyFont="1" applyFill="1" applyBorder="1" applyAlignment="1">
      <alignment horizontal="center" vertical="center"/>
    </xf>
    <xf numFmtId="0" fontId="14" fillId="4" borderId="23" xfId="75" applyFont="1" applyFill="1" applyBorder="1" applyAlignment="1">
      <alignment horizontal="center" vertical="center"/>
    </xf>
    <xf numFmtId="0" fontId="34" fillId="4" borderId="24" xfId="10" applyFont="1" applyFill="1" applyBorder="1" applyAlignment="1">
      <alignment horizontal="center" vertical="center" wrapText="1" readingOrder="1"/>
    </xf>
    <xf numFmtId="0" fontId="14" fillId="4" borderId="31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49" fillId="3" borderId="0" xfId="0" applyFont="1" applyFill="1" applyAlignment="1">
      <alignment horizontal="center" vertical="center" wrapText="1"/>
    </xf>
    <xf numFmtId="0" fontId="50" fillId="3" borderId="0" xfId="0" applyFont="1" applyFill="1" applyAlignment="1">
      <alignment horizontal="center" wrapText="1"/>
    </xf>
    <xf numFmtId="0" fontId="50" fillId="3" borderId="0" xfId="0" applyFont="1" applyFill="1" applyAlignment="1">
      <alignment horizontal="center" vertical="center" wrapText="1" readingOrder="2"/>
    </xf>
    <xf numFmtId="0" fontId="16" fillId="3" borderId="0" xfId="5" applyFont="1" applyFill="1" applyAlignment="1">
      <alignment horizontal="center" vertical="center"/>
    </xf>
    <xf numFmtId="0" fontId="36" fillId="3" borderId="0" xfId="5" applyFont="1" applyFill="1" applyAlignment="1">
      <alignment horizontal="center" vertical="center" readingOrder="2"/>
    </xf>
    <xf numFmtId="0" fontId="14" fillId="3" borderId="0" xfId="14" applyFont="1" applyFill="1" applyAlignment="1">
      <alignment horizontal="center" vertical="center"/>
    </xf>
    <xf numFmtId="0" fontId="14" fillId="3" borderId="0" xfId="5" applyFont="1" applyFill="1" applyAlignment="1">
      <alignment horizontal="center" vertical="center"/>
    </xf>
    <xf numFmtId="0" fontId="14" fillId="3" borderId="0" xfId="75" applyFont="1" applyFill="1" applyAlignment="1">
      <alignment horizontal="center" vertical="center" wrapText="1"/>
    </xf>
    <xf numFmtId="0" fontId="14" fillId="3" borderId="0" xfId="75" applyFont="1" applyFill="1" applyAlignment="1">
      <alignment horizontal="center" vertical="center"/>
    </xf>
    <xf numFmtId="0" fontId="15" fillId="4" borderId="37" xfId="16" applyFont="1" applyFill="1" applyBorder="1" applyAlignment="1">
      <alignment horizontal="right" vertical="center" wrapText="1" indent="1"/>
    </xf>
    <xf numFmtId="0" fontId="15" fillId="4" borderId="79" xfId="16" applyFont="1" applyFill="1" applyBorder="1" applyAlignment="1">
      <alignment horizontal="right" vertical="center" wrapText="1" indent="1"/>
    </xf>
    <xf numFmtId="0" fontId="26" fillId="4" borderId="35" xfId="16" applyFont="1" applyFill="1" applyBorder="1" applyAlignment="1">
      <alignment horizontal="left" vertical="center" wrapText="1"/>
    </xf>
    <xf numFmtId="0" fontId="26" fillId="4" borderId="80" xfId="16" applyFont="1" applyFill="1" applyBorder="1" applyAlignment="1">
      <alignment horizontal="left" vertical="center" wrapText="1"/>
    </xf>
    <xf numFmtId="0" fontId="34" fillId="4" borderId="29" xfId="10" applyFont="1" applyFill="1" applyBorder="1" applyAlignment="1">
      <alignment horizontal="center" vertical="center" wrapText="1" readingOrder="1"/>
    </xf>
    <xf numFmtId="0" fontId="34" fillId="4" borderId="19" xfId="10" applyFont="1" applyFill="1" applyBorder="1" applyAlignment="1">
      <alignment horizontal="center" vertical="center" wrapText="1" readingOrder="1"/>
    </xf>
    <xf numFmtId="0" fontId="15" fillId="4" borderId="29" xfId="10" applyFont="1" applyFill="1" applyBorder="1" applyAlignment="1">
      <alignment horizontal="center" vertical="center" wrapText="1" readingOrder="1"/>
    </xf>
    <xf numFmtId="0" fontId="15" fillId="4" borderId="19" xfId="10" applyFont="1" applyFill="1" applyBorder="1" applyAlignment="1">
      <alignment horizontal="center" vertical="center" wrapText="1" readingOrder="1"/>
    </xf>
    <xf numFmtId="0" fontId="15" fillId="4" borderId="46" xfId="0" applyFont="1" applyFill="1" applyBorder="1" applyAlignment="1">
      <alignment horizontal="right" vertical="center" wrapText="1" indent="1"/>
    </xf>
    <xf numFmtId="0" fontId="15" fillId="4" borderId="92" xfId="0" applyFont="1" applyFill="1" applyBorder="1" applyAlignment="1">
      <alignment horizontal="right" vertical="center" wrapText="1" indent="1"/>
    </xf>
    <xf numFmtId="0" fontId="24" fillId="4" borderId="49" xfId="10" applyFont="1" applyFill="1" applyBorder="1" applyAlignment="1">
      <alignment horizontal="center" wrapText="1" readingOrder="1"/>
    </xf>
    <xf numFmtId="0" fontId="24" fillId="4" borderId="53" xfId="10" applyFont="1" applyFill="1" applyBorder="1" applyAlignment="1">
      <alignment horizontal="center" wrapText="1" readingOrder="1"/>
    </xf>
    <xf numFmtId="0" fontId="24" fillId="4" borderId="44" xfId="10" applyFont="1" applyFill="1" applyBorder="1" applyAlignment="1">
      <alignment horizontal="center" wrapText="1" readingOrder="1"/>
    </xf>
    <xf numFmtId="0" fontId="26" fillId="4" borderId="55" xfId="0" applyFont="1" applyFill="1" applyBorder="1" applyAlignment="1">
      <alignment horizontal="left" vertical="center" wrapText="1" indent="1"/>
    </xf>
    <xf numFmtId="0" fontId="26" fillId="4" borderId="91" xfId="0" applyFont="1" applyFill="1" applyBorder="1" applyAlignment="1">
      <alignment horizontal="left" vertical="center" wrapText="1" indent="1"/>
    </xf>
    <xf numFmtId="0" fontId="9" fillId="4" borderId="50" xfId="10" applyFont="1" applyFill="1" applyBorder="1" applyAlignment="1">
      <alignment horizontal="center" vertical="top" wrapText="1" readingOrder="1"/>
    </xf>
    <xf numFmtId="0" fontId="9" fillId="4" borderId="7" xfId="10" applyFont="1" applyFill="1" applyBorder="1" applyAlignment="1">
      <alignment horizontal="center" vertical="top" wrapText="1" readingOrder="1"/>
    </xf>
    <xf numFmtId="0" fontId="9" fillId="4" borderId="45" xfId="10" applyFont="1" applyFill="1" applyBorder="1" applyAlignment="1">
      <alignment horizontal="center" vertical="top" wrapText="1" readingOrder="1"/>
    </xf>
    <xf numFmtId="0" fontId="9" fillId="3" borderId="53" xfId="75" applyFont="1" applyFill="1" applyBorder="1" applyAlignment="1">
      <alignment horizontal="right" vertical="center" wrapText="1" readingOrder="2"/>
    </xf>
    <xf numFmtId="0" fontId="14" fillId="4" borderId="46" xfId="0" applyFont="1" applyFill="1" applyBorder="1" applyAlignment="1">
      <alignment horizontal="right" vertical="center" wrapText="1" indent="1"/>
    </xf>
    <xf numFmtId="0" fontId="14" fillId="4" borderId="47" xfId="0" applyFont="1" applyFill="1" applyBorder="1" applyAlignment="1">
      <alignment horizontal="right" vertical="center" wrapText="1" indent="1"/>
    </xf>
    <xf numFmtId="0" fontId="15" fillId="4" borderId="55" xfId="0" applyFont="1" applyFill="1" applyBorder="1" applyAlignment="1">
      <alignment horizontal="left" vertical="center" wrapText="1" indent="1"/>
    </xf>
    <xf numFmtId="0" fontId="15" fillId="4" borderId="56" xfId="0" applyFont="1" applyFill="1" applyBorder="1" applyAlignment="1">
      <alignment horizontal="left" vertical="center" wrapText="1" indent="1"/>
    </xf>
    <xf numFmtId="0" fontId="52" fillId="3" borderId="53" xfId="75" applyFont="1" applyFill="1" applyBorder="1" applyAlignment="1">
      <alignment horizontal="left" vertical="center" wrapText="1" readingOrder="2"/>
    </xf>
    <xf numFmtId="0" fontId="15" fillId="4" borderId="37" xfId="0" applyFont="1" applyFill="1" applyBorder="1" applyAlignment="1">
      <alignment horizontal="right" vertical="center" wrapText="1" indent="1"/>
    </xf>
    <xf numFmtId="0" fontId="15" fillId="4" borderId="38" xfId="0" applyFont="1" applyFill="1" applyBorder="1" applyAlignment="1">
      <alignment horizontal="right" vertical="center" indent="1"/>
    </xf>
    <xf numFmtId="0" fontId="15" fillId="4" borderId="64" xfId="0" applyFont="1" applyFill="1" applyBorder="1" applyAlignment="1">
      <alignment horizontal="right" vertical="center" indent="1"/>
    </xf>
    <xf numFmtId="0" fontId="15" fillId="4" borderId="49" xfId="0" applyFont="1" applyFill="1" applyBorder="1" applyAlignment="1">
      <alignment horizontal="center" vertical="center"/>
    </xf>
    <xf numFmtId="0" fontId="15" fillId="4" borderId="53" xfId="0" applyFont="1" applyFill="1" applyBorder="1" applyAlignment="1">
      <alignment horizontal="center" vertical="center"/>
    </xf>
    <xf numFmtId="0" fontId="26" fillId="4" borderId="102" xfId="0" applyFont="1" applyFill="1" applyBorder="1" applyAlignment="1">
      <alignment horizontal="left" vertical="center" wrapText="1"/>
    </xf>
    <xf numFmtId="0" fontId="26" fillId="4" borderId="103" xfId="0" applyFont="1" applyFill="1" applyBorder="1" applyAlignment="1">
      <alignment horizontal="left" vertical="center"/>
    </xf>
    <xf numFmtId="0" fontId="26" fillId="4" borderId="104" xfId="0" applyFont="1" applyFill="1" applyBorder="1" applyAlignment="1">
      <alignment horizontal="left" vertical="center"/>
    </xf>
    <xf numFmtId="0" fontId="26" fillId="4" borderId="50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 readingOrder="2"/>
    </xf>
    <xf numFmtId="0" fontId="14" fillId="3" borderId="0" xfId="0" applyFont="1" applyFill="1" applyBorder="1" applyAlignment="1">
      <alignment horizontal="center" vertical="center" wrapText="1"/>
    </xf>
    <xf numFmtId="0" fontId="17" fillId="4" borderId="51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5" fillId="4" borderId="43" xfId="0" applyFont="1" applyFill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/>
    </xf>
    <xf numFmtId="0" fontId="38" fillId="3" borderId="53" xfId="0" applyFont="1" applyFill="1" applyBorder="1" applyAlignment="1">
      <alignment horizontal="left" vertical="center" wrapText="1" readingOrder="1"/>
    </xf>
    <xf numFmtId="0" fontId="52" fillId="3" borderId="53" xfId="0" applyFont="1" applyFill="1" applyBorder="1" applyAlignment="1">
      <alignment horizontal="right" vertical="center" wrapText="1" readingOrder="2"/>
    </xf>
    <xf numFmtId="0" fontId="17" fillId="4" borderId="44" xfId="0" applyFont="1" applyFill="1" applyBorder="1" applyAlignment="1">
      <alignment horizontal="center" vertical="center" wrapText="1"/>
    </xf>
    <xf numFmtId="0" fontId="17" fillId="4" borderId="45" xfId="0" applyFont="1" applyFill="1" applyBorder="1" applyAlignment="1">
      <alignment horizontal="center" vertical="center" wrapText="1"/>
    </xf>
    <xf numFmtId="0" fontId="15" fillId="4" borderId="49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horizontal="center" vertical="center" wrapText="1"/>
    </xf>
  </cellXfs>
  <cellStyles count="125">
    <cellStyle name="Comma 2" xfId="1"/>
    <cellStyle name="Comma 2 2" xfId="38"/>
    <cellStyle name="Comma 2 2 2" xfId="73"/>
    <cellStyle name="Comma 2 3" xfId="63"/>
    <cellStyle name="Comma 3" xfId="39"/>
    <cellStyle name="Comma 4" xfId="40"/>
    <cellStyle name="Comma 4 2" xfId="74"/>
    <cellStyle name="H1" xfId="2"/>
    <cellStyle name="H1 2" xfId="3"/>
    <cellStyle name="H1 2 2" xfId="34"/>
    <cellStyle name="H1_خدمات الانقاذ والإغاثة" xfId="41"/>
    <cellStyle name="H2" xfId="4"/>
    <cellStyle name="H2 2" xfId="5"/>
    <cellStyle name="H2 2 2" xfId="42"/>
    <cellStyle name="H2_خدمات الانقاذ والإغاثة" xfId="43"/>
    <cellStyle name="had" xfId="6"/>
    <cellStyle name="had 2" xfId="7"/>
    <cellStyle name="had0" xfId="8"/>
    <cellStyle name="Had1" xfId="9"/>
    <cellStyle name="Had2" xfId="10"/>
    <cellStyle name="Had3" xfId="11"/>
    <cellStyle name="inxa" xfId="12"/>
    <cellStyle name="inxa 2" xfId="35"/>
    <cellStyle name="inxa 2 2" xfId="71"/>
    <cellStyle name="inxa 3" xfId="64"/>
    <cellStyle name="inxe" xfId="13"/>
    <cellStyle name="Normal" xfId="0" builtinId="0"/>
    <cellStyle name="Normal 10" xfId="100"/>
    <cellStyle name="Normal 11" xfId="99"/>
    <cellStyle name="Normal 2" xfId="14"/>
    <cellStyle name="Normal 2 2" xfId="44"/>
    <cellStyle name="Normal 2 2 2" xfId="75"/>
    <cellStyle name="Normal 2 3" xfId="45"/>
    <cellStyle name="Normal 2 3 2" xfId="76"/>
    <cellStyle name="Normal 2 4" xfId="46"/>
    <cellStyle name="Normal 2 4 2" xfId="77"/>
    <cellStyle name="Normal 2 4 2 2" xfId="108"/>
    <cellStyle name="Normal 2 4 3" xfId="86"/>
    <cellStyle name="Normal 2 4 3 2" xfId="113"/>
    <cellStyle name="Normal 2 4 4" xfId="94"/>
    <cellStyle name="Normal 2 4 4 2" xfId="120"/>
    <cellStyle name="Normal 2 4 5" xfId="103"/>
    <cellStyle name="Normal 2 5" xfId="61"/>
    <cellStyle name="Normal 3" xfId="15"/>
    <cellStyle name="Normal 3 2" xfId="16"/>
    <cellStyle name="Normal 3 3" xfId="33"/>
    <cellStyle name="Normal 3 3 2" xfId="70"/>
    <cellStyle name="Normal 3 4" xfId="65"/>
    <cellStyle name="Normal 4" xfId="17"/>
    <cellStyle name="Normal 4 2" xfId="32"/>
    <cellStyle name="Normal 4 2 2" xfId="37"/>
    <cellStyle name="Normal 4 2 2 2" xfId="72"/>
    <cellStyle name="Normal 4 2 2 2 2" xfId="107"/>
    <cellStyle name="Normal 4 2 2 3" xfId="85"/>
    <cellStyle name="Normal 4 2 2 3 2" xfId="112"/>
    <cellStyle name="Normal 4 2 2 4" xfId="93"/>
    <cellStyle name="Normal 4 2 2 4 2" xfId="119"/>
    <cellStyle name="Normal 4 2 2 5" xfId="102"/>
    <cellStyle name="Normal 4 2 3" xfId="47"/>
    <cellStyle name="Normal 4 2 3 2" xfId="78"/>
    <cellStyle name="Normal 4 2 3 2 2" xfId="109"/>
    <cellStyle name="Normal 4 2 3 3" xfId="87"/>
    <cellStyle name="Normal 4 2 3 3 2" xfId="114"/>
    <cellStyle name="Normal 4 2 3 4" xfId="95"/>
    <cellStyle name="Normal 4 2 3 4 2" xfId="121"/>
    <cellStyle name="Normal 4 2 3 5" xfId="104"/>
    <cellStyle name="Normal 4 2 4" xfId="69"/>
    <cellStyle name="Normal 4 2 4 2" xfId="106"/>
    <cellStyle name="Normal 4 2 5" xfId="84"/>
    <cellStyle name="Normal 4 2 5 2" xfId="111"/>
    <cellStyle name="Normal 4 2 6" xfId="92"/>
    <cellStyle name="Normal 4 2 6 2" xfId="118"/>
    <cellStyle name="Normal 4 2 7" xfId="98"/>
    <cellStyle name="Normal 4 2 7 2" xfId="124"/>
    <cellStyle name="Normal 4 2 8" xfId="101"/>
    <cellStyle name="Normal 4 3" xfId="36"/>
    <cellStyle name="Normal 4 3 2" xfId="62"/>
    <cellStyle name="Normal 4 4" xfId="97"/>
    <cellStyle name="Normal 4 4 2" xfId="123"/>
    <cellStyle name="Normal 5" xfId="48"/>
    <cellStyle name="Normal 5 2" xfId="79"/>
    <cellStyle name="Normal 6" xfId="49"/>
    <cellStyle name="Normal 6 2" xfId="50"/>
    <cellStyle name="Normal 6 2 2" xfId="81"/>
    <cellStyle name="Normal 6 3" xfId="80"/>
    <cellStyle name="Normal 7" xfId="51"/>
    <cellStyle name="Normal 7 2" xfId="82"/>
    <cellStyle name="Normal 7 2 2" xfId="110"/>
    <cellStyle name="Normal 7 3" xfId="88"/>
    <cellStyle name="Normal 7 3 2" xfId="115"/>
    <cellStyle name="Normal 7 4" xfId="96"/>
    <cellStyle name="Normal 7 4 2" xfId="122"/>
    <cellStyle name="Normal 7 5" xfId="105"/>
    <cellStyle name="Normal 8" xfId="91"/>
    <cellStyle name="Normal 9" xfId="90"/>
    <cellStyle name="Normal 9 2" xfId="117"/>
    <cellStyle name="NotA" xfId="18"/>
    <cellStyle name="Note 2" xfId="52"/>
    <cellStyle name="Percent" xfId="89" builtinId="5"/>
    <cellStyle name="Percent 2" xfId="116"/>
    <cellStyle name="T1" xfId="19"/>
    <cellStyle name="T1 2" xfId="20"/>
    <cellStyle name="T2" xfId="21"/>
    <cellStyle name="T2 2" xfId="22"/>
    <cellStyle name="T2 2 2" xfId="53"/>
    <cellStyle name="T2 2 2 2" xfId="83"/>
    <cellStyle name="T2 2 3" xfId="67"/>
    <cellStyle name="T2 3" xfId="23"/>
    <cellStyle name="T2 3 2" xfId="68"/>
    <cellStyle name="T2 4" xfId="66"/>
    <cellStyle name="Total 2" xfId="54"/>
    <cellStyle name="Total_births &amp; deaths 2008" xfId="24"/>
    <cellStyle name="Total1" xfId="25"/>
    <cellStyle name="Total1 2" xfId="55"/>
    <cellStyle name="TXT1" xfId="26"/>
    <cellStyle name="TXT1 2" xfId="27"/>
    <cellStyle name="TXT1 2 2" xfId="56"/>
    <cellStyle name="TXT1 3" xfId="57"/>
    <cellStyle name="TXT1_JUDICIAL2007" xfId="58"/>
    <cellStyle name="TXT2" xfId="28"/>
    <cellStyle name="TXT2 2" xfId="59"/>
    <cellStyle name="TXT3" xfId="29"/>
    <cellStyle name="TXT3 2" xfId="60"/>
    <cellStyle name="TXT4" xfId="30"/>
    <cellStyle name="TXT5" xfId="31"/>
  </cellStyles>
  <dxfs count="0"/>
  <tableStyles count="0" defaultTableStyle="TableStyleMedium9" defaultPivotStyle="PivotStyleLight16"/>
  <colors>
    <mruColors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32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6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حسب الجنسية </a:t>
            </a:r>
            <a:endParaRPr lang="en-US" sz="1400">
              <a:cs typeface="+mn-cs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PARENTAL CARE SERVICES RENDERED BY FAMILY CONSULTING  CENTER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NATIONALITY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200">
                <a:latin typeface="Arial" pitchFamily="34" charset="0"/>
                <a:cs typeface="Arial" pitchFamily="34" charset="0"/>
              </a:rPr>
              <a:t>2012 - 2016</a:t>
            </a:r>
          </a:p>
        </c:rich>
      </c:tx>
      <c:layout>
        <c:manualLayout>
          <c:xMode val="edge"/>
          <c:yMode val="edge"/>
          <c:x val="0.22422357363527459"/>
          <c:y val="2.50887467191601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1349097769028871"/>
          <c:w val="0.8613259473671423"/>
          <c:h val="0.729951279527559"/>
        </c:manualLayout>
      </c:layout>
      <c:lineChart>
        <c:grouping val="standard"/>
        <c:varyColors val="0"/>
        <c:ser>
          <c:idx val="0"/>
          <c:order val="0"/>
          <c:tx>
            <c:strRef>
              <c:f>'202'!$A$15</c:f>
              <c:strCache>
                <c:ptCount val="1"/>
                <c:pt idx="0">
                  <c:v>قطريون 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5.2433736929465395E-3"/>
                  <c:y val="-2.2395833333333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'202'!$A$10:$A$14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'202'!$D$10:$D$14</c:f>
              <c:numCache>
                <c:formatCode>#,##0</c:formatCode>
                <c:ptCount val="5"/>
                <c:pt idx="0">
                  <c:v>556</c:v>
                </c:pt>
                <c:pt idx="1">
                  <c:v>524</c:v>
                </c:pt>
                <c:pt idx="2">
                  <c:v>652</c:v>
                </c:pt>
                <c:pt idx="3">
                  <c:v>412</c:v>
                </c:pt>
                <c:pt idx="4">
                  <c:v>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'202'!$A$16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1.0705221289765853E-2"/>
                  <c:y val="-5.72916666666658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'202'!$A$10:$A$14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'202'!$G$10:$G$14</c:f>
              <c:numCache>
                <c:formatCode>#,##0</c:formatCode>
                <c:ptCount val="5"/>
                <c:pt idx="0">
                  <c:v>418</c:v>
                </c:pt>
                <c:pt idx="1">
                  <c:v>342</c:v>
                </c:pt>
                <c:pt idx="2">
                  <c:v>358</c:v>
                </c:pt>
                <c:pt idx="3">
                  <c:v>342</c:v>
                </c:pt>
                <c:pt idx="4">
                  <c:v>326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484736"/>
        <c:axId val="113943680"/>
      </c:lineChart>
      <c:catAx>
        <c:axId val="11448473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3943680"/>
        <c:crosses val="autoZero"/>
        <c:auto val="1"/>
        <c:lblAlgn val="ctr"/>
        <c:lblOffset val="100"/>
        <c:noMultiLvlLbl val="0"/>
      </c:catAx>
      <c:valAx>
        <c:axId val="11394368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448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91446058556602"/>
          <c:y val="0.21613648293963256"/>
          <c:w val="0.29492052474163205"/>
          <c:h val="8.2318733595800539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للمراجعين للمركز عبر الهاتف حسب نوع الاستشارة</a:t>
            </a:r>
            <a:endParaRPr lang="en-US" sz="1400" b="1" i="0" baseline="0"/>
          </a:p>
          <a:p>
            <a:pPr algn="ctr">
              <a:defRPr sz="1200"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SERVICES RENDERED BY FAMILY CONSULTING CENTRE THROUGH PHONE CALLS BY TYPE OF CONSULTANCY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2012 - 2016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71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2810388589290914"/>
          <c:w val="0.71380576035735543"/>
          <c:h val="0.71533841671503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'203'!$E$25:$E$26</c:f>
              <c:strCache>
                <c:ptCount val="1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'203'!$D$27:$D$31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'203'!$E$27:$E$31</c:f>
              <c:numCache>
                <c:formatCode>#,##0</c:formatCode>
                <c:ptCount val="5"/>
                <c:pt idx="0">
                  <c:v>387</c:v>
                </c:pt>
                <c:pt idx="1">
                  <c:v>823</c:v>
                </c:pt>
                <c:pt idx="2">
                  <c:v>1045</c:v>
                </c:pt>
                <c:pt idx="3">
                  <c:v>514</c:v>
                </c:pt>
                <c:pt idx="4">
                  <c:v>545</c:v>
                </c:pt>
              </c:numCache>
            </c:numRef>
          </c:val>
        </c:ser>
        <c:ser>
          <c:idx val="1"/>
          <c:order val="1"/>
          <c:tx>
            <c:strRef>
              <c:f>'203'!$F$25:$F$26</c:f>
              <c:strCache>
                <c:ptCount val="1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'203'!$D$27:$D$31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'203'!$F$27:$F$31</c:f>
              <c:numCache>
                <c:formatCode>#,##0</c:formatCode>
                <c:ptCount val="5"/>
                <c:pt idx="0">
                  <c:v>888</c:v>
                </c:pt>
                <c:pt idx="1">
                  <c:v>1282</c:v>
                </c:pt>
                <c:pt idx="2">
                  <c:v>1400</c:v>
                </c:pt>
                <c:pt idx="3">
                  <c:v>1228</c:v>
                </c:pt>
                <c:pt idx="4">
                  <c:v>952</c:v>
                </c:pt>
              </c:numCache>
            </c:numRef>
          </c:val>
        </c:ser>
        <c:ser>
          <c:idx val="2"/>
          <c:order val="2"/>
          <c:tx>
            <c:strRef>
              <c:f>'203'!$G$25:$G$26</c:f>
              <c:strCache>
                <c:ptCount val="1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'203'!$D$27:$D$31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'203'!$G$27:$G$31</c:f>
              <c:numCache>
                <c:formatCode>#,##0</c:formatCode>
                <c:ptCount val="5"/>
                <c:pt idx="0">
                  <c:v>116</c:v>
                </c:pt>
                <c:pt idx="1">
                  <c:v>80</c:v>
                </c:pt>
                <c:pt idx="2">
                  <c:v>109</c:v>
                </c:pt>
                <c:pt idx="3">
                  <c:v>125</c:v>
                </c:pt>
                <c:pt idx="4">
                  <c:v>143</c:v>
                </c:pt>
              </c:numCache>
            </c:numRef>
          </c:val>
        </c:ser>
        <c:ser>
          <c:idx val="3"/>
          <c:order val="3"/>
          <c:tx>
            <c:strRef>
              <c:f>'203'!$H$25:$H$26</c:f>
              <c:strCache>
                <c:ptCount val="1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'203'!$D$27:$D$31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'203'!$H$27:$H$31</c:f>
              <c:numCache>
                <c:formatCode>#,##0</c:formatCode>
                <c:ptCount val="5"/>
                <c:pt idx="0">
                  <c:v>19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10432"/>
        <c:axId val="113945984"/>
      </c:barChart>
      <c:catAx>
        <c:axId val="11541043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3945984"/>
        <c:crosses val="autoZero"/>
        <c:auto val="1"/>
        <c:lblAlgn val="ctr"/>
        <c:lblOffset val="100"/>
        <c:noMultiLvlLbl val="0"/>
      </c:catAx>
      <c:valAx>
        <c:axId val="11394598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41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61057532109371"/>
          <c:y val="0.3091394194092818"/>
          <c:w val="0.1649492302963381"/>
          <c:h val="0.45640600393700786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/>
              <a:t> المستفيدون من الخدمات المقدمة من دار الإنماء الاجتماعي  حسب نوع الخدمة والجنسية </a:t>
            </a:r>
            <a:endParaRPr lang="en-US" sz="1400"/>
          </a:p>
          <a:p>
            <a:pPr>
              <a:defRPr/>
            </a:pPr>
            <a:r>
              <a:rPr lang="en-US" sz="1200"/>
              <a:t>BENEFICIARIES OF SERVICES RENDERED BY SOCIAL DEVELOPMENT CENTER BY TYPE OF SERVICES AND NATIONALITY</a:t>
            </a:r>
          </a:p>
          <a:p>
            <a:pPr>
              <a:defRPr/>
            </a:pPr>
            <a:r>
              <a:rPr lang="en-US" sz="1200"/>
              <a:t>2016</a:t>
            </a:r>
          </a:p>
        </c:rich>
      </c:tx>
      <c:layout>
        <c:manualLayout>
          <c:xMode val="edge"/>
          <c:yMode val="edge"/>
          <c:x val="0.14555651818827506"/>
          <c:y val="2.29558727034120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78644519486433E-2"/>
          <c:y val="0.20526919291338583"/>
          <c:w val="0.8883296229325347"/>
          <c:h val="0.6829639107611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'205'!$F$17</c:f>
              <c:strCache>
                <c:ptCount val="1"/>
                <c:pt idx="0">
                  <c:v> قطريون
Qatari 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cat>
            <c:strRef>
              <c:f>'205'!$D$18:$D$23</c:f>
              <c:strCache>
                <c:ptCount val="6"/>
                <c:pt idx="0">
                  <c:v>الخدمات  المادية 
 FinancialServices</c:v>
                </c:pt>
                <c:pt idx="1">
                  <c:v>الخدمات التعليمية
Educational Services</c:v>
                </c:pt>
                <c:pt idx="2">
                  <c:v>الخدمات التدريبية
  Trannig Services</c:v>
                </c:pt>
                <c:pt idx="3">
                  <c:v>الخدمات العينية
 Services in Kind</c:v>
                </c:pt>
                <c:pt idx="4">
                  <c:v>الخدمات الطبية
Medical Services</c:v>
                </c:pt>
                <c:pt idx="5">
                  <c:v>مرضى الكلى الخدمات الطبية للكلى
Kidney Patients</c:v>
                </c:pt>
              </c:strCache>
            </c:strRef>
          </c:cat>
          <c:val>
            <c:numRef>
              <c:f>'205'!$F$18:$F$23</c:f>
              <c:numCache>
                <c:formatCode>#,##0</c:formatCode>
                <c:ptCount val="6"/>
                <c:pt idx="0">
                  <c:v>1445</c:v>
                </c:pt>
                <c:pt idx="1">
                  <c:v>782</c:v>
                </c:pt>
                <c:pt idx="2">
                  <c:v>30</c:v>
                </c:pt>
                <c:pt idx="3">
                  <c:v>557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'205'!$G$17</c:f>
              <c:strCache>
                <c:ptCount val="1"/>
                <c:pt idx="0">
                  <c:v> غير قطريين
Non-Qatari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'205'!$D$18:$D$23</c:f>
              <c:strCache>
                <c:ptCount val="6"/>
                <c:pt idx="0">
                  <c:v>الخدمات  المادية 
 FinancialServices</c:v>
                </c:pt>
                <c:pt idx="1">
                  <c:v>الخدمات التعليمية
Educational Services</c:v>
                </c:pt>
                <c:pt idx="2">
                  <c:v>الخدمات التدريبية
  Trannig Services</c:v>
                </c:pt>
                <c:pt idx="3">
                  <c:v>الخدمات العينية
 Services in Kind</c:v>
                </c:pt>
                <c:pt idx="4">
                  <c:v>الخدمات الطبية
Medical Services</c:v>
                </c:pt>
                <c:pt idx="5">
                  <c:v>مرضى الكلى الخدمات الطبية للكلى
Kidney Patients</c:v>
                </c:pt>
              </c:strCache>
            </c:strRef>
          </c:cat>
          <c:val>
            <c:numRef>
              <c:f>'205'!$G$18:$G$23</c:f>
              <c:numCache>
                <c:formatCode>#,##0</c:formatCode>
                <c:ptCount val="6"/>
                <c:pt idx="0">
                  <c:v>2023</c:v>
                </c:pt>
                <c:pt idx="1">
                  <c:v>1237</c:v>
                </c:pt>
                <c:pt idx="2">
                  <c:v>0</c:v>
                </c:pt>
                <c:pt idx="3">
                  <c:v>821</c:v>
                </c:pt>
                <c:pt idx="4">
                  <c:v>147</c:v>
                </c:pt>
                <c:pt idx="5">
                  <c:v>1587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69856"/>
        <c:axId val="114409472"/>
      </c:barChart>
      <c:catAx>
        <c:axId val="5656985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crossAx val="114409472"/>
        <c:crosses val="autoZero"/>
        <c:auto val="1"/>
        <c:lblAlgn val="ctr"/>
        <c:lblOffset val="100"/>
        <c:noMultiLvlLbl val="0"/>
      </c:catAx>
      <c:valAx>
        <c:axId val="11440947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5656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81858236670457"/>
          <c:y val="0.19269799868766405"/>
          <c:w val="0.28633843543010223"/>
          <c:h val="0.1155493766404199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&amp;C&amp;"Arial,Regular"&amp;10Graph No. (45)&amp;"-,Regular"&amp;11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(46)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(47)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9525</xdr:colOff>
      <xdr:row>7</xdr:row>
      <xdr:rowOff>66675</xdr:rowOff>
    </xdr:to>
    <xdr:pic>
      <xdr:nvPicPr>
        <xdr:cNvPr id="15384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6486225" y="-1047750"/>
          <a:ext cx="2657475" cy="475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503349</xdr:colOff>
      <xdr:row>0</xdr:row>
      <xdr:rowOff>217600</xdr:rowOff>
    </xdr:from>
    <xdr:to>
      <xdr:col>18</xdr:col>
      <xdr:colOff>1121630</xdr:colOff>
      <xdr:row>2</xdr:row>
      <xdr:rowOff>261368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2939753" y="217600"/>
          <a:ext cx="618281" cy="5592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209552</xdr:colOff>
      <xdr:row>1</xdr:row>
      <xdr:rowOff>9525</xdr:rowOff>
    </xdr:from>
    <xdr:to>
      <xdr:col>20</xdr:col>
      <xdr:colOff>827833</xdr:colOff>
      <xdr:row>3</xdr:row>
      <xdr:rowOff>44957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4990417" y="285750"/>
          <a:ext cx="618281" cy="5402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0.00307</cdr:x>
      <cdr:y>0.01254</cdr:y>
    </cdr:from>
    <cdr:to>
      <cdr:x>0.06951</cdr:x>
      <cdr:y>0.10144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8575" y="76200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1019175</xdr:colOff>
      <xdr:row>0</xdr:row>
      <xdr:rowOff>180975</xdr:rowOff>
    </xdr:from>
    <xdr:to>
      <xdr:col>4</xdr:col>
      <xdr:colOff>1637456</xdr:colOff>
      <xdr:row>1</xdr:row>
      <xdr:rowOff>130682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781769" y="180975"/>
          <a:ext cx="618281" cy="54025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145791</xdr:colOff>
      <xdr:row>1</xdr:row>
      <xdr:rowOff>38877</xdr:rowOff>
    </xdr:from>
    <xdr:to>
      <xdr:col>12</xdr:col>
      <xdr:colOff>764072</xdr:colOff>
      <xdr:row>2</xdr:row>
      <xdr:rowOff>287553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4424780" y="330459"/>
          <a:ext cx="618281" cy="54025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1362075</xdr:colOff>
      <xdr:row>0</xdr:row>
      <xdr:rowOff>180975</xdr:rowOff>
    </xdr:from>
    <xdr:to>
      <xdr:col>16</xdr:col>
      <xdr:colOff>1362919</xdr:colOff>
      <xdr:row>1</xdr:row>
      <xdr:rowOff>187832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53094" y="180975"/>
          <a:ext cx="618281" cy="540257"/>
        </a:xfrm>
        <a:prstGeom prst="rect">
          <a:avLst/>
        </a:prstGeom>
      </xdr:spPr>
    </xdr:pic>
    <xdr:clientData/>
  </xdr:twoCellAnchor>
  <xdr:twoCellAnchor editAs="oneCell">
    <xdr:from>
      <xdr:col>16</xdr:col>
      <xdr:colOff>963706</xdr:colOff>
      <xdr:row>0</xdr:row>
      <xdr:rowOff>168088</xdr:rowOff>
    </xdr:from>
    <xdr:to>
      <xdr:col>16</xdr:col>
      <xdr:colOff>1581987</xdr:colOff>
      <xdr:row>1</xdr:row>
      <xdr:rowOff>181669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807042" y="168088"/>
          <a:ext cx="618281" cy="54025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1000125</xdr:colOff>
      <xdr:row>0</xdr:row>
      <xdr:rowOff>323850</xdr:rowOff>
    </xdr:from>
    <xdr:ext cx="618281" cy="540257"/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15990194" y="190500"/>
          <a:ext cx="618281" cy="54025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0</xdr:row>
      <xdr:rowOff>133350</xdr:rowOff>
    </xdr:from>
    <xdr:to>
      <xdr:col>7</xdr:col>
      <xdr:colOff>1227881</xdr:colOff>
      <xdr:row>1</xdr:row>
      <xdr:rowOff>178307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3133944" y="133350"/>
          <a:ext cx="618281" cy="54025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857250</xdr:colOff>
      <xdr:row>0</xdr:row>
      <xdr:rowOff>228600</xdr:rowOff>
    </xdr:from>
    <xdr:to>
      <xdr:col>3</xdr:col>
      <xdr:colOff>1475531</xdr:colOff>
      <xdr:row>1</xdr:row>
      <xdr:rowOff>187832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5353619" y="228600"/>
          <a:ext cx="618281" cy="540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2867025</xdr:colOff>
      <xdr:row>0</xdr:row>
      <xdr:rowOff>537933</xdr:rowOff>
    </xdr:from>
    <xdr:to>
      <xdr:col>2</xdr:col>
      <xdr:colOff>347977</xdr:colOff>
      <xdr:row>1</xdr:row>
      <xdr:rowOff>597407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6499573" y="537933"/>
          <a:ext cx="776602" cy="6785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477116</xdr:colOff>
      <xdr:row>0</xdr:row>
      <xdr:rowOff>151534</xdr:rowOff>
    </xdr:from>
    <xdr:to>
      <xdr:col>6</xdr:col>
      <xdr:colOff>1095397</xdr:colOff>
      <xdr:row>3</xdr:row>
      <xdr:rowOff>7723</xdr:rowOff>
    </xdr:to>
    <xdr:pic>
      <xdr:nvPicPr>
        <xdr:cNvPr id="4" name="Picture 3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438353" y="151534"/>
          <a:ext cx="618281" cy="54198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1800225</xdr:colOff>
      <xdr:row>0</xdr:row>
      <xdr:rowOff>133350</xdr:rowOff>
    </xdr:from>
    <xdr:to>
      <xdr:col>4</xdr:col>
      <xdr:colOff>2418506</xdr:colOff>
      <xdr:row>2</xdr:row>
      <xdr:rowOff>187832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772594" y="133350"/>
          <a:ext cx="618281" cy="54025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802998</xdr:colOff>
      <xdr:row>0</xdr:row>
      <xdr:rowOff>168941</xdr:rowOff>
    </xdr:from>
    <xdr:to>
      <xdr:col>13</xdr:col>
      <xdr:colOff>1421279</xdr:colOff>
      <xdr:row>2</xdr:row>
      <xdr:rowOff>229238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3767573" y="168941"/>
          <a:ext cx="618281" cy="5462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599774</xdr:colOff>
      <xdr:row>0</xdr:row>
      <xdr:rowOff>141550</xdr:rowOff>
    </xdr:from>
    <xdr:to>
      <xdr:col>7</xdr:col>
      <xdr:colOff>1218055</xdr:colOff>
      <xdr:row>2</xdr:row>
      <xdr:rowOff>193718</xdr:rowOff>
    </xdr:to>
    <xdr:pic>
      <xdr:nvPicPr>
        <xdr:cNvPr id="5" name="Picture 4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7566971" y="141550"/>
          <a:ext cx="618281" cy="53813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1057275</xdr:colOff>
      <xdr:row>0</xdr:row>
      <xdr:rowOff>142875</xdr:rowOff>
    </xdr:from>
    <xdr:to>
      <xdr:col>10</xdr:col>
      <xdr:colOff>1675556</xdr:colOff>
      <xdr:row>2</xdr:row>
      <xdr:rowOff>147612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67369" y="142875"/>
          <a:ext cx="618281" cy="53813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406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205177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37774249" y="155714"/>
          <a:ext cx="618281" cy="53813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31511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3151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315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152400</xdr:rowOff>
    </xdr:from>
    <xdr:to>
      <xdr:col>5</xdr:col>
      <xdr:colOff>951656</xdr:colOff>
      <xdr:row>2</xdr:row>
      <xdr:rowOff>206882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2771694" y="152400"/>
          <a:ext cx="618281" cy="5402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670638</xdr:colOff>
      <xdr:row>0</xdr:row>
      <xdr:rowOff>165229</xdr:rowOff>
    </xdr:from>
    <xdr:to>
      <xdr:col>10</xdr:col>
      <xdr:colOff>1288919</xdr:colOff>
      <xdr:row>1</xdr:row>
      <xdr:rowOff>219517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5766055" y="165229"/>
          <a:ext cx="618281" cy="540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0.01231</cdr:x>
      <cdr:y>0.01408</cdr:y>
    </cdr:from>
    <cdr:to>
      <cdr:x>0.08998</cdr:x>
      <cdr:y>0.11765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114493" y="85832"/>
          <a:ext cx="722367" cy="63134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527248</xdr:colOff>
      <xdr:row>0</xdr:row>
      <xdr:rowOff>156700</xdr:rowOff>
    </xdr:from>
    <xdr:to>
      <xdr:col>18</xdr:col>
      <xdr:colOff>1145529</xdr:colOff>
      <xdr:row>2</xdr:row>
      <xdr:rowOff>267704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3061529" y="156700"/>
          <a:ext cx="618281" cy="5592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0.0041</cdr:x>
      <cdr:y>0.02973</cdr:y>
    </cdr:from>
    <cdr:to>
      <cdr:x>0.07068</cdr:x>
      <cdr:y>0.1185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38100" y="180975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rightToLeft="1" view="pageBreakPreview" zoomScaleNormal="100" zoomScaleSheetLayoutView="100" workbookViewId="0">
      <selection activeCell="A3" sqref="A3:E3"/>
    </sheetView>
  </sheetViews>
  <sheetFormatPr defaultColWidth="9.140625" defaultRowHeight="12.75"/>
  <cols>
    <col min="1" max="1" width="71.140625" style="16" customWidth="1"/>
    <col min="2" max="16384" width="9.140625" style="16"/>
  </cols>
  <sheetData>
    <row r="2" spans="1:1" ht="66" customHeight="1">
      <c r="A2" s="21"/>
    </row>
    <row r="3" spans="1:1" ht="35.25">
      <c r="A3" s="20" t="s">
        <v>21</v>
      </c>
    </row>
    <row r="4" spans="1:1" ht="26.25">
      <c r="A4" s="19"/>
    </row>
    <row r="5" spans="1:1" ht="20.25">
      <c r="A5" s="18"/>
    </row>
    <row r="7" spans="1:1" ht="30.75" customHeight="1"/>
    <row r="27" spans="4:4" ht="6.75" customHeight="1"/>
    <row r="30" spans="4:4">
      <c r="D30" s="17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rightToLeft="1" view="pageBreakPreview" zoomScaleNormal="100" zoomScaleSheetLayoutView="100" workbookViewId="0">
      <selection activeCell="L8" sqref="L8:N9"/>
    </sheetView>
  </sheetViews>
  <sheetFormatPr defaultColWidth="9.140625" defaultRowHeight="15"/>
  <cols>
    <col min="1" max="1" width="23.140625" style="70" customWidth="1"/>
    <col min="2" max="2" width="5.5703125" style="70" bestFit="1" customWidth="1"/>
    <col min="3" max="3" width="7.140625" style="70" bestFit="1" customWidth="1"/>
    <col min="4" max="4" width="5.5703125" style="70" bestFit="1" customWidth="1"/>
    <col min="5" max="5" width="7.140625" style="70" customWidth="1"/>
    <col min="6" max="6" width="7" style="70" bestFit="1" customWidth="1"/>
    <col min="7" max="7" width="5.5703125" style="70" bestFit="1" customWidth="1"/>
    <col min="8" max="8" width="7.140625" style="70" bestFit="1" customWidth="1"/>
    <col min="9" max="9" width="5.5703125" style="70" bestFit="1" customWidth="1"/>
    <col min="10" max="10" width="7.140625" style="70" bestFit="1" customWidth="1"/>
    <col min="11" max="11" width="7" style="70" bestFit="1" customWidth="1"/>
    <col min="12" max="12" width="5.5703125" style="70" bestFit="1" customWidth="1"/>
    <col min="13" max="13" width="7.140625" style="70" bestFit="1" customWidth="1"/>
    <col min="14" max="14" width="8.140625" style="70" customWidth="1"/>
    <col min="15" max="15" width="7.140625" style="70" bestFit="1" customWidth="1"/>
    <col min="16" max="16" width="7" style="70" bestFit="1" customWidth="1"/>
    <col min="17" max="17" width="27.7109375" style="70" customWidth="1"/>
    <col min="18" max="16384" width="9.140625" style="70"/>
  </cols>
  <sheetData>
    <row r="1" spans="1:17" ht="41.25" customHeight="1" thickBot="1">
      <c r="A1" s="619" t="s">
        <v>187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1"/>
    </row>
    <row r="2" spans="1:17" ht="21" thickBot="1">
      <c r="A2" s="571">
        <v>2016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3"/>
    </row>
    <row r="3" spans="1:17" ht="35.25" customHeight="1">
      <c r="A3" s="490" t="s">
        <v>188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2"/>
    </row>
    <row r="4" spans="1:17" ht="15.75" customHeight="1">
      <c r="A4" s="493">
        <v>2016</v>
      </c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7" ht="15.75" customHeight="1">
      <c r="A5" s="176" t="s">
        <v>316</v>
      </c>
      <c r="B5" s="177"/>
      <c r="C5" s="177"/>
      <c r="D5" s="177"/>
      <c r="E5" s="177"/>
      <c r="F5" s="177"/>
      <c r="G5" s="177"/>
      <c r="H5" s="177"/>
      <c r="I5" s="177"/>
      <c r="J5" s="177"/>
      <c r="K5" s="178"/>
      <c r="L5" s="178"/>
      <c r="M5" s="178"/>
      <c r="N5" s="178"/>
      <c r="O5" s="178"/>
      <c r="P5" s="178"/>
      <c r="Q5" s="179" t="s">
        <v>317</v>
      </c>
    </row>
    <row r="6" spans="1:17" ht="15.75" customHeight="1" thickBot="1">
      <c r="A6" s="622" t="s">
        <v>223</v>
      </c>
      <c r="B6" s="628" t="s">
        <v>164</v>
      </c>
      <c r="C6" s="629"/>
      <c r="D6" s="629"/>
      <c r="E6" s="629"/>
      <c r="F6" s="629"/>
      <c r="G6" s="628" t="s">
        <v>163</v>
      </c>
      <c r="H6" s="629"/>
      <c r="I6" s="629"/>
      <c r="J6" s="629"/>
      <c r="K6" s="629"/>
      <c r="L6" s="628" t="s">
        <v>29</v>
      </c>
      <c r="M6" s="629"/>
      <c r="N6" s="629"/>
      <c r="O6" s="629"/>
      <c r="P6" s="629"/>
      <c r="Q6" s="625" t="s">
        <v>165</v>
      </c>
    </row>
    <row r="7" spans="1:17" ht="15.75" customHeight="1">
      <c r="A7" s="623"/>
      <c r="B7" s="630"/>
      <c r="C7" s="630"/>
      <c r="D7" s="630"/>
      <c r="E7" s="630"/>
      <c r="F7" s="630"/>
      <c r="G7" s="630"/>
      <c r="H7" s="630"/>
      <c r="I7" s="630"/>
      <c r="J7" s="630"/>
      <c r="K7" s="630"/>
      <c r="L7" s="630"/>
      <c r="M7" s="630"/>
      <c r="N7" s="630"/>
      <c r="O7" s="630"/>
      <c r="P7" s="630"/>
      <c r="Q7" s="626"/>
    </row>
    <row r="8" spans="1:17" ht="15.75" customHeight="1" thickBot="1">
      <c r="A8" s="623"/>
      <c r="B8" s="604" t="s">
        <v>357</v>
      </c>
      <c r="C8" s="605"/>
      <c r="D8" s="605"/>
      <c r="E8" s="613" t="s">
        <v>189</v>
      </c>
      <c r="F8" s="616" t="s">
        <v>29</v>
      </c>
      <c r="G8" s="607" t="s">
        <v>357</v>
      </c>
      <c r="H8" s="608"/>
      <c r="I8" s="609"/>
      <c r="J8" s="613" t="s">
        <v>189</v>
      </c>
      <c r="K8" s="616" t="s">
        <v>29</v>
      </c>
      <c r="L8" s="607" t="s">
        <v>357</v>
      </c>
      <c r="M8" s="608"/>
      <c r="N8" s="609"/>
      <c r="O8" s="613" t="s">
        <v>189</v>
      </c>
      <c r="P8" s="616" t="s">
        <v>29</v>
      </c>
      <c r="Q8" s="626"/>
    </row>
    <row r="9" spans="1:17" ht="15.75" customHeight="1" thickBot="1">
      <c r="A9" s="623"/>
      <c r="B9" s="606"/>
      <c r="C9" s="606"/>
      <c r="D9" s="606"/>
      <c r="E9" s="614"/>
      <c r="F9" s="617"/>
      <c r="G9" s="610"/>
      <c r="H9" s="611"/>
      <c r="I9" s="612"/>
      <c r="J9" s="614"/>
      <c r="K9" s="617"/>
      <c r="L9" s="610"/>
      <c r="M9" s="611"/>
      <c r="N9" s="612"/>
      <c r="O9" s="614"/>
      <c r="P9" s="617"/>
      <c r="Q9" s="626"/>
    </row>
    <row r="10" spans="1:17" ht="15.75" customHeight="1" thickBot="1">
      <c r="A10" s="623"/>
      <c r="B10" s="206" t="s">
        <v>6</v>
      </c>
      <c r="C10" s="206" t="s">
        <v>7</v>
      </c>
      <c r="D10" s="207" t="s">
        <v>8</v>
      </c>
      <c r="E10" s="614"/>
      <c r="F10" s="617"/>
      <c r="G10" s="206" t="s">
        <v>6</v>
      </c>
      <c r="H10" s="206" t="s">
        <v>7</v>
      </c>
      <c r="I10" s="207" t="s">
        <v>8</v>
      </c>
      <c r="J10" s="614"/>
      <c r="K10" s="617"/>
      <c r="L10" s="206" t="s">
        <v>6</v>
      </c>
      <c r="M10" s="206" t="s">
        <v>7</v>
      </c>
      <c r="N10" s="207" t="s">
        <v>8</v>
      </c>
      <c r="O10" s="614"/>
      <c r="P10" s="617"/>
      <c r="Q10" s="626"/>
    </row>
    <row r="11" spans="1:17" ht="15.75" customHeight="1">
      <c r="A11" s="624"/>
      <c r="B11" s="208" t="s">
        <v>15</v>
      </c>
      <c r="C11" s="208" t="s">
        <v>16</v>
      </c>
      <c r="D11" s="208" t="s">
        <v>5</v>
      </c>
      <c r="E11" s="615"/>
      <c r="F11" s="618"/>
      <c r="G11" s="208" t="s">
        <v>15</v>
      </c>
      <c r="H11" s="208" t="s">
        <v>16</v>
      </c>
      <c r="I11" s="208" t="s">
        <v>5</v>
      </c>
      <c r="J11" s="615"/>
      <c r="K11" s="618"/>
      <c r="L11" s="208" t="s">
        <v>15</v>
      </c>
      <c r="M11" s="208" t="s">
        <v>16</v>
      </c>
      <c r="N11" s="208" t="s">
        <v>5</v>
      </c>
      <c r="O11" s="615"/>
      <c r="P11" s="618"/>
      <c r="Q11" s="627"/>
    </row>
    <row r="12" spans="1:17" ht="49.5" customHeight="1" thickBot="1">
      <c r="A12" s="237" t="s">
        <v>346</v>
      </c>
      <c r="B12" s="204">
        <v>118</v>
      </c>
      <c r="C12" s="204">
        <v>121</v>
      </c>
      <c r="D12" s="204">
        <f>SUM(B12:C12)</f>
        <v>239</v>
      </c>
      <c r="E12" s="205">
        <v>158</v>
      </c>
      <c r="F12" s="205">
        <f>D12+E12</f>
        <v>397</v>
      </c>
      <c r="G12" s="204">
        <v>115</v>
      </c>
      <c r="H12" s="204">
        <v>71</v>
      </c>
      <c r="I12" s="205">
        <f>SUM(G12:H12)</f>
        <v>186</v>
      </c>
      <c r="J12" s="204">
        <v>168</v>
      </c>
      <c r="K12" s="205">
        <f>I12+J12</f>
        <v>354</v>
      </c>
      <c r="L12" s="205">
        <f t="shared" ref="L12:M16" si="0">SUM(B12,G12)</f>
        <v>233</v>
      </c>
      <c r="M12" s="205">
        <f t="shared" si="0"/>
        <v>192</v>
      </c>
      <c r="N12" s="205">
        <f>SUM(L12:M12)</f>
        <v>425</v>
      </c>
      <c r="O12" s="205">
        <f>SUM(E12,J12)</f>
        <v>326</v>
      </c>
      <c r="P12" s="205">
        <f>N12+O12</f>
        <v>751</v>
      </c>
      <c r="Q12" s="239" t="s">
        <v>351</v>
      </c>
    </row>
    <row r="13" spans="1:17" ht="49.5" customHeight="1" thickBot="1">
      <c r="A13" s="238" t="s">
        <v>347</v>
      </c>
      <c r="B13" s="99">
        <v>41</v>
      </c>
      <c r="C13" s="99">
        <v>33</v>
      </c>
      <c r="D13" s="99">
        <f t="shared" ref="D13:D16" si="1">SUM(B13:C13)</f>
        <v>74</v>
      </c>
      <c r="E13" s="203">
        <v>72</v>
      </c>
      <c r="F13" s="203">
        <f t="shared" ref="F13:F16" si="2">D13+E13</f>
        <v>146</v>
      </c>
      <c r="G13" s="99">
        <v>62</v>
      </c>
      <c r="H13" s="99">
        <v>58</v>
      </c>
      <c r="I13" s="203">
        <f t="shared" ref="I13:I16" si="3">SUM(G13:H13)</f>
        <v>120</v>
      </c>
      <c r="J13" s="99">
        <v>56</v>
      </c>
      <c r="K13" s="203">
        <f t="shared" ref="K13:K16" si="4">I13+J13</f>
        <v>176</v>
      </c>
      <c r="L13" s="203">
        <f t="shared" si="0"/>
        <v>103</v>
      </c>
      <c r="M13" s="203">
        <f t="shared" si="0"/>
        <v>91</v>
      </c>
      <c r="N13" s="203">
        <f t="shared" ref="N13:N16" si="5">SUM(L13:M13)</f>
        <v>194</v>
      </c>
      <c r="O13" s="203">
        <f>SUM(E13,J13)</f>
        <v>128</v>
      </c>
      <c r="P13" s="203">
        <f t="shared" ref="P13:P16" si="6">N13+O13</f>
        <v>322</v>
      </c>
      <c r="Q13" s="240" t="s">
        <v>352</v>
      </c>
    </row>
    <row r="14" spans="1:17" ht="49.5" customHeight="1" thickBot="1">
      <c r="A14" s="237" t="s">
        <v>348</v>
      </c>
      <c r="B14" s="122">
        <v>98</v>
      </c>
      <c r="C14" s="122">
        <v>72</v>
      </c>
      <c r="D14" s="122">
        <f t="shared" si="1"/>
        <v>170</v>
      </c>
      <c r="E14" s="202">
        <v>152</v>
      </c>
      <c r="F14" s="202">
        <f t="shared" si="2"/>
        <v>322</v>
      </c>
      <c r="G14" s="122">
        <v>78</v>
      </c>
      <c r="H14" s="122">
        <v>71</v>
      </c>
      <c r="I14" s="202">
        <f t="shared" si="3"/>
        <v>149</v>
      </c>
      <c r="J14" s="122">
        <v>151</v>
      </c>
      <c r="K14" s="202">
        <f t="shared" si="4"/>
        <v>300</v>
      </c>
      <c r="L14" s="202">
        <f t="shared" si="0"/>
        <v>176</v>
      </c>
      <c r="M14" s="202">
        <f t="shared" si="0"/>
        <v>143</v>
      </c>
      <c r="N14" s="202">
        <f t="shared" si="5"/>
        <v>319</v>
      </c>
      <c r="O14" s="202">
        <f>SUM(E14,J14)</f>
        <v>303</v>
      </c>
      <c r="P14" s="202">
        <f t="shared" si="6"/>
        <v>622</v>
      </c>
      <c r="Q14" s="343" t="s">
        <v>353</v>
      </c>
    </row>
    <row r="15" spans="1:17" ht="49.5" customHeight="1" thickBot="1">
      <c r="A15" s="238" t="s">
        <v>349</v>
      </c>
      <c r="B15" s="99">
        <v>10</v>
      </c>
      <c r="C15" s="99">
        <v>8</v>
      </c>
      <c r="D15" s="99">
        <f t="shared" si="1"/>
        <v>18</v>
      </c>
      <c r="E15" s="203">
        <v>13</v>
      </c>
      <c r="F15" s="203">
        <f t="shared" si="2"/>
        <v>31</v>
      </c>
      <c r="G15" s="99">
        <v>2</v>
      </c>
      <c r="H15" s="99">
        <v>4</v>
      </c>
      <c r="I15" s="203">
        <f t="shared" si="3"/>
        <v>6</v>
      </c>
      <c r="J15" s="99">
        <v>4</v>
      </c>
      <c r="K15" s="203">
        <f t="shared" si="4"/>
        <v>10</v>
      </c>
      <c r="L15" s="203">
        <f t="shared" si="0"/>
        <v>12</v>
      </c>
      <c r="M15" s="203">
        <f t="shared" si="0"/>
        <v>12</v>
      </c>
      <c r="N15" s="203">
        <f t="shared" si="5"/>
        <v>24</v>
      </c>
      <c r="O15" s="203">
        <f>SUM(E15,J15)</f>
        <v>17</v>
      </c>
      <c r="P15" s="203">
        <f t="shared" si="6"/>
        <v>41</v>
      </c>
      <c r="Q15" s="240" t="s">
        <v>354</v>
      </c>
    </row>
    <row r="16" spans="1:17" ht="49.5" customHeight="1">
      <c r="A16" s="237" t="s">
        <v>350</v>
      </c>
      <c r="B16" s="123">
        <v>163</v>
      </c>
      <c r="C16" s="123">
        <v>175</v>
      </c>
      <c r="D16" s="123">
        <f t="shared" si="1"/>
        <v>338</v>
      </c>
      <c r="E16" s="224">
        <v>319</v>
      </c>
      <c r="F16" s="224">
        <f t="shared" si="2"/>
        <v>657</v>
      </c>
      <c r="G16" s="123">
        <v>65</v>
      </c>
      <c r="H16" s="123">
        <v>143</v>
      </c>
      <c r="I16" s="224">
        <f t="shared" si="3"/>
        <v>208</v>
      </c>
      <c r="J16" s="123">
        <v>277</v>
      </c>
      <c r="K16" s="224">
        <f t="shared" si="4"/>
        <v>485</v>
      </c>
      <c r="L16" s="224">
        <f t="shared" si="0"/>
        <v>228</v>
      </c>
      <c r="M16" s="224">
        <f t="shared" si="0"/>
        <v>318</v>
      </c>
      <c r="N16" s="224">
        <f t="shared" si="5"/>
        <v>546</v>
      </c>
      <c r="O16" s="224">
        <f>SUM(E16,J16)</f>
        <v>596</v>
      </c>
      <c r="P16" s="224">
        <f t="shared" si="6"/>
        <v>1142</v>
      </c>
      <c r="Q16" s="239" t="s">
        <v>355</v>
      </c>
    </row>
    <row r="17" spans="1:17" ht="39" customHeight="1">
      <c r="A17" s="295" t="s">
        <v>2</v>
      </c>
      <c r="B17" s="223">
        <f t="shared" ref="B17:P17" si="7">SUM(B12:B16)</f>
        <v>430</v>
      </c>
      <c r="C17" s="223">
        <f t="shared" si="7"/>
        <v>409</v>
      </c>
      <c r="D17" s="223">
        <f t="shared" si="7"/>
        <v>839</v>
      </c>
      <c r="E17" s="223">
        <f t="shared" si="7"/>
        <v>714</v>
      </c>
      <c r="F17" s="223">
        <f t="shared" si="7"/>
        <v>1553</v>
      </c>
      <c r="G17" s="223">
        <f t="shared" si="7"/>
        <v>322</v>
      </c>
      <c r="H17" s="223">
        <f t="shared" si="7"/>
        <v>347</v>
      </c>
      <c r="I17" s="223">
        <f t="shared" si="7"/>
        <v>669</v>
      </c>
      <c r="J17" s="223">
        <f t="shared" si="7"/>
        <v>656</v>
      </c>
      <c r="K17" s="223">
        <f t="shared" si="7"/>
        <v>1325</v>
      </c>
      <c r="L17" s="223">
        <f t="shared" si="7"/>
        <v>752</v>
      </c>
      <c r="M17" s="223">
        <f t="shared" si="7"/>
        <v>756</v>
      </c>
      <c r="N17" s="223">
        <f t="shared" si="7"/>
        <v>1508</v>
      </c>
      <c r="O17" s="223">
        <f t="shared" si="7"/>
        <v>1370</v>
      </c>
      <c r="P17" s="223">
        <f t="shared" si="7"/>
        <v>2878</v>
      </c>
      <c r="Q17" s="296" t="s">
        <v>5</v>
      </c>
    </row>
    <row r="18" spans="1:17">
      <c r="A18" s="602"/>
      <c r="B18" s="602"/>
      <c r="C18" s="602"/>
      <c r="D18" s="602"/>
      <c r="E18" s="602"/>
      <c r="F18" s="602"/>
      <c r="G18" s="602"/>
      <c r="H18" s="602"/>
      <c r="I18" s="603"/>
      <c r="J18" s="603"/>
      <c r="K18" s="603"/>
      <c r="L18" s="603"/>
      <c r="M18" s="603"/>
      <c r="N18" s="603"/>
      <c r="O18" s="603"/>
      <c r="P18" s="603"/>
      <c r="Q18" s="603"/>
    </row>
    <row r="19" spans="1:17" ht="28.5" customHeight="1"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</row>
  </sheetData>
  <mergeCells count="20">
    <mergeCell ref="A1:Q1"/>
    <mergeCell ref="A2:Q2"/>
    <mergeCell ref="A3:Q3"/>
    <mergeCell ref="A4:Q4"/>
    <mergeCell ref="A6:A11"/>
    <mergeCell ref="Q6:Q11"/>
    <mergeCell ref="B6:F7"/>
    <mergeCell ref="L8:N9"/>
    <mergeCell ref="G6:K7"/>
    <mergeCell ref="L6:P7"/>
    <mergeCell ref="A18:H18"/>
    <mergeCell ref="I18:Q18"/>
    <mergeCell ref="B8:D9"/>
    <mergeCell ref="G8:I9"/>
    <mergeCell ref="E8:E11"/>
    <mergeCell ref="F8:F11"/>
    <mergeCell ref="J8:J11"/>
    <mergeCell ref="K8:K11"/>
    <mergeCell ref="O8:O11"/>
    <mergeCell ref="P8:P11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rightToLeft="1" view="pageBreakPreview" zoomScaleNormal="100" zoomScaleSheetLayoutView="100" workbookViewId="0">
      <selection activeCell="I7" sqref="I7"/>
    </sheetView>
  </sheetViews>
  <sheetFormatPr defaultColWidth="8.7109375" defaultRowHeight="15.75"/>
  <cols>
    <col min="1" max="1" width="24" style="62" customWidth="1"/>
    <col min="2" max="3" width="13.140625" style="62" customWidth="1"/>
    <col min="4" max="4" width="13.140625" style="59" customWidth="1"/>
    <col min="5" max="5" width="26.140625" style="57" customWidth="1"/>
    <col min="6" max="250" width="9.140625" style="62" customWidth="1"/>
    <col min="251" max="251" width="22.7109375" style="62" customWidth="1"/>
    <col min="252" max="252" width="10.7109375" style="62" customWidth="1"/>
    <col min="253" max="16384" width="8.7109375" style="62"/>
  </cols>
  <sheetData>
    <row r="1" spans="1:6" s="60" customFormat="1" ht="46.5" customHeight="1">
      <c r="A1" s="556" t="s">
        <v>269</v>
      </c>
      <c r="B1" s="556"/>
      <c r="C1" s="556"/>
      <c r="D1" s="556"/>
      <c r="E1" s="556"/>
    </row>
    <row r="2" spans="1:6" s="60" customFormat="1" ht="21.95" customHeight="1">
      <c r="A2" s="548">
        <v>2016</v>
      </c>
      <c r="B2" s="548"/>
      <c r="C2" s="548"/>
      <c r="D2" s="548"/>
      <c r="E2" s="548"/>
    </row>
    <row r="3" spans="1:6" s="60" customFormat="1" ht="42" customHeight="1">
      <c r="A3" s="550" t="s">
        <v>267</v>
      </c>
      <c r="B3" s="550"/>
      <c r="C3" s="550"/>
      <c r="D3" s="550"/>
      <c r="E3" s="550"/>
    </row>
    <row r="4" spans="1:6" s="60" customFormat="1" ht="18" customHeight="1">
      <c r="A4" s="550">
        <v>2016</v>
      </c>
      <c r="B4" s="550"/>
      <c r="C4" s="550"/>
      <c r="D4" s="550"/>
      <c r="E4" s="550"/>
    </row>
    <row r="5" spans="1:6" s="60" customFormat="1">
      <c r="A5" s="77" t="s">
        <v>318</v>
      </c>
      <c r="B5" s="3"/>
      <c r="C5" s="3"/>
      <c r="D5" s="27"/>
      <c r="E5" s="78" t="s">
        <v>319</v>
      </c>
      <c r="F5" s="3"/>
    </row>
    <row r="6" spans="1:6" s="56" customFormat="1" ht="20.25" customHeight="1" thickBot="1">
      <c r="A6" s="631" t="s">
        <v>262</v>
      </c>
      <c r="B6" s="457" t="s">
        <v>6</v>
      </c>
      <c r="C6" s="458" t="s">
        <v>7</v>
      </c>
      <c r="D6" s="459" t="s">
        <v>2</v>
      </c>
      <c r="E6" s="633" t="s">
        <v>270</v>
      </c>
    </row>
    <row r="7" spans="1:6" s="56" customFormat="1" ht="20.25" customHeight="1">
      <c r="A7" s="632"/>
      <c r="B7" s="454" t="s">
        <v>15</v>
      </c>
      <c r="C7" s="455" t="s">
        <v>16</v>
      </c>
      <c r="D7" s="456" t="s">
        <v>5</v>
      </c>
      <c r="E7" s="634"/>
    </row>
    <row r="8" spans="1:6" ht="32.25" customHeight="1" thickBot="1">
      <c r="A8" s="448" t="s">
        <v>344</v>
      </c>
      <c r="B8" s="314">
        <v>109</v>
      </c>
      <c r="C8" s="314">
        <v>0</v>
      </c>
      <c r="D8" s="315">
        <f>B8+C8</f>
        <v>109</v>
      </c>
      <c r="E8" s="450" t="s">
        <v>345</v>
      </c>
    </row>
    <row r="9" spans="1:6" ht="32.25" customHeight="1">
      <c r="A9" s="449" t="s">
        <v>268</v>
      </c>
      <c r="B9" s="316">
        <v>5933</v>
      </c>
      <c r="C9" s="316">
        <v>108</v>
      </c>
      <c r="D9" s="317">
        <f>B9+C9</f>
        <v>6041</v>
      </c>
      <c r="E9" s="451" t="s">
        <v>156</v>
      </c>
    </row>
    <row r="10" spans="1:6" ht="32.25" customHeight="1">
      <c r="A10" s="453" t="s">
        <v>2</v>
      </c>
      <c r="B10" s="318">
        <f>SUM(B8:B9)</f>
        <v>6042</v>
      </c>
      <c r="C10" s="318">
        <f>SUM(C8:C9)</f>
        <v>108</v>
      </c>
      <c r="D10" s="318">
        <f>SUM(D8:D9)</f>
        <v>6150</v>
      </c>
      <c r="E10" s="452" t="s">
        <v>5</v>
      </c>
    </row>
  </sheetData>
  <mergeCells count="6">
    <mergeCell ref="A1:E1"/>
    <mergeCell ref="A2:E2"/>
    <mergeCell ref="A3:E3"/>
    <mergeCell ref="A4:E4"/>
    <mergeCell ref="A6:A7"/>
    <mergeCell ref="E6:E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rightToLeft="1" view="pageBreakPreview" zoomScaleNormal="100" zoomScaleSheetLayoutView="100" workbookViewId="0">
      <selection activeCell="M8" sqref="M8"/>
    </sheetView>
  </sheetViews>
  <sheetFormatPr defaultColWidth="8.7109375" defaultRowHeight="15.75"/>
  <cols>
    <col min="1" max="1" width="19.28515625" style="62" customWidth="1"/>
    <col min="2" max="3" width="8.85546875" style="62" customWidth="1"/>
    <col min="4" max="4" width="8.85546875" style="59" customWidth="1"/>
    <col min="5" max="6" width="8.85546875" style="62" customWidth="1"/>
    <col min="7" max="7" width="8.85546875" style="59" customWidth="1"/>
    <col min="8" max="8" width="21.42578125" style="57" customWidth="1"/>
    <col min="9" max="253" width="9.140625" style="62" customWidth="1"/>
    <col min="254" max="254" width="22.7109375" style="62" customWidth="1"/>
    <col min="255" max="255" width="10.7109375" style="62" customWidth="1"/>
    <col min="256" max="16384" width="8.7109375" style="62"/>
  </cols>
  <sheetData>
    <row r="1" spans="1:9" s="60" customFormat="1" ht="39" customHeight="1">
      <c r="A1" s="635" t="s">
        <v>266</v>
      </c>
      <c r="B1" s="635"/>
      <c r="C1" s="635"/>
      <c r="D1" s="635"/>
      <c r="E1" s="635"/>
      <c r="F1" s="635"/>
      <c r="G1" s="635"/>
      <c r="H1" s="635"/>
    </row>
    <row r="2" spans="1:9" s="60" customFormat="1" ht="20.25">
      <c r="A2" s="548" t="s">
        <v>358</v>
      </c>
      <c r="B2" s="548"/>
      <c r="C2" s="548"/>
      <c r="D2" s="548"/>
      <c r="E2" s="548"/>
      <c r="F2" s="548"/>
      <c r="G2" s="548"/>
      <c r="H2" s="548"/>
    </row>
    <row r="3" spans="1:9" s="60" customFormat="1" ht="36.75" customHeight="1">
      <c r="A3" s="557" t="s">
        <v>271</v>
      </c>
      <c r="B3" s="557"/>
      <c r="C3" s="557"/>
      <c r="D3" s="557"/>
      <c r="E3" s="557"/>
      <c r="F3" s="557"/>
      <c r="G3" s="557"/>
      <c r="H3" s="557"/>
    </row>
    <row r="4" spans="1:9" s="60" customFormat="1" ht="18" customHeight="1">
      <c r="A4" s="550" t="s">
        <v>358</v>
      </c>
      <c r="B4" s="550"/>
      <c r="C4" s="550"/>
      <c r="D4" s="550"/>
      <c r="E4" s="550"/>
      <c r="F4" s="550"/>
      <c r="G4" s="550"/>
      <c r="H4" s="550"/>
    </row>
    <row r="5" spans="1:9" s="60" customFormat="1">
      <c r="A5" s="77" t="s">
        <v>320</v>
      </c>
      <c r="B5" s="3"/>
      <c r="C5" s="3"/>
      <c r="D5" s="27"/>
      <c r="E5" s="3"/>
      <c r="F5" s="3"/>
      <c r="G5" s="27"/>
      <c r="H5" s="78" t="s">
        <v>321</v>
      </c>
      <c r="I5" s="3"/>
    </row>
    <row r="6" spans="1:9" s="56" customFormat="1" ht="27.75" customHeight="1" thickBot="1">
      <c r="A6" s="636" t="s">
        <v>265</v>
      </c>
      <c r="B6" s="640">
        <v>2015</v>
      </c>
      <c r="C6" s="641"/>
      <c r="D6" s="642"/>
      <c r="E6" s="640">
        <v>2016</v>
      </c>
      <c r="F6" s="641"/>
      <c r="G6" s="642"/>
      <c r="H6" s="633" t="s">
        <v>264</v>
      </c>
    </row>
    <row r="7" spans="1:9" s="56" customFormat="1" ht="27.75" customHeight="1" thickBot="1">
      <c r="A7" s="637"/>
      <c r="B7" s="364" t="s">
        <v>6</v>
      </c>
      <c r="C7" s="364" t="s">
        <v>7</v>
      </c>
      <c r="D7" s="364" t="s">
        <v>8</v>
      </c>
      <c r="E7" s="364" t="s">
        <v>6</v>
      </c>
      <c r="F7" s="364" t="s">
        <v>7</v>
      </c>
      <c r="G7" s="364" t="s">
        <v>8</v>
      </c>
      <c r="H7" s="563"/>
    </row>
    <row r="8" spans="1:9" s="56" customFormat="1" ht="27.75" customHeight="1">
      <c r="A8" s="638"/>
      <c r="B8" s="363" t="s">
        <v>15</v>
      </c>
      <c r="C8" s="363" t="s">
        <v>16</v>
      </c>
      <c r="D8" s="363" t="s">
        <v>5</v>
      </c>
      <c r="E8" s="363" t="s">
        <v>15</v>
      </c>
      <c r="F8" s="363" t="s">
        <v>16</v>
      </c>
      <c r="G8" s="363" t="s">
        <v>5</v>
      </c>
      <c r="H8" s="639"/>
    </row>
    <row r="9" spans="1:9" ht="27.75" customHeight="1" thickBot="1">
      <c r="A9" s="243" t="s">
        <v>263</v>
      </c>
      <c r="B9" s="198">
        <v>16</v>
      </c>
      <c r="C9" s="198">
        <v>0</v>
      </c>
      <c r="D9" s="199">
        <f>B9+C9</f>
        <v>16</v>
      </c>
      <c r="E9" s="198">
        <v>15</v>
      </c>
      <c r="F9" s="198">
        <v>0</v>
      </c>
      <c r="G9" s="199">
        <f>E9+F9</f>
        <v>15</v>
      </c>
      <c r="H9" s="244">
        <v>-19</v>
      </c>
    </row>
    <row r="10" spans="1:9" ht="27.75" customHeight="1" thickBot="1">
      <c r="A10" s="242" t="s">
        <v>261</v>
      </c>
      <c r="B10" s="94">
        <v>80</v>
      </c>
      <c r="C10" s="94">
        <v>0</v>
      </c>
      <c r="D10" s="319">
        <f t="shared" ref="D10:D13" si="0">B10+C10</f>
        <v>80</v>
      </c>
      <c r="E10" s="94">
        <v>170</v>
      </c>
      <c r="F10" s="94">
        <v>6</v>
      </c>
      <c r="G10" s="319">
        <f t="shared" ref="G10:G13" si="1">E10+F10</f>
        <v>176</v>
      </c>
      <c r="H10" s="245" t="s">
        <v>176</v>
      </c>
    </row>
    <row r="11" spans="1:9" ht="27.75" customHeight="1" thickBot="1">
      <c r="A11" s="320" t="s">
        <v>177</v>
      </c>
      <c r="B11" s="79">
        <v>50</v>
      </c>
      <c r="C11" s="79">
        <v>0</v>
      </c>
      <c r="D11" s="116">
        <f t="shared" si="0"/>
        <v>50</v>
      </c>
      <c r="E11" s="79">
        <v>92</v>
      </c>
      <c r="F11" s="79">
        <v>3</v>
      </c>
      <c r="G11" s="116">
        <f t="shared" si="1"/>
        <v>95</v>
      </c>
      <c r="H11" s="321" t="s">
        <v>178</v>
      </c>
    </row>
    <row r="12" spans="1:9" ht="27.75" customHeight="1" thickBot="1">
      <c r="A12" s="242" t="s">
        <v>179</v>
      </c>
      <c r="B12" s="94">
        <v>40</v>
      </c>
      <c r="C12" s="94">
        <v>1</v>
      </c>
      <c r="D12" s="319">
        <f t="shared" si="0"/>
        <v>41</v>
      </c>
      <c r="E12" s="94">
        <v>52</v>
      </c>
      <c r="F12" s="94">
        <v>3</v>
      </c>
      <c r="G12" s="319">
        <f t="shared" si="1"/>
        <v>55</v>
      </c>
      <c r="H12" s="245" t="s">
        <v>180</v>
      </c>
    </row>
    <row r="13" spans="1:9" ht="27.75" customHeight="1">
      <c r="A13" s="322" t="s">
        <v>181</v>
      </c>
      <c r="B13" s="323">
        <v>22</v>
      </c>
      <c r="C13" s="323">
        <v>1</v>
      </c>
      <c r="D13" s="324">
        <f t="shared" si="0"/>
        <v>23</v>
      </c>
      <c r="E13" s="323">
        <v>37</v>
      </c>
      <c r="F13" s="323">
        <v>1</v>
      </c>
      <c r="G13" s="324">
        <f t="shared" si="1"/>
        <v>38</v>
      </c>
      <c r="H13" s="325" t="s">
        <v>182</v>
      </c>
    </row>
    <row r="14" spans="1:9" ht="27.75" customHeight="1">
      <c r="A14" s="326" t="s">
        <v>8</v>
      </c>
      <c r="B14" s="327">
        <f t="shared" ref="B14:G14" si="2">SUM(B9:B13)</f>
        <v>208</v>
      </c>
      <c r="C14" s="327">
        <f t="shared" si="2"/>
        <v>2</v>
      </c>
      <c r="D14" s="327">
        <f t="shared" si="2"/>
        <v>210</v>
      </c>
      <c r="E14" s="327">
        <f t="shared" si="2"/>
        <v>366</v>
      </c>
      <c r="F14" s="327">
        <f t="shared" si="2"/>
        <v>13</v>
      </c>
      <c r="G14" s="327">
        <f t="shared" si="2"/>
        <v>379</v>
      </c>
      <c r="H14" s="328" t="s">
        <v>5</v>
      </c>
    </row>
  </sheetData>
  <mergeCells count="8">
    <mergeCell ref="A1:H1"/>
    <mergeCell ref="A2:H2"/>
    <mergeCell ref="A3:H3"/>
    <mergeCell ref="A4:H4"/>
    <mergeCell ref="A6:A8"/>
    <mergeCell ref="H6:H8"/>
    <mergeCell ref="E6:G6"/>
    <mergeCell ref="B6:D6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3"/>
  <sheetViews>
    <sheetView rightToLeft="1" view="pageBreakPreview" zoomScaleNormal="100" zoomScaleSheetLayoutView="100" workbookViewId="0">
      <selection activeCell="A3" sqref="A3:D3"/>
    </sheetView>
  </sheetViews>
  <sheetFormatPr defaultColWidth="9.140625" defaultRowHeight="14.25"/>
  <cols>
    <col min="1" max="1" width="22" style="1" customWidth="1"/>
    <col min="2" max="3" width="15.7109375" style="1" customWidth="1"/>
    <col min="4" max="4" width="23.7109375" style="1" customWidth="1"/>
    <col min="5" max="16384" width="9.140625" style="1"/>
  </cols>
  <sheetData>
    <row r="1" spans="1:9" ht="45.75" customHeight="1">
      <c r="A1" s="644" t="s">
        <v>190</v>
      </c>
      <c r="B1" s="644"/>
      <c r="C1" s="644"/>
      <c r="D1" s="644"/>
      <c r="E1" s="2"/>
      <c r="F1" s="2"/>
      <c r="G1" s="2"/>
      <c r="H1" s="2"/>
      <c r="I1" s="2"/>
    </row>
    <row r="2" spans="1:9" ht="20.25">
      <c r="A2" s="645" t="s">
        <v>356</v>
      </c>
      <c r="B2" s="645"/>
      <c r="C2" s="645"/>
      <c r="D2" s="645"/>
      <c r="E2" s="2"/>
      <c r="F2" s="2"/>
      <c r="G2" s="2"/>
      <c r="H2" s="2"/>
      <c r="I2" s="2"/>
    </row>
    <row r="3" spans="1:9" ht="54" customHeight="1">
      <c r="A3" s="643" t="s">
        <v>287</v>
      </c>
      <c r="B3" s="643"/>
      <c r="C3" s="643"/>
      <c r="D3" s="643"/>
      <c r="E3" s="2"/>
      <c r="F3" s="2"/>
      <c r="G3" s="2"/>
      <c r="H3" s="2"/>
      <c r="I3" s="2"/>
    </row>
    <row r="4" spans="1:9" ht="15.75">
      <c r="A4" s="643" t="s">
        <v>356</v>
      </c>
      <c r="B4" s="643"/>
      <c r="C4" s="643"/>
      <c r="D4" s="643"/>
      <c r="E4" s="2"/>
      <c r="F4" s="2"/>
      <c r="G4" s="2"/>
      <c r="H4" s="2"/>
    </row>
    <row r="5" spans="1:9" s="4" customFormat="1" ht="15.75">
      <c r="A5" s="130" t="s">
        <v>322</v>
      </c>
      <c r="B5" s="100"/>
      <c r="C5" s="100"/>
      <c r="D5" s="104" t="s">
        <v>323</v>
      </c>
      <c r="E5" s="3"/>
      <c r="F5" s="3"/>
      <c r="G5" s="3"/>
    </row>
    <row r="6" spans="1:9" ht="44.25" customHeight="1">
      <c r="A6" s="44" t="s">
        <v>0</v>
      </c>
      <c r="B6" s="45" t="s">
        <v>22</v>
      </c>
      <c r="C6" s="41" t="s">
        <v>23</v>
      </c>
      <c r="D6" s="45" t="s">
        <v>60</v>
      </c>
    </row>
    <row r="7" spans="1:9" s="71" customFormat="1" ht="30" customHeight="1" thickBot="1">
      <c r="A7" s="460">
        <v>2012</v>
      </c>
      <c r="B7" s="461">
        <v>8221</v>
      </c>
      <c r="C7" s="462">
        <v>4633</v>
      </c>
      <c r="D7" s="463">
        <v>2012</v>
      </c>
    </row>
    <row r="8" spans="1:9" s="71" customFormat="1" ht="30" customHeight="1" thickBot="1">
      <c r="A8" s="137">
        <v>2013</v>
      </c>
      <c r="B8" s="86">
        <v>8565</v>
      </c>
      <c r="C8" s="87">
        <v>4951</v>
      </c>
      <c r="D8" s="88">
        <v>2013</v>
      </c>
    </row>
    <row r="9" spans="1:9" s="71" customFormat="1" ht="30" customHeight="1" thickBot="1">
      <c r="A9" s="209">
        <v>2014</v>
      </c>
      <c r="B9" s="220">
        <v>8708</v>
      </c>
      <c r="C9" s="221">
        <v>5266</v>
      </c>
      <c r="D9" s="222">
        <v>2014</v>
      </c>
    </row>
    <row r="10" spans="1:9" s="71" customFormat="1" ht="30" customHeight="1" thickBot="1">
      <c r="A10" s="137">
        <v>2015</v>
      </c>
      <c r="B10" s="86">
        <v>9737</v>
      </c>
      <c r="C10" s="87">
        <v>4686</v>
      </c>
      <c r="D10" s="88">
        <v>2015</v>
      </c>
    </row>
    <row r="11" spans="1:9" s="71" customFormat="1" ht="30" customHeight="1">
      <c r="A11" s="209">
        <v>2016</v>
      </c>
      <c r="B11" s="220">
        <v>10669</v>
      </c>
      <c r="C11" s="221">
        <v>4806</v>
      </c>
      <c r="D11" s="222">
        <v>2016</v>
      </c>
    </row>
    <row r="13" spans="1:9">
      <c r="A13" s="344"/>
      <c r="B13" s="345"/>
      <c r="C13" s="345"/>
    </row>
  </sheetData>
  <mergeCells count="4">
    <mergeCell ref="A3:D3"/>
    <mergeCell ref="A1:D1"/>
    <mergeCell ref="A4:D4"/>
    <mergeCell ref="A2:D2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rightToLeft="1" tabSelected="1" view="pageBreakPreview" zoomScaleNormal="100" zoomScaleSheetLayoutView="100" workbookViewId="0">
      <selection activeCell="B17" sqref="B17"/>
    </sheetView>
  </sheetViews>
  <sheetFormatPr defaultColWidth="9.140625" defaultRowHeight="12.75"/>
  <cols>
    <col min="1" max="1" width="18.42578125" style="9" customWidth="1"/>
    <col min="2" max="3" width="12.42578125" style="28" customWidth="1"/>
    <col min="4" max="6" width="12.42578125" style="9" customWidth="1"/>
    <col min="7" max="7" width="18" style="9" customWidth="1"/>
    <col min="8" max="8" width="10" style="9" bestFit="1" customWidth="1"/>
    <col min="9" max="9" width="8.28515625" style="9" bestFit="1" customWidth="1"/>
    <col min="10" max="10" width="6.5703125" style="9" bestFit="1" customWidth="1"/>
    <col min="11" max="11" width="14.85546875" style="9" customWidth="1"/>
    <col min="12" max="12" width="19.7109375" style="9" customWidth="1"/>
    <col min="13" max="16384" width="9.140625" style="9"/>
  </cols>
  <sheetData>
    <row r="1" spans="1:12" ht="18">
      <c r="A1" s="646" t="s">
        <v>373</v>
      </c>
      <c r="B1" s="646"/>
      <c r="C1" s="646"/>
      <c r="D1" s="646"/>
      <c r="E1" s="646"/>
      <c r="F1" s="646"/>
      <c r="G1" s="646"/>
      <c r="H1" s="247"/>
      <c r="I1" s="247"/>
      <c r="J1" s="247"/>
      <c r="K1" s="247"/>
      <c r="L1" s="247"/>
    </row>
    <row r="2" spans="1:12" ht="20.25">
      <c r="A2" s="647" t="s">
        <v>356</v>
      </c>
      <c r="B2" s="647"/>
      <c r="C2" s="647"/>
      <c r="D2" s="647"/>
      <c r="E2" s="647"/>
      <c r="F2" s="647"/>
      <c r="G2" s="647"/>
      <c r="H2" s="248"/>
      <c r="I2" s="248"/>
      <c r="J2" s="248"/>
      <c r="K2" s="248"/>
      <c r="L2" s="248"/>
    </row>
    <row r="3" spans="1:12" ht="15.75">
      <c r="A3" s="648" t="s">
        <v>374</v>
      </c>
      <c r="B3" s="648"/>
      <c r="C3" s="648"/>
      <c r="D3" s="648"/>
      <c r="E3" s="648"/>
      <c r="F3" s="648"/>
      <c r="G3" s="648"/>
      <c r="H3" s="249"/>
      <c r="I3" s="249"/>
      <c r="J3" s="249"/>
      <c r="K3" s="249"/>
      <c r="L3" s="249"/>
    </row>
    <row r="4" spans="1:12" ht="15.75">
      <c r="A4" s="649" t="s">
        <v>356</v>
      </c>
      <c r="B4" s="649"/>
      <c r="C4" s="649"/>
      <c r="D4" s="649"/>
      <c r="E4" s="649"/>
      <c r="F4" s="649"/>
      <c r="G4" s="649"/>
      <c r="H4" s="250"/>
      <c r="I4" s="250"/>
      <c r="J4" s="250"/>
      <c r="K4" s="250"/>
      <c r="L4" s="250"/>
    </row>
    <row r="5" spans="1:12" ht="15.75">
      <c r="A5" s="101" t="s">
        <v>325</v>
      </c>
      <c r="B5" s="268"/>
      <c r="C5" s="268"/>
      <c r="D5" s="267"/>
      <c r="E5" s="267"/>
      <c r="F5" s="267"/>
      <c r="G5" s="252" t="s">
        <v>324</v>
      </c>
    </row>
    <row r="6" spans="1:12" ht="42.75" customHeight="1">
      <c r="A6" s="298" t="s">
        <v>376</v>
      </c>
      <c r="B6" s="253">
        <v>2012</v>
      </c>
      <c r="C6" s="253">
        <v>2013</v>
      </c>
      <c r="D6" s="253">
        <v>2014</v>
      </c>
      <c r="E6" s="253">
        <v>2015</v>
      </c>
      <c r="F6" s="346">
        <v>2016</v>
      </c>
      <c r="G6" s="297" t="s">
        <v>375</v>
      </c>
    </row>
    <row r="7" spans="1:12" ht="25.5" customHeight="1" thickBot="1">
      <c r="A7" s="257" t="s">
        <v>36</v>
      </c>
      <c r="B7" s="269">
        <v>2</v>
      </c>
      <c r="C7" s="269">
        <v>0</v>
      </c>
      <c r="D7" s="269">
        <v>0</v>
      </c>
      <c r="E7" s="269">
        <v>1965</v>
      </c>
      <c r="F7" s="347">
        <v>2189</v>
      </c>
      <c r="G7" s="261" t="s">
        <v>63</v>
      </c>
    </row>
    <row r="8" spans="1:12" ht="25.5" customHeight="1" thickBot="1">
      <c r="A8" s="258" t="s">
        <v>37</v>
      </c>
      <c r="B8" s="270">
        <v>12178</v>
      </c>
      <c r="C8" s="270">
        <v>12612</v>
      </c>
      <c r="D8" s="270">
        <v>13562</v>
      </c>
      <c r="E8" s="270">
        <v>8276</v>
      </c>
      <c r="F8" s="348">
        <v>9158</v>
      </c>
      <c r="G8" s="262" t="s">
        <v>64</v>
      </c>
    </row>
    <row r="9" spans="1:12" ht="25.5" customHeight="1" thickBot="1">
      <c r="A9" s="259" t="s">
        <v>38</v>
      </c>
      <c r="B9" s="271">
        <v>271</v>
      </c>
      <c r="C9" s="271">
        <v>280</v>
      </c>
      <c r="D9" s="271">
        <v>333</v>
      </c>
      <c r="E9" s="271">
        <v>315</v>
      </c>
      <c r="F9" s="349">
        <v>361</v>
      </c>
      <c r="G9" s="263" t="s">
        <v>65</v>
      </c>
    </row>
    <row r="10" spans="1:12" ht="25.5" customHeight="1" thickBot="1">
      <c r="A10" s="258" t="s">
        <v>191</v>
      </c>
      <c r="B10" s="270">
        <f>0</f>
        <v>0</v>
      </c>
      <c r="C10" s="270">
        <f>0</f>
        <v>0</v>
      </c>
      <c r="D10" s="270">
        <f>0</f>
        <v>0</v>
      </c>
      <c r="E10" s="270">
        <v>1074</v>
      </c>
      <c r="F10" s="348">
        <v>1239</v>
      </c>
      <c r="G10" s="264" t="s">
        <v>192</v>
      </c>
    </row>
    <row r="11" spans="1:12" ht="25.5" customHeight="1" thickBot="1">
      <c r="A11" s="259" t="s">
        <v>193</v>
      </c>
      <c r="B11" s="271">
        <f>0</f>
        <v>0</v>
      </c>
      <c r="C11" s="271">
        <f>0</f>
        <v>0</v>
      </c>
      <c r="D11" s="271">
        <f>0</f>
        <v>0</v>
      </c>
      <c r="E11" s="271">
        <v>621</v>
      </c>
      <c r="F11" s="349">
        <v>653</v>
      </c>
      <c r="G11" s="265" t="s">
        <v>194</v>
      </c>
    </row>
    <row r="12" spans="1:12" ht="25.5" customHeight="1" thickBot="1">
      <c r="A12" s="258" t="s">
        <v>39</v>
      </c>
      <c r="B12" s="270">
        <v>78</v>
      </c>
      <c r="C12" s="270">
        <v>76</v>
      </c>
      <c r="D12" s="270">
        <v>79</v>
      </c>
      <c r="E12" s="270">
        <v>125</v>
      </c>
      <c r="F12" s="348">
        <v>100</v>
      </c>
      <c r="G12" s="262" t="s">
        <v>66</v>
      </c>
    </row>
    <row r="13" spans="1:12" ht="25.5" customHeight="1" thickBot="1">
      <c r="A13" s="259" t="s">
        <v>195</v>
      </c>
      <c r="B13" s="271">
        <f>0</f>
        <v>0</v>
      </c>
      <c r="C13" s="271">
        <f>0</f>
        <v>0</v>
      </c>
      <c r="D13" s="271">
        <f>0</f>
        <v>0</v>
      </c>
      <c r="E13" s="271">
        <v>46</v>
      </c>
      <c r="F13" s="349">
        <v>66</v>
      </c>
      <c r="G13" s="265" t="s">
        <v>196</v>
      </c>
    </row>
    <row r="14" spans="1:12" ht="25.5" customHeight="1" thickBot="1">
      <c r="A14" s="258" t="s">
        <v>197</v>
      </c>
      <c r="B14" s="270">
        <f>0</f>
        <v>0</v>
      </c>
      <c r="C14" s="270">
        <f>0</f>
        <v>0</v>
      </c>
      <c r="D14" s="270">
        <f>0</f>
        <v>0</v>
      </c>
      <c r="E14" s="270">
        <v>20</v>
      </c>
      <c r="F14" s="348">
        <v>24</v>
      </c>
      <c r="G14" s="264" t="s">
        <v>198</v>
      </c>
    </row>
    <row r="15" spans="1:12" ht="25.5" customHeight="1" thickBot="1">
      <c r="A15" s="259" t="s">
        <v>199</v>
      </c>
      <c r="B15" s="271">
        <f>0</f>
        <v>0</v>
      </c>
      <c r="C15" s="271">
        <f>0</f>
        <v>0</v>
      </c>
      <c r="D15" s="271">
        <f>0</f>
        <v>0</v>
      </c>
      <c r="E15" s="271">
        <v>3</v>
      </c>
      <c r="F15" s="349">
        <v>5</v>
      </c>
      <c r="G15" s="265" t="s">
        <v>200</v>
      </c>
    </row>
    <row r="16" spans="1:12" ht="25.5" customHeight="1" thickBot="1">
      <c r="A16" s="258" t="s">
        <v>201</v>
      </c>
      <c r="B16" s="270">
        <f>0</f>
        <v>0</v>
      </c>
      <c r="C16" s="270">
        <f>0</f>
        <v>0</v>
      </c>
      <c r="D16" s="270">
        <f>0</f>
        <v>0</v>
      </c>
      <c r="E16" s="270">
        <v>2</v>
      </c>
      <c r="F16" s="348">
        <v>0</v>
      </c>
      <c r="G16" s="264" t="s">
        <v>202</v>
      </c>
    </row>
    <row r="17" spans="1:7" ht="25.5" customHeight="1">
      <c r="A17" s="260" t="s">
        <v>203</v>
      </c>
      <c r="B17" s="272">
        <f>0</f>
        <v>0</v>
      </c>
      <c r="C17" s="272">
        <f>0</f>
        <v>0</v>
      </c>
      <c r="D17" s="272">
        <f>0</f>
        <v>0</v>
      </c>
      <c r="E17" s="272">
        <v>1553</v>
      </c>
      <c r="F17" s="350">
        <v>259</v>
      </c>
      <c r="G17" s="266" t="s">
        <v>204</v>
      </c>
    </row>
    <row r="18" spans="1:7" ht="25.5" customHeight="1">
      <c r="A18" s="256" t="s">
        <v>2</v>
      </c>
      <c r="B18" s="255">
        <f t="shared" ref="B18:F18" si="0">SUM(B7:B17)</f>
        <v>12529</v>
      </c>
      <c r="C18" s="255">
        <f t="shared" si="0"/>
        <v>12968</v>
      </c>
      <c r="D18" s="255">
        <f t="shared" si="0"/>
        <v>13974</v>
      </c>
      <c r="E18" s="255">
        <f t="shared" si="0"/>
        <v>14000</v>
      </c>
      <c r="F18" s="255">
        <f t="shared" si="0"/>
        <v>14054</v>
      </c>
      <c r="G18" s="254" t="s">
        <v>5</v>
      </c>
    </row>
    <row r="19" spans="1:7">
      <c r="A19" s="251" t="s">
        <v>372</v>
      </c>
      <c r="G19" s="251" t="s">
        <v>244</v>
      </c>
    </row>
  </sheetData>
  <mergeCells count="4">
    <mergeCell ref="A1:G1"/>
    <mergeCell ref="A2:G2"/>
    <mergeCell ref="A3:G3"/>
    <mergeCell ref="A4:G4"/>
  </mergeCells>
  <printOptions horizontalCentered="1" verticalCentered="1"/>
  <pageMargins left="0" right="0" top="0" bottom="0" header="0" footer="0"/>
  <pageSetup paperSize="9" scale="87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rightToLeft="1" view="pageBreakPreview" zoomScaleNormal="100" zoomScaleSheetLayoutView="100" workbookViewId="0">
      <selection activeCell="K12" sqref="K12"/>
    </sheetView>
  </sheetViews>
  <sheetFormatPr defaultColWidth="9.140625" defaultRowHeight="15"/>
  <cols>
    <col min="1" max="1" width="27.85546875" style="70" customWidth="1"/>
    <col min="2" max="4" width="9.140625" style="70"/>
    <col min="5" max="5" width="38.28515625" style="70" customWidth="1"/>
    <col min="6" max="16384" width="9.140625" style="70"/>
  </cols>
  <sheetData>
    <row r="1" spans="1:5" ht="18">
      <c r="A1" s="646" t="s">
        <v>167</v>
      </c>
      <c r="B1" s="646"/>
      <c r="C1" s="646"/>
      <c r="D1" s="646"/>
      <c r="E1" s="646"/>
    </row>
    <row r="2" spans="1:5" ht="20.25">
      <c r="A2" s="647">
        <v>2016</v>
      </c>
      <c r="B2" s="647"/>
      <c r="C2" s="647"/>
      <c r="D2" s="647"/>
      <c r="E2" s="647"/>
    </row>
    <row r="3" spans="1:5" ht="35.25" customHeight="1">
      <c r="A3" s="650" t="s">
        <v>245</v>
      </c>
      <c r="B3" s="651"/>
      <c r="C3" s="651"/>
      <c r="D3" s="651"/>
      <c r="E3" s="651"/>
    </row>
    <row r="4" spans="1:5" ht="15.75">
      <c r="A4" s="649">
        <v>2016</v>
      </c>
      <c r="B4" s="649"/>
      <c r="C4" s="649"/>
      <c r="D4" s="649"/>
      <c r="E4" s="649"/>
    </row>
    <row r="5" spans="1:5" ht="15.75">
      <c r="A5" s="101" t="s">
        <v>326</v>
      </c>
      <c r="B5" s="102"/>
      <c r="C5" s="102"/>
      <c r="D5" s="102"/>
      <c r="E5" s="290" t="s">
        <v>327</v>
      </c>
    </row>
    <row r="6" spans="1:5" ht="25.5" customHeight="1" thickBot="1">
      <c r="A6" s="652" t="s">
        <v>225</v>
      </c>
      <c r="B6" s="279" t="s">
        <v>168</v>
      </c>
      <c r="C6" s="279" t="s">
        <v>7</v>
      </c>
      <c r="D6" s="279" t="s">
        <v>2</v>
      </c>
      <c r="E6" s="654" t="s">
        <v>224</v>
      </c>
    </row>
    <row r="7" spans="1:5" ht="25.5" customHeight="1">
      <c r="A7" s="653"/>
      <c r="B7" s="89" t="s">
        <v>15</v>
      </c>
      <c r="C7" s="89" t="s">
        <v>16</v>
      </c>
      <c r="D7" s="89" t="s">
        <v>5</v>
      </c>
      <c r="E7" s="655"/>
    </row>
    <row r="8" spans="1:5" ht="22.5" customHeight="1" thickBot="1">
      <c r="A8" s="283" t="s">
        <v>169</v>
      </c>
      <c r="B8" s="277">
        <v>0</v>
      </c>
      <c r="C8" s="277">
        <v>445</v>
      </c>
      <c r="D8" s="278">
        <f>SUM(B8:C8)</f>
        <v>445</v>
      </c>
      <c r="E8" s="280" t="s">
        <v>205</v>
      </c>
    </row>
    <row r="9" spans="1:5" ht="22.5" customHeight="1" thickBot="1">
      <c r="A9" s="284" t="s">
        <v>170</v>
      </c>
      <c r="B9" s="274">
        <v>0</v>
      </c>
      <c r="C9" s="274">
        <v>1192</v>
      </c>
      <c r="D9" s="275">
        <f t="shared" ref="D9:D19" si="0">SUM(B9:C9)</f>
        <v>1192</v>
      </c>
      <c r="E9" s="281" t="s">
        <v>246</v>
      </c>
    </row>
    <row r="10" spans="1:5" ht="22.5" customHeight="1" thickBot="1">
      <c r="A10" s="285" t="s">
        <v>171</v>
      </c>
      <c r="B10" s="276">
        <v>860</v>
      </c>
      <c r="C10" s="276">
        <v>55</v>
      </c>
      <c r="D10" s="273">
        <f t="shared" si="0"/>
        <v>915</v>
      </c>
      <c r="E10" s="282" t="s">
        <v>247</v>
      </c>
    </row>
    <row r="11" spans="1:5" ht="22.5" customHeight="1" thickBot="1">
      <c r="A11" s="284" t="s">
        <v>212</v>
      </c>
      <c r="B11" s="274">
        <v>639</v>
      </c>
      <c r="C11" s="274">
        <v>502</v>
      </c>
      <c r="D11" s="275">
        <f t="shared" si="0"/>
        <v>1141</v>
      </c>
      <c r="E11" s="281" t="s">
        <v>248</v>
      </c>
    </row>
    <row r="12" spans="1:5" ht="22.5" customHeight="1" thickBot="1">
      <c r="A12" s="285" t="s">
        <v>172</v>
      </c>
      <c r="B12" s="276">
        <v>752</v>
      </c>
      <c r="C12" s="276">
        <v>889</v>
      </c>
      <c r="D12" s="273">
        <f t="shared" si="0"/>
        <v>1641</v>
      </c>
      <c r="E12" s="282" t="s">
        <v>206</v>
      </c>
    </row>
    <row r="13" spans="1:5" ht="22.5" customHeight="1" thickBot="1">
      <c r="A13" s="284" t="s">
        <v>207</v>
      </c>
      <c r="B13" s="274">
        <v>480</v>
      </c>
      <c r="C13" s="274">
        <v>2855</v>
      </c>
      <c r="D13" s="275">
        <f t="shared" si="0"/>
        <v>3335</v>
      </c>
      <c r="E13" s="281" t="s">
        <v>249</v>
      </c>
    </row>
    <row r="14" spans="1:5" ht="22.5" customHeight="1" thickBot="1">
      <c r="A14" s="285" t="s">
        <v>173</v>
      </c>
      <c r="B14" s="276">
        <v>305</v>
      </c>
      <c r="C14" s="276">
        <v>1553</v>
      </c>
      <c r="D14" s="273">
        <f t="shared" si="0"/>
        <v>1858</v>
      </c>
      <c r="E14" s="282" t="s">
        <v>250</v>
      </c>
    </row>
    <row r="15" spans="1:5" ht="22.5" customHeight="1" thickBot="1">
      <c r="A15" s="284" t="s">
        <v>174</v>
      </c>
      <c r="B15" s="274">
        <v>23</v>
      </c>
      <c r="C15" s="274">
        <v>20</v>
      </c>
      <c r="D15" s="275">
        <f t="shared" si="0"/>
        <v>43</v>
      </c>
      <c r="E15" s="281" t="s">
        <v>251</v>
      </c>
    </row>
    <row r="16" spans="1:5" ht="22.5" customHeight="1" thickBot="1">
      <c r="A16" s="285" t="s">
        <v>208</v>
      </c>
      <c r="B16" s="276">
        <v>0</v>
      </c>
      <c r="C16" s="276">
        <v>4</v>
      </c>
      <c r="D16" s="273">
        <f t="shared" si="0"/>
        <v>4</v>
      </c>
      <c r="E16" s="282" t="s">
        <v>252</v>
      </c>
    </row>
    <row r="17" spans="1:5" ht="22.5" customHeight="1" thickBot="1">
      <c r="A17" s="284" t="s">
        <v>175</v>
      </c>
      <c r="B17" s="274">
        <v>0</v>
      </c>
      <c r="C17" s="274">
        <v>2</v>
      </c>
      <c r="D17" s="275">
        <f t="shared" si="0"/>
        <v>2</v>
      </c>
      <c r="E17" s="281" t="s">
        <v>253</v>
      </c>
    </row>
    <row r="18" spans="1:5" ht="22.5" customHeight="1" thickBot="1">
      <c r="A18" s="285" t="s">
        <v>209</v>
      </c>
      <c r="B18" s="276">
        <v>1734</v>
      </c>
      <c r="C18" s="276">
        <v>3072</v>
      </c>
      <c r="D18" s="273">
        <f t="shared" si="0"/>
        <v>4806</v>
      </c>
      <c r="E18" s="282" t="s">
        <v>255</v>
      </c>
    </row>
    <row r="19" spans="1:5" ht="22.5" customHeight="1">
      <c r="A19" s="286" t="s">
        <v>210</v>
      </c>
      <c r="B19" s="287">
        <v>42</v>
      </c>
      <c r="C19" s="287">
        <v>51</v>
      </c>
      <c r="D19" s="288">
        <f t="shared" si="0"/>
        <v>93</v>
      </c>
      <c r="E19" s="289" t="s">
        <v>254</v>
      </c>
    </row>
    <row r="20" spans="1:5" ht="27" customHeight="1">
      <c r="A20" s="464" t="s">
        <v>2</v>
      </c>
      <c r="B20" s="465">
        <f>SUM(B8:B19)</f>
        <v>4835</v>
      </c>
      <c r="C20" s="465">
        <f t="shared" ref="C20:D20" si="1">SUM(C8:C19)</f>
        <v>10640</v>
      </c>
      <c r="D20" s="465">
        <f t="shared" si="1"/>
        <v>15475</v>
      </c>
      <c r="E20" s="466" t="s">
        <v>5</v>
      </c>
    </row>
  </sheetData>
  <mergeCells count="6">
    <mergeCell ref="A1:E1"/>
    <mergeCell ref="A2:E2"/>
    <mergeCell ref="A3:E3"/>
    <mergeCell ref="A4:E4"/>
    <mergeCell ref="A6:A7"/>
    <mergeCell ref="E6:E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rightToLeft="1" view="pageBreakPreview" zoomScale="98" zoomScaleNormal="100" zoomScaleSheetLayoutView="98" workbookViewId="0">
      <selection activeCell="Q8" sqref="Q8"/>
    </sheetView>
  </sheetViews>
  <sheetFormatPr defaultColWidth="9.140625" defaultRowHeight="12.75"/>
  <cols>
    <col min="1" max="1" width="22.28515625" style="56" customWidth="1"/>
    <col min="2" max="2" width="6.7109375" style="56" customWidth="1"/>
    <col min="3" max="3" width="8.28515625" style="56" customWidth="1"/>
    <col min="4" max="4" width="8" style="84" bestFit="1" customWidth="1"/>
    <col min="5" max="5" width="6.7109375" style="56" customWidth="1"/>
    <col min="6" max="6" width="7.85546875" style="56" customWidth="1"/>
    <col min="7" max="7" width="8" style="84" bestFit="1" customWidth="1"/>
    <col min="8" max="8" width="6.7109375" style="56" customWidth="1"/>
    <col min="9" max="9" width="8.5703125" style="56" customWidth="1"/>
    <col min="10" max="10" width="8" style="84" bestFit="1" customWidth="1"/>
    <col min="11" max="11" width="6.7109375" style="56" customWidth="1"/>
    <col min="12" max="12" width="8.5703125" style="56" customWidth="1"/>
    <col min="13" max="13" width="8" style="84" bestFit="1" customWidth="1"/>
    <col min="14" max="14" width="22.28515625" style="56" customWidth="1"/>
    <col min="15" max="16384" width="9.140625" style="56"/>
  </cols>
  <sheetData>
    <row r="1" spans="1:14" ht="18">
      <c r="A1" s="646" t="s">
        <v>364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</row>
    <row r="2" spans="1:14" ht="20.25">
      <c r="A2" s="647" t="s">
        <v>356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</row>
    <row r="3" spans="1:14" ht="36" customHeight="1">
      <c r="A3" s="650" t="s">
        <v>365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</row>
    <row r="4" spans="1:14" ht="15.75">
      <c r="A4" s="649" t="s">
        <v>356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  <c r="L4" s="649"/>
      <c r="M4" s="649"/>
      <c r="N4" s="649"/>
    </row>
    <row r="5" spans="1:14" s="60" customFormat="1" ht="15.75">
      <c r="A5" s="101" t="s">
        <v>329</v>
      </c>
      <c r="B5" s="102"/>
      <c r="C5" s="102"/>
      <c r="D5" s="103"/>
      <c r="E5" s="100"/>
      <c r="F5" s="100"/>
      <c r="G5" s="103"/>
      <c r="H5" s="100"/>
      <c r="I5" s="100"/>
      <c r="J5" s="103"/>
      <c r="K5" s="100"/>
      <c r="L5" s="100"/>
      <c r="M5" s="103"/>
      <c r="N5" s="104" t="s">
        <v>328</v>
      </c>
    </row>
    <row r="6" spans="1:14" s="61" customFormat="1" ht="21.75" customHeight="1">
      <c r="A6" s="660" t="s">
        <v>291</v>
      </c>
      <c r="B6" s="662" t="s">
        <v>292</v>
      </c>
      <c r="C6" s="663"/>
      <c r="D6" s="664"/>
      <c r="E6" s="662" t="s">
        <v>293</v>
      </c>
      <c r="F6" s="663"/>
      <c r="G6" s="664"/>
      <c r="H6" s="662" t="s">
        <v>294</v>
      </c>
      <c r="I6" s="663"/>
      <c r="J6" s="664"/>
      <c r="K6" s="662" t="s">
        <v>2</v>
      </c>
      <c r="L6" s="663"/>
      <c r="M6" s="664"/>
      <c r="N6" s="665" t="s">
        <v>295</v>
      </c>
    </row>
    <row r="7" spans="1:14" ht="33.75" customHeight="1">
      <c r="A7" s="661"/>
      <c r="B7" s="667" t="s">
        <v>296</v>
      </c>
      <c r="C7" s="668"/>
      <c r="D7" s="669"/>
      <c r="E7" s="667" t="s">
        <v>297</v>
      </c>
      <c r="F7" s="668"/>
      <c r="G7" s="669"/>
      <c r="H7" s="667" t="s">
        <v>298</v>
      </c>
      <c r="I7" s="668"/>
      <c r="J7" s="669"/>
      <c r="K7" s="667" t="s">
        <v>5</v>
      </c>
      <c r="L7" s="668"/>
      <c r="M7" s="669"/>
      <c r="N7" s="666"/>
    </row>
    <row r="8" spans="1:14" s="61" customFormat="1" ht="12.75" customHeight="1">
      <c r="A8" s="661"/>
      <c r="B8" s="657" t="s">
        <v>299</v>
      </c>
      <c r="C8" s="657" t="s">
        <v>300</v>
      </c>
      <c r="D8" s="659" t="s">
        <v>301</v>
      </c>
      <c r="E8" s="657" t="s">
        <v>299</v>
      </c>
      <c r="F8" s="657" t="s">
        <v>300</v>
      </c>
      <c r="G8" s="659" t="s">
        <v>301</v>
      </c>
      <c r="H8" s="656" t="s">
        <v>299</v>
      </c>
      <c r="I8" s="656" t="s">
        <v>300</v>
      </c>
      <c r="J8" s="658" t="s">
        <v>301</v>
      </c>
      <c r="K8" s="656" t="s">
        <v>299</v>
      </c>
      <c r="L8" s="656" t="s">
        <v>300</v>
      </c>
      <c r="M8" s="658" t="s">
        <v>301</v>
      </c>
      <c r="N8" s="666"/>
    </row>
    <row r="9" spans="1:14">
      <c r="A9" s="661"/>
      <c r="B9" s="657"/>
      <c r="C9" s="657"/>
      <c r="D9" s="659"/>
      <c r="E9" s="657"/>
      <c r="F9" s="657"/>
      <c r="G9" s="659"/>
      <c r="H9" s="657"/>
      <c r="I9" s="657"/>
      <c r="J9" s="659"/>
      <c r="K9" s="657"/>
      <c r="L9" s="657"/>
      <c r="M9" s="659"/>
      <c r="N9" s="666"/>
    </row>
    <row r="10" spans="1:14" ht="30" customHeight="1" thickBot="1">
      <c r="A10" s="467">
        <v>2012</v>
      </c>
      <c r="B10" s="82">
        <v>584</v>
      </c>
      <c r="C10" s="82">
        <v>478</v>
      </c>
      <c r="D10" s="83">
        <f t="shared" ref="D10:D12" si="0">SUM(B10:C10)</f>
        <v>1062</v>
      </c>
      <c r="E10" s="82">
        <v>549</v>
      </c>
      <c r="F10" s="82">
        <v>1683</v>
      </c>
      <c r="G10" s="83">
        <f t="shared" ref="G10:G12" si="1">SUM(E10:F10)</f>
        <v>2232</v>
      </c>
      <c r="H10" s="82">
        <v>460</v>
      </c>
      <c r="I10" s="82">
        <v>879</v>
      </c>
      <c r="J10" s="83">
        <f t="shared" ref="J10:J12" si="2">SUM(H10:I10)</f>
        <v>1339</v>
      </c>
      <c r="K10" s="82">
        <f t="shared" ref="K10:L12" si="3">B10+E10+H10</f>
        <v>1593</v>
      </c>
      <c r="L10" s="82">
        <f t="shared" si="3"/>
        <v>3040</v>
      </c>
      <c r="M10" s="83">
        <f t="shared" ref="M10:M13" si="4">SUM(K10:L10)</f>
        <v>4633</v>
      </c>
      <c r="N10" s="468">
        <v>2012</v>
      </c>
    </row>
    <row r="11" spans="1:14" ht="30" customHeight="1" thickBot="1">
      <c r="A11" s="137">
        <v>2013</v>
      </c>
      <c r="B11" s="87">
        <v>616</v>
      </c>
      <c r="C11" s="87">
        <v>498</v>
      </c>
      <c r="D11" s="95">
        <f t="shared" si="0"/>
        <v>1114</v>
      </c>
      <c r="E11" s="87">
        <v>555</v>
      </c>
      <c r="F11" s="87">
        <v>1763</v>
      </c>
      <c r="G11" s="95">
        <f t="shared" si="1"/>
        <v>2318</v>
      </c>
      <c r="H11" s="87">
        <v>467</v>
      </c>
      <c r="I11" s="87">
        <v>1052</v>
      </c>
      <c r="J11" s="95">
        <f t="shared" si="2"/>
        <v>1519</v>
      </c>
      <c r="K11" s="87">
        <f t="shared" si="3"/>
        <v>1638</v>
      </c>
      <c r="L11" s="87">
        <f t="shared" si="3"/>
        <v>3313</v>
      </c>
      <c r="M11" s="95">
        <f t="shared" si="4"/>
        <v>4951</v>
      </c>
      <c r="N11" s="88">
        <v>2013</v>
      </c>
    </row>
    <row r="12" spans="1:14" ht="30" customHeight="1">
      <c r="A12" s="469">
        <v>2014</v>
      </c>
      <c r="B12" s="323">
        <v>647</v>
      </c>
      <c r="C12" s="323">
        <v>521</v>
      </c>
      <c r="D12" s="353">
        <f t="shared" si="0"/>
        <v>1168</v>
      </c>
      <c r="E12" s="323">
        <v>556</v>
      </c>
      <c r="F12" s="323">
        <v>1832</v>
      </c>
      <c r="G12" s="353">
        <f t="shared" si="1"/>
        <v>2388</v>
      </c>
      <c r="H12" s="323">
        <v>484</v>
      </c>
      <c r="I12" s="323">
        <v>1226</v>
      </c>
      <c r="J12" s="353">
        <f t="shared" si="2"/>
        <v>1710</v>
      </c>
      <c r="K12" s="323">
        <f t="shared" si="3"/>
        <v>1687</v>
      </c>
      <c r="L12" s="323">
        <f t="shared" si="3"/>
        <v>3579</v>
      </c>
      <c r="M12" s="353">
        <f t="shared" si="4"/>
        <v>5266</v>
      </c>
      <c r="N12" s="470">
        <v>2014</v>
      </c>
    </row>
    <row r="13" spans="1:14" ht="30" customHeight="1">
      <c r="A13" s="471">
        <v>2015</v>
      </c>
      <c r="B13" s="351">
        <v>469</v>
      </c>
      <c r="C13" s="351">
        <v>308</v>
      </c>
      <c r="D13" s="352">
        <f t="shared" ref="D13" si="5">SUM(B13:C13)</f>
        <v>777</v>
      </c>
      <c r="E13" s="351">
        <v>716</v>
      </c>
      <c r="F13" s="351">
        <v>1782</v>
      </c>
      <c r="G13" s="352">
        <f t="shared" ref="G13" si="6">SUM(E13:F13)</f>
        <v>2498</v>
      </c>
      <c r="H13" s="351">
        <v>500</v>
      </c>
      <c r="I13" s="351">
        <v>911</v>
      </c>
      <c r="J13" s="352">
        <f t="shared" ref="J13" si="7">SUM(H13:I13)</f>
        <v>1411</v>
      </c>
      <c r="K13" s="351">
        <f t="shared" ref="K13" si="8">B13+E13+H13</f>
        <v>1685</v>
      </c>
      <c r="L13" s="351">
        <f t="shared" ref="L13" si="9">C13+F13+I13</f>
        <v>3001</v>
      </c>
      <c r="M13" s="352">
        <f t="shared" si="4"/>
        <v>4686</v>
      </c>
      <c r="N13" s="472">
        <v>2015</v>
      </c>
    </row>
    <row r="14" spans="1:14" ht="30" customHeight="1">
      <c r="A14" s="473">
        <v>2016</v>
      </c>
      <c r="B14" s="354">
        <v>489</v>
      </c>
      <c r="C14" s="354">
        <v>362</v>
      </c>
      <c r="D14" s="355">
        <f>SUM(B14:C14)</f>
        <v>851</v>
      </c>
      <c r="E14" s="354">
        <v>733</v>
      </c>
      <c r="F14" s="354">
        <v>1811</v>
      </c>
      <c r="G14" s="355">
        <f>SUM(E14:F14)</f>
        <v>2544</v>
      </c>
      <c r="H14" s="354">
        <v>512</v>
      </c>
      <c r="I14" s="354">
        <v>899</v>
      </c>
      <c r="J14" s="355">
        <f>SUM(H14:I14)</f>
        <v>1411</v>
      </c>
      <c r="K14" s="354">
        <f>B14+E14+H14</f>
        <v>1734</v>
      </c>
      <c r="L14" s="354">
        <f>C14+F14+I14</f>
        <v>3072</v>
      </c>
      <c r="M14" s="355">
        <f>SUM(K14:L14)</f>
        <v>4806</v>
      </c>
      <c r="N14" s="474">
        <v>2016</v>
      </c>
    </row>
    <row r="15" spans="1:14">
      <c r="E15" s="340"/>
      <c r="F15" s="340"/>
      <c r="M15" s="293"/>
    </row>
    <row r="16" spans="1:14">
      <c r="E16" s="340"/>
      <c r="F16" s="340"/>
    </row>
    <row r="17" spans="5:6">
      <c r="E17" s="340"/>
      <c r="F17" s="340"/>
    </row>
    <row r="20" spans="5:6">
      <c r="F20" s="341"/>
    </row>
    <row r="21" spans="5:6">
      <c r="F21" s="341"/>
    </row>
    <row r="22" spans="5:6">
      <c r="F22" s="341"/>
    </row>
  </sheetData>
  <mergeCells count="26">
    <mergeCell ref="A1:N1"/>
    <mergeCell ref="A2:N2"/>
    <mergeCell ref="A3:N3"/>
    <mergeCell ref="A4:N4"/>
    <mergeCell ref="A6:A9"/>
    <mergeCell ref="B6:D6"/>
    <mergeCell ref="E6:G6"/>
    <mergeCell ref="H6:J6"/>
    <mergeCell ref="K6:M6"/>
    <mergeCell ref="N6:N9"/>
    <mergeCell ref="M8:M9"/>
    <mergeCell ref="B7:D7"/>
    <mergeCell ref="E7:G7"/>
    <mergeCell ref="H7:J7"/>
    <mergeCell ref="K7:M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rightToLeft="1" view="pageBreakPreview" zoomScale="98" zoomScaleNormal="100" zoomScaleSheetLayoutView="98" workbookViewId="0">
      <selection activeCell="D18" sqref="D18"/>
    </sheetView>
  </sheetViews>
  <sheetFormatPr defaultColWidth="9.140625" defaultRowHeight="12.75"/>
  <cols>
    <col min="1" max="1" width="19.28515625" style="56" customWidth="1"/>
    <col min="2" max="3" width="15.7109375" style="56" customWidth="1"/>
    <col min="4" max="4" width="15.7109375" style="84" customWidth="1"/>
    <col min="5" max="7" width="15.7109375" style="56" customWidth="1"/>
    <col min="8" max="8" width="21.140625" style="56" customWidth="1"/>
    <col min="9" max="16384" width="9.140625" style="56"/>
  </cols>
  <sheetData>
    <row r="1" spans="1:8" ht="18">
      <c r="A1" s="646" t="s">
        <v>51</v>
      </c>
      <c r="B1" s="646"/>
      <c r="C1" s="646"/>
      <c r="D1" s="646"/>
      <c r="E1" s="646"/>
      <c r="F1" s="646"/>
      <c r="G1" s="646"/>
      <c r="H1" s="646"/>
    </row>
    <row r="2" spans="1:8" ht="20.25">
      <c r="A2" s="647" t="s">
        <v>356</v>
      </c>
      <c r="B2" s="647"/>
      <c r="C2" s="647"/>
      <c r="D2" s="647"/>
      <c r="E2" s="647"/>
      <c r="F2" s="647"/>
      <c r="G2" s="647"/>
      <c r="H2" s="647"/>
    </row>
    <row r="3" spans="1:8" ht="15.75">
      <c r="A3" s="651" t="s">
        <v>256</v>
      </c>
      <c r="B3" s="651"/>
      <c r="C3" s="651"/>
      <c r="D3" s="651"/>
      <c r="E3" s="651"/>
      <c r="F3" s="651"/>
      <c r="G3" s="651"/>
      <c r="H3" s="651"/>
    </row>
    <row r="4" spans="1:8" ht="15.75">
      <c r="A4" s="649" t="s">
        <v>356</v>
      </c>
      <c r="B4" s="649"/>
      <c r="C4" s="649"/>
      <c r="D4" s="649"/>
      <c r="E4" s="649"/>
      <c r="F4" s="649"/>
      <c r="G4" s="649"/>
      <c r="H4" s="649"/>
    </row>
    <row r="5" spans="1:8" s="60" customFormat="1" ht="15.75">
      <c r="A5" s="101" t="s">
        <v>331</v>
      </c>
      <c r="B5" s="102"/>
      <c r="C5" s="102"/>
      <c r="D5" s="103"/>
      <c r="E5" s="100"/>
      <c r="F5" s="100"/>
      <c r="G5" s="100"/>
      <c r="H5" s="104" t="s">
        <v>330</v>
      </c>
    </row>
    <row r="6" spans="1:8" s="61" customFormat="1" ht="26.25" customHeight="1">
      <c r="A6" s="671" t="s">
        <v>228</v>
      </c>
      <c r="B6" s="339" t="s">
        <v>40</v>
      </c>
      <c r="C6" s="339" t="s">
        <v>41</v>
      </c>
      <c r="D6" s="339" t="s">
        <v>42</v>
      </c>
      <c r="E6" s="339" t="s">
        <v>43</v>
      </c>
      <c r="F6" s="339" t="s">
        <v>44</v>
      </c>
      <c r="G6" s="339" t="s">
        <v>2</v>
      </c>
      <c r="H6" s="673" t="s">
        <v>260</v>
      </c>
    </row>
    <row r="7" spans="1:8" ht="41.25" customHeight="1">
      <c r="A7" s="672"/>
      <c r="B7" s="89" t="s">
        <v>45</v>
      </c>
      <c r="C7" s="89" t="s">
        <v>46</v>
      </c>
      <c r="D7" s="89" t="s">
        <v>47</v>
      </c>
      <c r="E7" s="89" t="s">
        <v>48</v>
      </c>
      <c r="F7" s="89" t="s">
        <v>49</v>
      </c>
      <c r="G7" s="89" t="s">
        <v>50</v>
      </c>
      <c r="H7" s="674"/>
    </row>
    <row r="8" spans="1:8" ht="32.25" customHeight="1" thickBot="1">
      <c r="A8" s="376">
        <v>2012</v>
      </c>
      <c r="B8" s="196">
        <v>11</v>
      </c>
      <c r="C8" s="196">
        <v>1</v>
      </c>
      <c r="D8" s="197">
        <v>3</v>
      </c>
      <c r="E8" s="196">
        <v>6</v>
      </c>
      <c r="F8" s="196">
        <v>6</v>
      </c>
      <c r="G8" s="197">
        <f t="shared" ref="G8:G10" si="0">SUM(B8:F8)</f>
        <v>27</v>
      </c>
      <c r="H8" s="475">
        <v>2012</v>
      </c>
    </row>
    <row r="9" spans="1:8" ht="32.25" customHeight="1" thickBot="1">
      <c r="A9" s="361">
        <v>2013</v>
      </c>
      <c r="B9" s="94">
        <v>14</v>
      </c>
      <c r="C9" s="94">
        <v>1</v>
      </c>
      <c r="D9" s="69">
        <v>3</v>
      </c>
      <c r="E9" s="94">
        <v>4</v>
      </c>
      <c r="F9" s="94">
        <v>5</v>
      </c>
      <c r="G9" s="69">
        <f t="shared" si="0"/>
        <v>27</v>
      </c>
      <c r="H9" s="476">
        <v>2013</v>
      </c>
    </row>
    <row r="10" spans="1:8" ht="32.25" customHeight="1" thickBot="1">
      <c r="A10" s="362" t="s">
        <v>227</v>
      </c>
      <c r="B10" s="246">
        <v>11</v>
      </c>
      <c r="C10" s="246">
        <v>1</v>
      </c>
      <c r="D10" s="241">
        <v>3</v>
      </c>
      <c r="E10" s="246">
        <v>4</v>
      </c>
      <c r="F10" s="246">
        <v>6</v>
      </c>
      <c r="G10" s="241">
        <f t="shared" si="0"/>
        <v>25</v>
      </c>
      <c r="H10" s="477" t="s">
        <v>227</v>
      </c>
    </row>
    <row r="11" spans="1:8" ht="32.25" customHeight="1" thickBot="1">
      <c r="A11" s="361" t="s">
        <v>211</v>
      </c>
      <c r="B11" s="94">
        <v>11</v>
      </c>
      <c r="C11" s="94">
        <v>0</v>
      </c>
      <c r="D11" s="69">
        <v>3</v>
      </c>
      <c r="E11" s="94">
        <v>4</v>
      </c>
      <c r="F11" s="94">
        <v>6</v>
      </c>
      <c r="G11" s="69">
        <f>SUM(B11:F11)</f>
        <v>24</v>
      </c>
      <c r="H11" s="476" t="s">
        <v>211</v>
      </c>
    </row>
    <row r="12" spans="1:8" ht="32.25" customHeight="1">
      <c r="A12" s="209">
        <v>2016</v>
      </c>
      <c r="B12" s="221">
        <v>10</v>
      </c>
      <c r="C12" s="221">
        <v>0</v>
      </c>
      <c r="D12" s="216">
        <v>3</v>
      </c>
      <c r="E12" s="221">
        <v>4</v>
      </c>
      <c r="F12" s="221">
        <v>6</v>
      </c>
      <c r="G12" s="216">
        <f>SUM(B12:F12)</f>
        <v>23</v>
      </c>
      <c r="H12" s="478">
        <v>2016</v>
      </c>
    </row>
    <row r="13" spans="1:8" ht="17.25" customHeight="1">
      <c r="A13" s="670" t="s">
        <v>226</v>
      </c>
      <c r="B13" s="670"/>
      <c r="C13" s="670"/>
      <c r="D13" s="291"/>
      <c r="E13" s="675" t="s">
        <v>257</v>
      </c>
      <c r="F13" s="675"/>
      <c r="G13" s="675"/>
      <c r="H13" s="675"/>
    </row>
    <row r="23" spans="4:10">
      <c r="D23" s="357"/>
      <c r="E23" s="358"/>
      <c r="F23" s="358"/>
      <c r="G23" s="358"/>
      <c r="H23" s="358"/>
      <c r="I23" s="358"/>
      <c r="J23" s="359"/>
    </row>
  </sheetData>
  <mergeCells count="8">
    <mergeCell ref="A13:C13"/>
    <mergeCell ref="A1:H1"/>
    <mergeCell ref="A2:H2"/>
    <mergeCell ref="A3:H3"/>
    <mergeCell ref="A4:H4"/>
    <mergeCell ref="A6:A7"/>
    <mergeCell ref="H6:H7"/>
    <mergeCell ref="E13:H13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view="pageBreakPreview" zoomScaleNormal="100" zoomScaleSheetLayoutView="100" workbookViewId="0">
      <selection activeCell="A6" sqref="A6:A9"/>
    </sheetView>
  </sheetViews>
  <sheetFormatPr defaultColWidth="9.140625" defaultRowHeight="15"/>
  <cols>
    <col min="1" max="1" width="22.85546875" style="70" customWidth="1"/>
    <col min="2" max="10" width="9" style="70" customWidth="1"/>
    <col min="11" max="11" width="26.42578125" style="70" customWidth="1"/>
    <col min="12" max="16384" width="9.140625" style="70"/>
  </cols>
  <sheetData>
    <row r="1" spans="1:11" ht="21" thickBot="1">
      <c r="A1" s="568" t="s">
        <v>79</v>
      </c>
      <c r="B1" s="569"/>
      <c r="C1" s="569"/>
      <c r="D1" s="569"/>
      <c r="E1" s="569"/>
      <c r="F1" s="569"/>
      <c r="G1" s="569"/>
      <c r="H1" s="569"/>
      <c r="I1" s="569"/>
      <c r="J1" s="569"/>
      <c r="K1" s="570"/>
    </row>
    <row r="2" spans="1:11" ht="21" thickBot="1">
      <c r="A2" s="571">
        <v>2016</v>
      </c>
      <c r="B2" s="572"/>
      <c r="C2" s="572"/>
      <c r="D2" s="572"/>
      <c r="E2" s="572"/>
      <c r="F2" s="572"/>
      <c r="G2" s="572"/>
      <c r="H2" s="572"/>
      <c r="I2" s="572"/>
      <c r="J2" s="572"/>
      <c r="K2" s="573"/>
    </row>
    <row r="3" spans="1:11" ht="33" customHeight="1">
      <c r="A3" s="490" t="s">
        <v>343</v>
      </c>
      <c r="B3" s="491"/>
      <c r="C3" s="491"/>
      <c r="D3" s="491"/>
      <c r="E3" s="491"/>
      <c r="F3" s="491"/>
      <c r="G3" s="491"/>
      <c r="H3" s="491"/>
      <c r="I3" s="491"/>
      <c r="J3" s="491"/>
      <c r="K3" s="492"/>
    </row>
    <row r="4" spans="1:11" ht="15.75" customHeight="1">
      <c r="A4" s="493">
        <v>2016</v>
      </c>
      <c r="B4" s="494"/>
      <c r="C4" s="494"/>
      <c r="D4" s="494"/>
      <c r="E4" s="494"/>
      <c r="F4" s="494"/>
      <c r="G4" s="494"/>
      <c r="H4" s="494"/>
      <c r="I4" s="494"/>
      <c r="J4" s="494"/>
      <c r="K4" s="495"/>
    </row>
    <row r="5" spans="1:11" ht="15.75" customHeight="1">
      <c r="A5" s="176" t="s">
        <v>333</v>
      </c>
      <c r="B5" s="177"/>
      <c r="C5" s="177"/>
      <c r="D5" s="177"/>
      <c r="E5" s="177"/>
      <c r="F5" s="177"/>
      <c r="G5" s="177"/>
      <c r="H5" s="177"/>
      <c r="I5" s="177"/>
      <c r="J5" s="178"/>
      <c r="K5" s="179" t="s">
        <v>332</v>
      </c>
    </row>
    <row r="6" spans="1:11" ht="15.75" customHeight="1" thickBot="1">
      <c r="A6" s="676" t="s">
        <v>361</v>
      </c>
      <c r="B6" s="679" t="s">
        <v>1</v>
      </c>
      <c r="C6" s="680"/>
      <c r="D6" s="680"/>
      <c r="E6" s="499" t="s">
        <v>18</v>
      </c>
      <c r="F6" s="499"/>
      <c r="G6" s="499"/>
      <c r="H6" s="499" t="s">
        <v>2</v>
      </c>
      <c r="I6" s="499"/>
      <c r="J6" s="499"/>
      <c r="K6" s="681" t="s">
        <v>362</v>
      </c>
    </row>
    <row r="7" spans="1:11" ht="15.75" thickBot="1">
      <c r="A7" s="677"/>
      <c r="B7" s="684" t="s">
        <v>3</v>
      </c>
      <c r="C7" s="685"/>
      <c r="D7" s="685"/>
      <c r="E7" s="503" t="s">
        <v>4</v>
      </c>
      <c r="F7" s="503"/>
      <c r="G7" s="503"/>
      <c r="H7" s="503" t="s">
        <v>5</v>
      </c>
      <c r="I7" s="503"/>
      <c r="J7" s="503"/>
      <c r="K7" s="682"/>
    </row>
    <row r="8" spans="1:11" ht="15.75" thickBot="1">
      <c r="A8" s="677"/>
      <c r="B8" s="76" t="s">
        <v>6</v>
      </c>
      <c r="C8" s="76" t="s">
        <v>7</v>
      </c>
      <c r="D8" s="76" t="s">
        <v>8</v>
      </c>
      <c r="E8" s="76" t="s">
        <v>6</v>
      </c>
      <c r="F8" s="76" t="s">
        <v>7</v>
      </c>
      <c r="G8" s="76" t="s">
        <v>8</v>
      </c>
      <c r="H8" s="76" t="s">
        <v>6</v>
      </c>
      <c r="I8" s="76" t="s">
        <v>7</v>
      </c>
      <c r="J8" s="76" t="s">
        <v>8</v>
      </c>
      <c r="K8" s="682"/>
    </row>
    <row r="9" spans="1:11">
      <c r="A9" s="678"/>
      <c r="B9" s="109" t="s">
        <v>15</v>
      </c>
      <c r="C9" s="109" t="s">
        <v>16</v>
      </c>
      <c r="D9" s="109" t="s">
        <v>5</v>
      </c>
      <c r="E9" s="109" t="s">
        <v>15</v>
      </c>
      <c r="F9" s="109" t="s">
        <v>16</v>
      </c>
      <c r="G9" s="109" t="s">
        <v>5</v>
      </c>
      <c r="H9" s="109" t="s">
        <v>15</v>
      </c>
      <c r="I9" s="109" t="s">
        <v>16</v>
      </c>
      <c r="J9" s="109" t="s">
        <v>5</v>
      </c>
      <c r="K9" s="683"/>
    </row>
    <row r="10" spans="1:11" ht="27.75" customHeight="1" thickBot="1">
      <c r="A10" s="96">
        <v>-15</v>
      </c>
      <c r="B10" s="479">
        <v>8</v>
      </c>
      <c r="C10" s="479">
        <v>10</v>
      </c>
      <c r="D10" s="98">
        <f>SUM(B10:C10)</f>
        <v>18</v>
      </c>
      <c r="E10" s="479">
        <v>13</v>
      </c>
      <c r="F10" s="479">
        <v>21</v>
      </c>
      <c r="G10" s="98">
        <f>SUM(E10:F10)</f>
        <v>34</v>
      </c>
      <c r="H10" s="97">
        <f>SUM(B10,E10)</f>
        <v>21</v>
      </c>
      <c r="I10" s="97">
        <f>SUM(C10,F10)</f>
        <v>31</v>
      </c>
      <c r="J10" s="98">
        <f>SUM(D10,G10)</f>
        <v>52</v>
      </c>
      <c r="K10" s="46">
        <v>-15</v>
      </c>
    </row>
    <row r="11" spans="1:11" ht="27.75" customHeight="1" thickBot="1">
      <c r="A11" s="29" t="s">
        <v>80</v>
      </c>
      <c r="B11" s="480">
        <v>53</v>
      </c>
      <c r="C11" s="480">
        <v>182</v>
      </c>
      <c r="D11" s="120">
        <f t="shared" ref="D11:D14" si="0">SUM(B11:C11)</f>
        <v>235</v>
      </c>
      <c r="E11" s="480">
        <v>128</v>
      </c>
      <c r="F11" s="480">
        <v>187</v>
      </c>
      <c r="G11" s="120">
        <f t="shared" ref="G11:G14" si="1">SUM(E11:F11)</f>
        <v>315</v>
      </c>
      <c r="H11" s="121">
        <f t="shared" ref="H11:J14" si="2">SUM(B11,E11)</f>
        <v>181</v>
      </c>
      <c r="I11" s="121">
        <f t="shared" si="2"/>
        <v>369</v>
      </c>
      <c r="J11" s="120">
        <f>SUM(D11,G11)</f>
        <v>550</v>
      </c>
      <c r="K11" s="75" t="s">
        <v>80</v>
      </c>
    </row>
    <row r="12" spans="1:11" ht="27.75" customHeight="1" thickBot="1">
      <c r="A12" s="118" t="s">
        <v>81</v>
      </c>
      <c r="B12" s="481">
        <v>172</v>
      </c>
      <c r="C12" s="481">
        <v>203</v>
      </c>
      <c r="D12" s="98">
        <f t="shared" si="0"/>
        <v>375</v>
      </c>
      <c r="E12" s="481">
        <v>304</v>
      </c>
      <c r="F12" s="481">
        <v>230</v>
      </c>
      <c r="G12" s="98">
        <f t="shared" si="1"/>
        <v>534</v>
      </c>
      <c r="H12" s="97">
        <f t="shared" si="2"/>
        <v>476</v>
      </c>
      <c r="I12" s="97">
        <f t="shared" si="2"/>
        <v>433</v>
      </c>
      <c r="J12" s="98">
        <f t="shared" si="2"/>
        <v>909</v>
      </c>
      <c r="K12" s="110" t="s">
        <v>81</v>
      </c>
    </row>
    <row r="13" spans="1:11" ht="27.75" customHeight="1" thickBot="1">
      <c r="A13" s="29" t="s">
        <v>82</v>
      </c>
      <c r="B13" s="480">
        <v>127</v>
      </c>
      <c r="C13" s="480">
        <v>162</v>
      </c>
      <c r="D13" s="120">
        <f t="shared" si="0"/>
        <v>289</v>
      </c>
      <c r="E13" s="480">
        <v>526</v>
      </c>
      <c r="F13" s="480">
        <v>266</v>
      </c>
      <c r="G13" s="120">
        <f t="shared" si="1"/>
        <v>792</v>
      </c>
      <c r="H13" s="121">
        <f t="shared" si="2"/>
        <v>653</v>
      </c>
      <c r="I13" s="121">
        <f t="shared" si="2"/>
        <v>428</v>
      </c>
      <c r="J13" s="120">
        <f t="shared" si="2"/>
        <v>1081</v>
      </c>
      <c r="K13" s="75" t="s">
        <v>83</v>
      </c>
    </row>
    <row r="14" spans="1:11" ht="27.75" customHeight="1">
      <c r="A14" s="119" t="s">
        <v>121</v>
      </c>
      <c r="B14" s="482">
        <v>308</v>
      </c>
      <c r="C14" s="482">
        <v>163</v>
      </c>
      <c r="D14" s="115">
        <f t="shared" si="0"/>
        <v>471</v>
      </c>
      <c r="E14" s="482">
        <v>832</v>
      </c>
      <c r="F14" s="482">
        <v>267</v>
      </c>
      <c r="G14" s="115">
        <f t="shared" si="1"/>
        <v>1099</v>
      </c>
      <c r="H14" s="114">
        <f t="shared" si="2"/>
        <v>1140</v>
      </c>
      <c r="I14" s="114">
        <f t="shared" si="2"/>
        <v>430</v>
      </c>
      <c r="J14" s="115">
        <f t="shared" si="2"/>
        <v>1570</v>
      </c>
      <c r="K14" s="111" t="s">
        <v>121</v>
      </c>
    </row>
    <row r="15" spans="1:11" ht="24.75" customHeight="1">
      <c r="A15" s="112" t="s">
        <v>2</v>
      </c>
      <c r="B15" s="124">
        <f t="shared" ref="B15:J15" si="3">SUM(B10:B14)</f>
        <v>668</v>
      </c>
      <c r="C15" s="124">
        <f t="shared" si="3"/>
        <v>720</v>
      </c>
      <c r="D15" s="124">
        <f t="shared" si="3"/>
        <v>1388</v>
      </c>
      <c r="E15" s="124">
        <f t="shared" si="3"/>
        <v>1803</v>
      </c>
      <c r="F15" s="124">
        <f t="shared" si="3"/>
        <v>971</v>
      </c>
      <c r="G15" s="124">
        <f t="shared" si="3"/>
        <v>2774</v>
      </c>
      <c r="H15" s="124">
        <f t="shared" si="3"/>
        <v>2471</v>
      </c>
      <c r="I15" s="124">
        <f t="shared" si="3"/>
        <v>1691</v>
      </c>
      <c r="J15" s="124">
        <f t="shared" si="3"/>
        <v>4162</v>
      </c>
      <c r="K15" s="113" t="s">
        <v>5</v>
      </c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view="pageBreakPreview" zoomScaleNormal="100" zoomScaleSheetLayoutView="100" workbookViewId="0">
      <selection activeCell="A3" sqref="A3:G3"/>
    </sheetView>
  </sheetViews>
  <sheetFormatPr defaultColWidth="9.140625" defaultRowHeight="14.25"/>
  <cols>
    <col min="1" max="1" width="17" style="142" customWidth="1"/>
    <col min="2" max="4" width="8.5703125" style="142" customWidth="1"/>
    <col min="5" max="5" width="11" style="142" customWidth="1"/>
    <col min="6" max="6" width="15.42578125" style="142" customWidth="1"/>
    <col min="7" max="7" width="23.140625" style="142" customWidth="1"/>
    <col min="8" max="16384" width="9.140625" style="142"/>
  </cols>
  <sheetData>
    <row r="1" spans="1:7" ht="37.5" customHeight="1">
      <c r="A1" s="686" t="s">
        <v>366</v>
      </c>
      <c r="B1" s="686"/>
      <c r="C1" s="686"/>
      <c r="D1" s="686"/>
      <c r="E1" s="686"/>
      <c r="F1" s="686"/>
      <c r="G1" s="686"/>
    </row>
    <row r="2" spans="1:7" ht="18">
      <c r="A2" s="687">
        <v>2016</v>
      </c>
      <c r="B2" s="687"/>
      <c r="C2" s="687"/>
      <c r="D2" s="687"/>
      <c r="E2" s="687"/>
      <c r="F2" s="687"/>
      <c r="G2" s="687"/>
    </row>
    <row r="3" spans="1:7" ht="32.25" customHeight="1">
      <c r="A3" s="688" t="s">
        <v>377</v>
      </c>
      <c r="B3" s="494"/>
      <c r="C3" s="494"/>
      <c r="D3" s="494"/>
      <c r="E3" s="494"/>
      <c r="F3" s="494"/>
      <c r="G3" s="494"/>
    </row>
    <row r="4" spans="1:7" ht="15.75">
      <c r="A4" s="688">
        <v>2016</v>
      </c>
      <c r="B4" s="494"/>
      <c r="C4" s="494"/>
      <c r="D4" s="494"/>
      <c r="E4" s="494"/>
      <c r="F4" s="494"/>
      <c r="G4" s="494"/>
    </row>
    <row r="5" spans="1:7" ht="15.75">
      <c r="A5" s="143" t="s">
        <v>363</v>
      </c>
      <c r="B5" s="144"/>
      <c r="C5" s="144"/>
      <c r="D5" s="144"/>
      <c r="E5" s="144"/>
      <c r="F5" s="144"/>
      <c r="G5" s="85" t="s">
        <v>334</v>
      </c>
    </row>
    <row r="6" spans="1:7" ht="28.5" customHeight="1" thickBot="1">
      <c r="A6" s="689" t="s">
        <v>102</v>
      </c>
      <c r="B6" s="25" t="s">
        <v>6</v>
      </c>
      <c r="C6" s="25" t="s">
        <v>7</v>
      </c>
      <c r="D6" s="25" t="s">
        <v>8</v>
      </c>
      <c r="E6" s="25" t="s">
        <v>95</v>
      </c>
      <c r="F6" s="25" t="s">
        <v>96</v>
      </c>
      <c r="G6" s="691" t="s">
        <v>108</v>
      </c>
    </row>
    <row r="7" spans="1:7" ht="24.75" customHeight="1">
      <c r="A7" s="690"/>
      <c r="B7" s="145" t="s">
        <v>15</v>
      </c>
      <c r="C7" s="145" t="s">
        <v>16</v>
      </c>
      <c r="D7" s="145" t="s">
        <v>5</v>
      </c>
      <c r="E7" s="145" t="s">
        <v>118</v>
      </c>
      <c r="F7" s="145" t="s">
        <v>119</v>
      </c>
      <c r="G7" s="692"/>
    </row>
    <row r="8" spans="1:7" ht="27.75" customHeight="1" thickBot="1">
      <c r="A8" s="162" t="s">
        <v>103</v>
      </c>
      <c r="B8" s="150">
        <v>1390</v>
      </c>
      <c r="C8" s="150">
        <v>195</v>
      </c>
      <c r="D8" s="150">
        <f>B8+C8</f>
        <v>1585</v>
      </c>
      <c r="E8" s="153">
        <f>D8/$D$13%</f>
        <v>11.079267440234867</v>
      </c>
      <c r="F8" s="150">
        <v>63</v>
      </c>
      <c r="G8" s="148" t="s">
        <v>109</v>
      </c>
    </row>
    <row r="9" spans="1:7" ht="27.75" customHeight="1">
      <c r="A9" s="163" t="s">
        <v>104</v>
      </c>
      <c r="B9" s="151">
        <v>1904</v>
      </c>
      <c r="C9" s="151">
        <v>1605</v>
      </c>
      <c r="D9" s="155">
        <f t="shared" ref="D9" si="0">B9+C9</f>
        <v>3509</v>
      </c>
      <c r="E9" s="156">
        <f>D9/$D$13%</f>
        <v>24.528169998601985</v>
      </c>
      <c r="F9" s="151">
        <v>48</v>
      </c>
      <c r="G9" s="149" t="s">
        <v>110</v>
      </c>
    </row>
    <row r="10" spans="1:7" ht="27.75" customHeight="1" thickBot="1">
      <c r="A10" s="162" t="s">
        <v>105</v>
      </c>
      <c r="B10" s="150">
        <v>1464</v>
      </c>
      <c r="C10" s="150">
        <v>194</v>
      </c>
      <c r="D10" s="150">
        <f t="shared" ref="D10" si="1">B10+C10</f>
        <v>1658</v>
      </c>
      <c r="E10" s="153">
        <f>D10/$D$13%</f>
        <v>11.589542849154201</v>
      </c>
      <c r="F10" s="150">
        <v>48</v>
      </c>
      <c r="G10" s="148" t="s">
        <v>111</v>
      </c>
    </row>
    <row r="11" spans="1:7" ht="27.75" customHeight="1">
      <c r="A11" s="163" t="s">
        <v>106</v>
      </c>
      <c r="B11" s="151">
        <v>424</v>
      </c>
      <c r="C11" s="151">
        <v>487</v>
      </c>
      <c r="D11" s="155">
        <f>B11+C11</f>
        <v>911</v>
      </c>
      <c r="E11" s="156">
        <f>D11/$D$13%</f>
        <v>6.3679575003495037</v>
      </c>
      <c r="F11" s="151">
        <v>42</v>
      </c>
      <c r="G11" s="149" t="s">
        <v>112</v>
      </c>
    </row>
    <row r="12" spans="1:7" ht="27.75" customHeight="1">
      <c r="A12" s="164" t="s">
        <v>107</v>
      </c>
      <c r="B12" s="157">
        <v>3694</v>
      </c>
      <c r="C12" s="157">
        <v>2949</v>
      </c>
      <c r="D12" s="157">
        <v>6643</v>
      </c>
      <c r="E12" s="158">
        <f>D12/$D$13%</f>
        <v>46.435062211659442</v>
      </c>
      <c r="F12" s="157">
        <v>48</v>
      </c>
      <c r="G12" s="159" t="s">
        <v>113</v>
      </c>
    </row>
    <row r="13" spans="1:7" ht="27.75" customHeight="1">
      <c r="A13" s="160" t="s">
        <v>8</v>
      </c>
      <c r="B13" s="170">
        <f>SUM(B8:B12)</f>
        <v>8876</v>
      </c>
      <c r="C13" s="170">
        <f t="shared" ref="C13:E13" si="2">SUM(C8:C12)</f>
        <v>5430</v>
      </c>
      <c r="D13" s="170">
        <f t="shared" si="2"/>
        <v>14306</v>
      </c>
      <c r="E13" s="170">
        <f t="shared" si="2"/>
        <v>100</v>
      </c>
      <c r="F13" s="170">
        <v>49</v>
      </c>
      <c r="G13" s="161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view="pageBreakPreview" zoomScaleNormal="100" zoomScaleSheetLayoutView="100" workbookViewId="0">
      <selection activeCell="A9" sqref="A9"/>
    </sheetView>
  </sheetViews>
  <sheetFormatPr defaultColWidth="8.85546875" defaultRowHeight="15.75"/>
  <cols>
    <col min="1" max="1" width="45.7109375" style="13" customWidth="1"/>
    <col min="2" max="2" width="3.7109375" style="11" customWidth="1"/>
    <col min="3" max="3" width="45.7109375" style="12" customWidth="1"/>
    <col min="4" max="16384" width="8.85546875" style="11"/>
  </cols>
  <sheetData>
    <row r="1" spans="1:8" ht="48.75" customHeight="1">
      <c r="A1" s="180"/>
      <c r="B1" s="181"/>
      <c r="C1" s="182"/>
    </row>
    <row r="2" spans="1:8" s="14" customFormat="1" ht="58.5" customHeight="1">
      <c r="A2" s="193" t="s">
        <v>20</v>
      </c>
      <c r="B2" s="183"/>
      <c r="C2" s="194" t="s">
        <v>152</v>
      </c>
      <c r="D2" s="15"/>
      <c r="E2" s="15"/>
      <c r="F2" s="15"/>
      <c r="G2" s="15"/>
      <c r="H2" s="15"/>
    </row>
    <row r="3" spans="1:8" ht="9.75" customHeight="1">
      <c r="A3" s="184"/>
      <c r="B3" s="181"/>
      <c r="C3" s="185"/>
    </row>
    <row r="4" spans="1:8" ht="75" customHeight="1">
      <c r="A4" s="186" t="s">
        <v>272</v>
      </c>
      <c r="B4" s="181"/>
      <c r="C4" s="187" t="s">
        <v>241</v>
      </c>
    </row>
    <row r="5" spans="1:8" ht="38.25" customHeight="1">
      <c r="A5" s="188" t="s">
        <v>19</v>
      </c>
      <c r="B5" s="180"/>
      <c r="C5" s="189" t="s">
        <v>242</v>
      </c>
    </row>
    <row r="6" spans="1:8" ht="40.5">
      <c r="A6" s="191" t="s">
        <v>185</v>
      </c>
      <c r="B6" s="190"/>
      <c r="C6" s="292" t="s">
        <v>229</v>
      </c>
    </row>
    <row r="7" spans="1:8" ht="20.25">
      <c r="A7" s="191" t="s">
        <v>153</v>
      </c>
      <c r="B7" s="190"/>
      <c r="C7" s="292" t="s">
        <v>232</v>
      </c>
    </row>
    <row r="8" spans="1:8" ht="20.25">
      <c r="A8" s="191" t="s">
        <v>273</v>
      </c>
      <c r="B8" s="190"/>
      <c r="C8" s="292" t="s">
        <v>233</v>
      </c>
    </row>
    <row r="9" spans="1:8" ht="45" customHeight="1">
      <c r="A9" s="191" t="s">
        <v>184</v>
      </c>
      <c r="B9" s="190"/>
      <c r="C9" s="292" t="s">
        <v>243</v>
      </c>
    </row>
    <row r="10" spans="1:8" ht="20.25">
      <c r="A10" s="191" t="s">
        <v>154</v>
      </c>
      <c r="B10" s="190"/>
      <c r="C10" s="292" t="s">
        <v>234</v>
      </c>
    </row>
    <row r="11" spans="1:8" ht="25.5">
      <c r="A11" s="191" t="s">
        <v>155</v>
      </c>
      <c r="B11" s="190"/>
      <c r="C11" s="292" t="s">
        <v>230</v>
      </c>
    </row>
    <row r="12" spans="1:8" ht="20.25">
      <c r="A12" s="191" t="s">
        <v>183</v>
      </c>
      <c r="C12" s="292" t="s">
        <v>235</v>
      </c>
    </row>
    <row r="13" spans="1:8" ht="20.25">
      <c r="A13" s="191" t="s">
        <v>216</v>
      </c>
      <c r="C13" s="292" t="s">
        <v>231</v>
      </c>
    </row>
    <row r="14" spans="1:8" ht="20.25">
      <c r="A14" s="191"/>
      <c r="C14" s="192"/>
    </row>
  </sheetData>
  <printOptions horizontalCentered="1"/>
  <pageMargins left="0" right="0" top="0.78740157480314965" bottom="0" header="0" footer="0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rightToLeft="1" view="pageBreakPreview" zoomScaleNormal="100" zoomScaleSheetLayoutView="100" workbookViewId="0">
      <selection activeCell="A3" sqref="A3:G3"/>
    </sheetView>
  </sheetViews>
  <sheetFormatPr defaultColWidth="9.140625" defaultRowHeight="14.25"/>
  <cols>
    <col min="1" max="1" width="17" style="142" customWidth="1"/>
    <col min="2" max="4" width="8.5703125" style="142" customWidth="1"/>
    <col min="5" max="5" width="11" style="142" customWidth="1"/>
    <col min="6" max="6" width="15.42578125" style="142" customWidth="1"/>
    <col min="7" max="7" width="23.140625" style="142" customWidth="1"/>
    <col min="8" max="16384" width="9.140625" style="142"/>
  </cols>
  <sheetData>
    <row r="1" spans="1:7" ht="38.25" customHeight="1">
      <c r="A1" s="686" t="s">
        <v>367</v>
      </c>
      <c r="B1" s="686"/>
      <c r="C1" s="686"/>
      <c r="D1" s="686"/>
      <c r="E1" s="686"/>
      <c r="F1" s="686"/>
      <c r="G1" s="686"/>
    </row>
    <row r="2" spans="1:7" ht="18">
      <c r="A2" s="687">
        <v>2016</v>
      </c>
      <c r="B2" s="687"/>
      <c r="C2" s="687"/>
      <c r="D2" s="687"/>
      <c r="E2" s="687"/>
      <c r="F2" s="687"/>
      <c r="G2" s="687"/>
    </row>
    <row r="3" spans="1:7" ht="32.25" customHeight="1">
      <c r="A3" s="688" t="s">
        <v>378</v>
      </c>
      <c r="B3" s="494"/>
      <c r="C3" s="494"/>
      <c r="D3" s="494"/>
      <c r="E3" s="494"/>
      <c r="F3" s="494"/>
      <c r="G3" s="494"/>
    </row>
    <row r="4" spans="1:7" ht="15.75">
      <c r="A4" s="688">
        <v>2016</v>
      </c>
      <c r="B4" s="494"/>
      <c r="C4" s="494"/>
      <c r="D4" s="494"/>
      <c r="E4" s="494"/>
      <c r="F4" s="494"/>
      <c r="G4" s="494"/>
    </row>
    <row r="5" spans="1:7" ht="15.75">
      <c r="A5" s="143" t="s">
        <v>336</v>
      </c>
      <c r="B5" s="144"/>
      <c r="C5" s="144"/>
      <c r="D5" s="144"/>
      <c r="E5" s="144"/>
      <c r="F5" s="144"/>
      <c r="G5" s="85" t="s">
        <v>335</v>
      </c>
    </row>
    <row r="6" spans="1:7" ht="28.5" customHeight="1" thickBot="1">
      <c r="A6" s="689" t="s">
        <v>94</v>
      </c>
      <c r="B6" s="25" t="s">
        <v>6</v>
      </c>
      <c r="C6" s="25" t="s">
        <v>7</v>
      </c>
      <c r="D6" s="25" t="s">
        <v>8</v>
      </c>
      <c r="E6" s="25" t="s">
        <v>95</v>
      </c>
      <c r="F6" s="25" t="s">
        <v>96</v>
      </c>
      <c r="G6" s="691" t="s">
        <v>99</v>
      </c>
    </row>
    <row r="7" spans="1:7" ht="24.75" customHeight="1">
      <c r="A7" s="690"/>
      <c r="B7" s="145" t="s">
        <v>15</v>
      </c>
      <c r="C7" s="145" t="s">
        <v>16</v>
      </c>
      <c r="D7" s="145" t="s">
        <v>5</v>
      </c>
      <c r="E7" s="145" t="s">
        <v>118</v>
      </c>
      <c r="F7" s="145" t="s">
        <v>119</v>
      </c>
      <c r="G7" s="692"/>
    </row>
    <row r="8" spans="1:7" ht="27.75" customHeight="1" thickBot="1">
      <c r="A8" s="162" t="s">
        <v>97</v>
      </c>
      <c r="B8" s="150">
        <v>5655</v>
      </c>
      <c r="C8" s="150">
        <v>5318</v>
      </c>
      <c r="D8" s="150">
        <f>B8+C8</f>
        <v>10973</v>
      </c>
      <c r="E8" s="153">
        <f>D8/$D$10%</f>
        <v>76.702083042080247</v>
      </c>
      <c r="F8" s="150">
        <v>49</v>
      </c>
      <c r="G8" s="148" t="s">
        <v>100</v>
      </c>
    </row>
    <row r="9" spans="1:7" ht="27.75" customHeight="1">
      <c r="A9" s="163" t="s">
        <v>98</v>
      </c>
      <c r="B9" s="151">
        <v>3221</v>
      </c>
      <c r="C9" s="151">
        <v>112</v>
      </c>
      <c r="D9" s="155">
        <f t="shared" ref="D9" si="0">B9+C9</f>
        <v>3333</v>
      </c>
      <c r="E9" s="156">
        <f>D9/$D$10%</f>
        <v>23.297916957919753</v>
      </c>
      <c r="F9" s="151">
        <v>48</v>
      </c>
      <c r="G9" s="149" t="s">
        <v>101</v>
      </c>
    </row>
    <row r="10" spans="1:7" ht="27.75" customHeight="1">
      <c r="A10" s="165" t="s">
        <v>8</v>
      </c>
      <c r="B10" s="152">
        <f>B8+B9</f>
        <v>8876</v>
      </c>
      <c r="C10" s="152">
        <f t="shared" ref="C10:E10" si="1">C8+C9</f>
        <v>5430</v>
      </c>
      <c r="D10" s="152">
        <f t="shared" si="1"/>
        <v>14306</v>
      </c>
      <c r="E10" s="154">
        <f t="shared" si="1"/>
        <v>100</v>
      </c>
      <c r="F10" s="152">
        <v>49</v>
      </c>
      <c r="G10" s="147" t="s">
        <v>5</v>
      </c>
    </row>
    <row r="11" spans="1:7" ht="30" customHeight="1">
      <c r="A11" s="694" t="s">
        <v>120</v>
      </c>
      <c r="B11" s="694"/>
      <c r="C11" s="694"/>
      <c r="D11" s="146"/>
      <c r="E11" s="693" t="s">
        <v>258</v>
      </c>
      <c r="F11" s="693"/>
      <c r="G11" s="693"/>
    </row>
  </sheetData>
  <mergeCells count="8">
    <mergeCell ref="A1:G1"/>
    <mergeCell ref="A3:G3"/>
    <mergeCell ref="E11:G11"/>
    <mergeCell ref="A11:C11"/>
    <mergeCell ref="A2:G2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view="pageBreakPreview" zoomScaleNormal="100" zoomScaleSheetLayoutView="100" workbookViewId="0">
      <selection activeCell="A3" sqref="A3:G3"/>
    </sheetView>
  </sheetViews>
  <sheetFormatPr defaultColWidth="9.140625" defaultRowHeight="14.25"/>
  <cols>
    <col min="1" max="1" width="17" style="142" customWidth="1"/>
    <col min="2" max="4" width="8.5703125" style="142" customWidth="1"/>
    <col min="5" max="5" width="11" style="142" customWidth="1"/>
    <col min="6" max="6" width="15.42578125" style="142" customWidth="1"/>
    <col min="7" max="7" width="23.140625" style="142" customWidth="1"/>
    <col min="8" max="16384" width="9.140625" style="142"/>
  </cols>
  <sheetData>
    <row r="1" spans="1:7" ht="37.5" customHeight="1">
      <c r="A1" s="686" t="s">
        <v>368</v>
      </c>
      <c r="B1" s="686"/>
      <c r="C1" s="686"/>
      <c r="D1" s="686"/>
      <c r="E1" s="686"/>
      <c r="F1" s="686"/>
      <c r="G1" s="686"/>
    </row>
    <row r="2" spans="1:7" ht="18">
      <c r="A2" s="687">
        <v>2016</v>
      </c>
      <c r="B2" s="687"/>
      <c r="C2" s="687"/>
      <c r="D2" s="687"/>
      <c r="E2" s="687"/>
      <c r="F2" s="687"/>
      <c r="G2" s="687"/>
    </row>
    <row r="3" spans="1:7" ht="32.25" customHeight="1">
      <c r="A3" s="688" t="s">
        <v>379</v>
      </c>
      <c r="B3" s="494"/>
      <c r="C3" s="494"/>
      <c r="D3" s="494"/>
      <c r="E3" s="494"/>
      <c r="F3" s="494"/>
      <c r="G3" s="494"/>
    </row>
    <row r="4" spans="1:7" ht="15.75">
      <c r="A4" s="688">
        <v>2016</v>
      </c>
      <c r="B4" s="494"/>
      <c r="C4" s="494"/>
      <c r="D4" s="494"/>
      <c r="E4" s="494"/>
      <c r="F4" s="494"/>
      <c r="G4" s="494"/>
    </row>
    <row r="5" spans="1:7" ht="15.75">
      <c r="A5" s="143" t="s">
        <v>338</v>
      </c>
      <c r="B5" s="144"/>
      <c r="C5" s="144"/>
      <c r="D5" s="144"/>
      <c r="E5" s="144"/>
      <c r="F5" s="144"/>
      <c r="G5" s="85" t="s">
        <v>337</v>
      </c>
    </row>
    <row r="6" spans="1:7" ht="28.5" customHeight="1">
      <c r="A6" s="695" t="s">
        <v>122</v>
      </c>
      <c r="B6" s="25" t="s">
        <v>6</v>
      </c>
      <c r="C6" s="25" t="s">
        <v>7</v>
      </c>
      <c r="D6" s="25" t="s">
        <v>8</v>
      </c>
      <c r="E6" s="25" t="s">
        <v>95</v>
      </c>
      <c r="F6" s="25" t="s">
        <v>96</v>
      </c>
      <c r="G6" s="697" t="s">
        <v>114</v>
      </c>
    </row>
    <row r="7" spans="1:7" ht="24.75" customHeight="1">
      <c r="A7" s="696"/>
      <c r="B7" s="145" t="s">
        <v>15</v>
      </c>
      <c r="C7" s="145" t="s">
        <v>16</v>
      </c>
      <c r="D7" s="145" t="s">
        <v>5</v>
      </c>
      <c r="E7" s="145" t="s">
        <v>118</v>
      </c>
      <c r="F7" s="145" t="s">
        <v>119</v>
      </c>
      <c r="G7" s="698"/>
    </row>
    <row r="8" spans="1:7" ht="27.75" customHeight="1" thickBot="1">
      <c r="A8" s="141" t="s">
        <v>157</v>
      </c>
      <c r="B8" s="150">
        <v>150</v>
      </c>
      <c r="C8" s="150">
        <v>3</v>
      </c>
      <c r="D8" s="150">
        <f>B8+C8</f>
        <v>153</v>
      </c>
      <c r="E8" s="153">
        <f>D8/$D$13%</f>
        <v>1.0694813365021669</v>
      </c>
      <c r="F8" s="150">
        <v>62</v>
      </c>
      <c r="G8" s="166" t="s">
        <v>158</v>
      </c>
    </row>
    <row r="9" spans="1:7" ht="27.75" customHeight="1">
      <c r="A9" s="138" t="s">
        <v>80</v>
      </c>
      <c r="B9" s="151">
        <v>2540</v>
      </c>
      <c r="C9" s="151">
        <v>2231</v>
      </c>
      <c r="D9" s="155">
        <v>4771</v>
      </c>
      <c r="E9" s="156">
        <f>D9/$D$13%</f>
        <v>33.349643506221163</v>
      </c>
      <c r="F9" s="151">
        <v>41</v>
      </c>
      <c r="G9" s="167" t="s">
        <v>80</v>
      </c>
    </row>
    <row r="10" spans="1:7" ht="27.75" customHeight="1" thickBot="1">
      <c r="A10" s="141" t="s">
        <v>81</v>
      </c>
      <c r="B10" s="150">
        <v>1705</v>
      </c>
      <c r="C10" s="150">
        <v>1767</v>
      </c>
      <c r="D10" s="150">
        <v>3472</v>
      </c>
      <c r="E10" s="153">
        <f>D10/$D$13%</f>
        <v>24.269537257094925</v>
      </c>
      <c r="F10" s="150">
        <v>48</v>
      </c>
      <c r="G10" s="166" t="s">
        <v>81</v>
      </c>
    </row>
    <row r="11" spans="1:7" ht="27.75" customHeight="1">
      <c r="A11" s="138" t="s">
        <v>82</v>
      </c>
      <c r="B11" s="151">
        <v>1509</v>
      </c>
      <c r="C11" s="151">
        <v>801</v>
      </c>
      <c r="D11" s="155">
        <v>2310</v>
      </c>
      <c r="E11" s="156">
        <f>D11/$D$13%</f>
        <v>16.147071158954283</v>
      </c>
      <c r="F11" s="151">
        <v>52</v>
      </c>
      <c r="G11" s="167" t="s">
        <v>82</v>
      </c>
    </row>
    <row r="12" spans="1:7" ht="27.75" customHeight="1">
      <c r="A12" s="140" t="s">
        <v>121</v>
      </c>
      <c r="B12" s="157">
        <v>2972</v>
      </c>
      <c r="C12" s="157">
        <v>628</v>
      </c>
      <c r="D12" s="157">
        <v>3600</v>
      </c>
      <c r="E12" s="158">
        <f>D12/$D$13%</f>
        <v>25.164266741227458</v>
      </c>
      <c r="F12" s="157">
        <v>58</v>
      </c>
      <c r="G12" s="168" t="s">
        <v>121</v>
      </c>
    </row>
    <row r="13" spans="1:7" ht="27.75" customHeight="1">
      <c r="A13" s="139" t="s">
        <v>8</v>
      </c>
      <c r="B13" s="170">
        <f>SUM(B8:B12)</f>
        <v>8876</v>
      </c>
      <c r="C13" s="170">
        <f t="shared" ref="C13:D13" si="0">SUM(C8:C12)</f>
        <v>5430</v>
      </c>
      <c r="D13" s="170">
        <f t="shared" si="0"/>
        <v>14306</v>
      </c>
      <c r="E13" s="342">
        <f>SUM(E8:E12)</f>
        <v>100</v>
      </c>
      <c r="F13" s="170">
        <v>49</v>
      </c>
      <c r="G13" s="169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rightToLeft="1" view="pageBreakPreview" zoomScaleNormal="100" zoomScaleSheetLayoutView="100" workbookViewId="0">
      <selection activeCell="A3" sqref="A3:G3"/>
    </sheetView>
  </sheetViews>
  <sheetFormatPr defaultColWidth="9.140625" defaultRowHeight="14.25"/>
  <cols>
    <col min="1" max="1" width="17" style="142" customWidth="1"/>
    <col min="2" max="4" width="8.5703125" style="142" customWidth="1"/>
    <col min="5" max="5" width="11" style="142" customWidth="1"/>
    <col min="6" max="6" width="15.42578125" style="142" customWidth="1"/>
    <col min="7" max="7" width="23.140625" style="142" customWidth="1"/>
    <col min="8" max="16384" width="9.140625" style="142"/>
  </cols>
  <sheetData>
    <row r="1" spans="1:7" ht="37.5" customHeight="1">
      <c r="A1" s="686" t="s">
        <v>369</v>
      </c>
      <c r="B1" s="686"/>
      <c r="C1" s="686"/>
      <c r="D1" s="686"/>
      <c r="E1" s="686"/>
      <c r="F1" s="686"/>
      <c r="G1" s="686"/>
    </row>
    <row r="2" spans="1:7" ht="18">
      <c r="A2" s="687">
        <v>2016</v>
      </c>
      <c r="B2" s="687"/>
      <c r="C2" s="687"/>
      <c r="D2" s="687"/>
      <c r="E2" s="687"/>
      <c r="F2" s="687"/>
      <c r="G2" s="687"/>
    </row>
    <row r="3" spans="1:7" ht="32.25" customHeight="1">
      <c r="A3" s="688" t="s">
        <v>380</v>
      </c>
      <c r="B3" s="494"/>
      <c r="C3" s="494"/>
      <c r="D3" s="494"/>
      <c r="E3" s="494"/>
      <c r="F3" s="494"/>
      <c r="G3" s="494"/>
    </row>
    <row r="4" spans="1:7" ht="15.75">
      <c r="A4" s="688">
        <v>2016</v>
      </c>
      <c r="B4" s="494"/>
      <c r="C4" s="494"/>
      <c r="D4" s="494"/>
      <c r="E4" s="494"/>
      <c r="F4" s="494"/>
      <c r="G4" s="494"/>
    </row>
    <row r="5" spans="1:7" ht="15.75">
      <c r="A5" s="143" t="s">
        <v>340</v>
      </c>
      <c r="B5" s="144"/>
      <c r="C5" s="144"/>
      <c r="D5" s="144"/>
      <c r="E5" s="144"/>
      <c r="F5" s="144"/>
      <c r="G5" s="85" t="s">
        <v>339</v>
      </c>
    </row>
    <row r="6" spans="1:7" ht="28.5" customHeight="1">
      <c r="A6" s="695" t="s">
        <v>123</v>
      </c>
      <c r="B6" s="25" t="s">
        <v>6</v>
      </c>
      <c r="C6" s="25" t="s">
        <v>7</v>
      </c>
      <c r="D6" s="25" t="s">
        <v>8</v>
      </c>
      <c r="E6" s="25" t="s">
        <v>95</v>
      </c>
      <c r="F6" s="25" t="s">
        <v>96</v>
      </c>
      <c r="G6" s="697" t="s">
        <v>259</v>
      </c>
    </row>
    <row r="7" spans="1:7" ht="24.75" customHeight="1">
      <c r="A7" s="696"/>
      <c r="B7" s="145" t="s">
        <v>15</v>
      </c>
      <c r="C7" s="145" t="s">
        <v>16</v>
      </c>
      <c r="D7" s="145" t="s">
        <v>5</v>
      </c>
      <c r="E7" s="145" t="s">
        <v>118</v>
      </c>
      <c r="F7" s="145" t="s">
        <v>119</v>
      </c>
      <c r="G7" s="698"/>
    </row>
    <row r="8" spans="1:7" ht="27.75" customHeight="1" thickBot="1">
      <c r="A8" s="141" t="s">
        <v>160</v>
      </c>
      <c r="B8" s="150">
        <v>589</v>
      </c>
      <c r="C8" s="150">
        <v>62</v>
      </c>
      <c r="D8" s="150">
        <v>651</v>
      </c>
      <c r="E8" s="153">
        <f t="shared" ref="E8:E16" si="0">D8/$D$17%</f>
        <v>4.5505382357052984</v>
      </c>
      <c r="F8" s="150">
        <v>25</v>
      </c>
      <c r="G8" s="166" t="s">
        <v>159</v>
      </c>
    </row>
    <row r="9" spans="1:7" ht="27.75" customHeight="1">
      <c r="A9" s="138" t="s">
        <v>125</v>
      </c>
      <c r="B9" s="151">
        <v>378</v>
      </c>
      <c r="C9" s="151">
        <v>151</v>
      </c>
      <c r="D9" s="155">
        <v>529</v>
      </c>
      <c r="E9" s="156">
        <f t="shared" si="0"/>
        <v>3.697749196141479</v>
      </c>
      <c r="F9" s="151">
        <v>33</v>
      </c>
      <c r="G9" s="167" t="s">
        <v>125</v>
      </c>
    </row>
    <row r="10" spans="1:7" ht="27.75" customHeight="1" thickBot="1">
      <c r="A10" s="141" t="s">
        <v>126</v>
      </c>
      <c r="B10" s="150">
        <v>742</v>
      </c>
      <c r="C10" s="150">
        <v>386</v>
      </c>
      <c r="D10" s="150">
        <v>1128</v>
      </c>
      <c r="E10" s="153">
        <f t="shared" si="0"/>
        <v>7.8848035789179365</v>
      </c>
      <c r="F10" s="150">
        <v>38</v>
      </c>
      <c r="G10" s="166" t="s">
        <v>126</v>
      </c>
    </row>
    <row r="11" spans="1:7" ht="27.75" customHeight="1">
      <c r="A11" s="138" t="s">
        <v>127</v>
      </c>
      <c r="B11" s="151">
        <v>1189</v>
      </c>
      <c r="C11" s="151">
        <v>1386</v>
      </c>
      <c r="D11" s="155">
        <v>2575</v>
      </c>
      <c r="E11" s="156">
        <f t="shared" si="0"/>
        <v>17.999440794072417</v>
      </c>
      <c r="F11" s="151">
        <v>43</v>
      </c>
      <c r="G11" s="167" t="s">
        <v>132</v>
      </c>
    </row>
    <row r="12" spans="1:7" ht="27.75" customHeight="1" thickBot="1">
      <c r="A12" s="140" t="s">
        <v>128</v>
      </c>
      <c r="B12" s="157">
        <v>1446</v>
      </c>
      <c r="C12" s="157">
        <v>1428</v>
      </c>
      <c r="D12" s="157">
        <f t="shared" ref="D12:D14" si="1">B12+C12</f>
        <v>2874</v>
      </c>
      <c r="E12" s="158">
        <f t="shared" si="0"/>
        <v>20.089472948413253</v>
      </c>
      <c r="F12" s="157">
        <v>47</v>
      </c>
      <c r="G12" s="168" t="s">
        <v>128</v>
      </c>
    </row>
    <row r="13" spans="1:7" ht="27.75" customHeight="1">
      <c r="A13" s="138" t="s">
        <v>129</v>
      </c>
      <c r="B13" s="151">
        <v>1394</v>
      </c>
      <c r="C13" s="151">
        <v>1129</v>
      </c>
      <c r="D13" s="155">
        <f t="shared" si="1"/>
        <v>2523</v>
      </c>
      <c r="E13" s="156">
        <f t="shared" si="0"/>
        <v>17.635956941143576</v>
      </c>
      <c r="F13" s="151">
        <v>52</v>
      </c>
      <c r="G13" s="167" t="s">
        <v>129</v>
      </c>
    </row>
    <row r="14" spans="1:7" ht="27.75" customHeight="1" thickBot="1">
      <c r="A14" s="141" t="s">
        <v>130</v>
      </c>
      <c r="B14" s="150">
        <v>1062</v>
      </c>
      <c r="C14" s="150">
        <v>675</v>
      </c>
      <c r="D14" s="150">
        <f t="shared" si="1"/>
        <v>1737</v>
      </c>
      <c r="E14" s="153">
        <f t="shared" si="0"/>
        <v>12.141758702642248</v>
      </c>
      <c r="F14" s="150">
        <v>57</v>
      </c>
      <c r="G14" s="166" t="s">
        <v>130</v>
      </c>
    </row>
    <row r="15" spans="1:7" ht="27.75" customHeight="1">
      <c r="A15" s="138" t="s">
        <v>131</v>
      </c>
      <c r="B15" s="151">
        <v>1304</v>
      </c>
      <c r="C15" s="151">
        <v>165</v>
      </c>
      <c r="D15" s="155">
        <v>1469</v>
      </c>
      <c r="E15" s="156">
        <f t="shared" si="0"/>
        <v>10.26841884523976</v>
      </c>
      <c r="F15" s="151">
        <v>62</v>
      </c>
      <c r="G15" s="167" t="s">
        <v>131</v>
      </c>
    </row>
    <row r="16" spans="1:7" ht="27.75" customHeight="1">
      <c r="A16" s="140" t="s">
        <v>124</v>
      </c>
      <c r="B16" s="157">
        <v>772</v>
      </c>
      <c r="C16" s="157">
        <v>48</v>
      </c>
      <c r="D16" s="157">
        <v>820</v>
      </c>
      <c r="E16" s="158">
        <f t="shared" si="0"/>
        <v>5.7318607577240321</v>
      </c>
      <c r="F16" s="157">
        <v>72</v>
      </c>
      <c r="G16" s="168" t="s">
        <v>124</v>
      </c>
    </row>
    <row r="17" spans="1:7" ht="27.75" customHeight="1">
      <c r="A17" s="139" t="s">
        <v>8</v>
      </c>
      <c r="B17" s="170">
        <f>SUM(B8:B16)</f>
        <v>8876</v>
      </c>
      <c r="C17" s="170">
        <f t="shared" ref="C17:D17" si="2">SUM(C8:C16)</f>
        <v>5430</v>
      </c>
      <c r="D17" s="170">
        <f t="shared" si="2"/>
        <v>14306</v>
      </c>
      <c r="E17" s="342">
        <f>SUM(E8:E16)</f>
        <v>100.00000000000001</v>
      </c>
      <c r="F17" s="170">
        <v>49</v>
      </c>
      <c r="G17" s="169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rightToLeft="1" view="pageBreakPreview" zoomScaleNormal="100" zoomScaleSheetLayoutView="100" workbookViewId="0">
      <selection activeCell="A3" sqref="A3:G3"/>
    </sheetView>
  </sheetViews>
  <sheetFormatPr defaultColWidth="9.140625" defaultRowHeight="14.25"/>
  <cols>
    <col min="1" max="1" width="17" style="142" customWidth="1"/>
    <col min="2" max="4" width="8.5703125" style="142" customWidth="1"/>
    <col min="5" max="5" width="11" style="142" customWidth="1"/>
    <col min="6" max="6" width="15.42578125" style="142" customWidth="1"/>
    <col min="7" max="7" width="23.140625" style="142" customWidth="1"/>
    <col min="8" max="16384" width="9.140625" style="142"/>
  </cols>
  <sheetData>
    <row r="1" spans="1:7" ht="37.5" customHeight="1">
      <c r="A1" s="686" t="s">
        <v>370</v>
      </c>
      <c r="B1" s="686"/>
      <c r="C1" s="686"/>
      <c r="D1" s="686"/>
      <c r="E1" s="686"/>
      <c r="F1" s="686"/>
      <c r="G1" s="686"/>
    </row>
    <row r="2" spans="1:7" ht="18">
      <c r="A2" s="687">
        <v>2016</v>
      </c>
      <c r="B2" s="687"/>
      <c r="C2" s="687"/>
      <c r="D2" s="687"/>
      <c r="E2" s="687"/>
      <c r="F2" s="687"/>
      <c r="G2" s="687"/>
    </row>
    <row r="3" spans="1:7" ht="32.25" customHeight="1">
      <c r="A3" s="688" t="s">
        <v>381</v>
      </c>
      <c r="B3" s="494"/>
      <c r="C3" s="494"/>
      <c r="D3" s="494"/>
      <c r="E3" s="494"/>
      <c r="F3" s="494"/>
      <c r="G3" s="494"/>
    </row>
    <row r="4" spans="1:7" ht="15.75">
      <c r="A4" s="688">
        <v>2016</v>
      </c>
      <c r="B4" s="494"/>
      <c r="C4" s="494"/>
      <c r="D4" s="494"/>
      <c r="E4" s="494"/>
      <c r="F4" s="494"/>
      <c r="G4" s="494"/>
    </row>
    <row r="5" spans="1:7" ht="15.75">
      <c r="A5" s="143" t="s">
        <v>342</v>
      </c>
      <c r="B5" s="144"/>
      <c r="C5" s="144"/>
      <c r="D5" s="144"/>
      <c r="E5" s="144"/>
      <c r="F5" s="144"/>
      <c r="G5" s="85" t="s">
        <v>341</v>
      </c>
    </row>
    <row r="6" spans="1:7" ht="28.5" customHeight="1">
      <c r="A6" s="695" t="s">
        <v>115</v>
      </c>
      <c r="B6" s="25" t="s">
        <v>6</v>
      </c>
      <c r="C6" s="25" t="s">
        <v>7</v>
      </c>
      <c r="D6" s="25" t="s">
        <v>8</v>
      </c>
      <c r="E6" s="25" t="s">
        <v>95</v>
      </c>
      <c r="F6" s="25" t="s">
        <v>96</v>
      </c>
      <c r="G6" s="697" t="s">
        <v>116</v>
      </c>
    </row>
    <row r="7" spans="1:7" ht="24.75" customHeight="1">
      <c r="A7" s="696"/>
      <c r="B7" s="145" t="s">
        <v>15</v>
      </c>
      <c r="C7" s="145" t="s">
        <v>16</v>
      </c>
      <c r="D7" s="145" t="s">
        <v>5</v>
      </c>
      <c r="E7" s="145" t="s">
        <v>118</v>
      </c>
      <c r="F7" s="145" t="s">
        <v>119</v>
      </c>
      <c r="G7" s="698"/>
    </row>
    <row r="8" spans="1:7" ht="27.75" customHeight="1" thickBot="1">
      <c r="A8" s="173" t="s">
        <v>142</v>
      </c>
      <c r="B8" s="150">
        <v>2071</v>
      </c>
      <c r="C8" s="150">
        <v>1341</v>
      </c>
      <c r="D8" s="150">
        <f>B8+C8</f>
        <v>3412</v>
      </c>
      <c r="E8" s="153">
        <f t="shared" ref="E8:E17" si="0">D8/$D$18%</f>
        <v>23.8501328114078</v>
      </c>
      <c r="F8" s="150">
        <v>45</v>
      </c>
      <c r="G8" s="166" t="s">
        <v>117</v>
      </c>
    </row>
    <row r="9" spans="1:7" ht="27.75" customHeight="1">
      <c r="A9" s="174" t="s">
        <v>133</v>
      </c>
      <c r="B9" s="151">
        <v>1606</v>
      </c>
      <c r="C9" s="151">
        <v>755</v>
      </c>
      <c r="D9" s="155">
        <f t="shared" ref="D9" si="1">B9+C9</f>
        <v>2361</v>
      </c>
      <c r="E9" s="156">
        <f t="shared" si="0"/>
        <v>16.50356493778834</v>
      </c>
      <c r="F9" s="151">
        <v>48</v>
      </c>
      <c r="G9" s="167" t="s">
        <v>143</v>
      </c>
    </row>
    <row r="10" spans="1:7" ht="27.75" customHeight="1" thickBot="1">
      <c r="A10" s="173" t="s">
        <v>134</v>
      </c>
      <c r="B10" s="150">
        <v>1447</v>
      </c>
      <c r="C10" s="150">
        <v>927</v>
      </c>
      <c r="D10" s="150">
        <v>2374</v>
      </c>
      <c r="E10" s="153">
        <f t="shared" si="0"/>
        <v>16.59443590102055</v>
      </c>
      <c r="F10" s="150">
        <v>48</v>
      </c>
      <c r="G10" s="166" t="s">
        <v>144</v>
      </c>
    </row>
    <row r="11" spans="1:7" ht="27.75" customHeight="1">
      <c r="A11" s="174" t="s">
        <v>135</v>
      </c>
      <c r="B11" s="151">
        <v>678</v>
      </c>
      <c r="C11" s="151">
        <v>1385</v>
      </c>
      <c r="D11" s="155">
        <f>B11+C11</f>
        <v>2063</v>
      </c>
      <c r="E11" s="156">
        <f t="shared" si="0"/>
        <v>14.42052285754229</v>
      </c>
      <c r="F11" s="151">
        <v>49</v>
      </c>
      <c r="G11" s="167" t="s">
        <v>145</v>
      </c>
    </row>
    <row r="12" spans="1:7" ht="27.75" customHeight="1" thickBot="1">
      <c r="A12" s="175" t="s">
        <v>136</v>
      </c>
      <c r="B12" s="157">
        <v>554</v>
      </c>
      <c r="C12" s="157">
        <v>475</v>
      </c>
      <c r="D12" s="157">
        <f t="shared" ref="D12:D14" si="2">B12+C12</f>
        <v>1029</v>
      </c>
      <c r="E12" s="158">
        <f t="shared" si="0"/>
        <v>7.1927862435341812</v>
      </c>
      <c r="F12" s="157">
        <v>52</v>
      </c>
      <c r="G12" s="168" t="s">
        <v>146</v>
      </c>
    </row>
    <row r="13" spans="1:7" ht="27.75" customHeight="1">
      <c r="A13" s="174" t="s">
        <v>137</v>
      </c>
      <c r="B13" s="151">
        <v>407</v>
      </c>
      <c r="C13" s="151">
        <v>245</v>
      </c>
      <c r="D13" s="155">
        <f t="shared" si="2"/>
        <v>652</v>
      </c>
      <c r="E13" s="156">
        <f t="shared" si="0"/>
        <v>4.5575283098000838</v>
      </c>
      <c r="F13" s="151">
        <v>54</v>
      </c>
      <c r="G13" s="167" t="s">
        <v>147</v>
      </c>
    </row>
    <row r="14" spans="1:7" ht="27.75" customHeight="1" thickBot="1">
      <c r="A14" s="173" t="s">
        <v>138</v>
      </c>
      <c r="B14" s="150">
        <v>416</v>
      </c>
      <c r="C14" s="150">
        <v>129</v>
      </c>
      <c r="D14" s="150">
        <f t="shared" si="2"/>
        <v>545</v>
      </c>
      <c r="E14" s="153">
        <f t="shared" si="0"/>
        <v>3.8095903816580456</v>
      </c>
      <c r="F14" s="150">
        <v>55</v>
      </c>
      <c r="G14" s="166" t="s">
        <v>148</v>
      </c>
    </row>
    <row r="15" spans="1:7" ht="27.75" customHeight="1">
      <c r="A15" s="174" t="s">
        <v>139</v>
      </c>
      <c r="B15" s="151">
        <v>423</v>
      </c>
      <c r="C15" s="151">
        <v>74</v>
      </c>
      <c r="D15" s="155">
        <f>B15+C15</f>
        <v>497</v>
      </c>
      <c r="E15" s="156">
        <f t="shared" si="0"/>
        <v>3.4740668251083462</v>
      </c>
      <c r="F15" s="151">
        <v>53</v>
      </c>
      <c r="G15" s="167" t="s">
        <v>149</v>
      </c>
    </row>
    <row r="16" spans="1:7" ht="27.75" customHeight="1" thickBot="1">
      <c r="A16" s="175" t="s">
        <v>140</v>
      </c>
      <c r="B16" s="157">
        <v>212</v>
      </c>
      <c r="C16" s="157">
        <v>47</v>
      </c>
      <c r="D16" s="157">
        <v>259</v>
      </c>
      <c r="E16" s="158">
        <f t="shared" si="0"/>
        <v>1.8104291905494199</v>
      </c>
      <c r="F16" s="157">
        <v>55</v>
      </c>
      <c r="G16" s="168" t="s">
        <v>150</v>
      </c>
    </row>
    <row r="17" spans="1:7" ht="27.75" customHeight="1">
      <c r="A17" s="174" t="s">
        <v>141</v>
      </c>
      <c r="B17" s="151">
        <v>1062</v>
      </c>
      <c r="C17" s="151">
        <v>52</v>
      </c>
      <c r="D17" s="155">
        <f>B17+C17</f>
        <v>1114</v>
      </c>
      <c r="E17" s="156">
        <f t="shared" si="0"/>
        <v>7.7869425415909408</v>
      </c>
      <c r="F17" s="151">
        <v>53</v>
      </c>
      <c r="G17" s="167" t="s">
        <v>151</v>
      </c>
    </row>
    <row r="18" spans="1:7" ht="27.75" customHeight="1">
      <c r="A18" s="171" t="s">
        <v>8</v>
      </c>
      <c r="B18" s="152">
        <f>SUM(B8:B17)</f>
        <v>8876</v>
      </c>
      <c r="C18" s="152">
        <f t="shared" ref="C18:E18" si="3">SUM(C8:C17)</f>
        <v>5430</v>
      </c>
      <c r="D18" s="152">
        <f t="shared" si="3"/>
        <v>14306</v>
      </c>
      <c r="E18" s="152">
        <f t="shared" si="3"/>
        <v>100</v>
      </c>
      <c r="F18" s="152">
        <v>49</v>
      </c>
      <c r="G18" s="172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rightToLeft="1" view="pageBreakPreview" zoomScaleNormal="100" zoomScaleSheetLayoutView="100" workbookViewId="0">
      <selection activeCell="C16" sqref="C16"/>
    </sheetView>
  </sheetViews>
  <sheetFormatPr defaultColWidth="8.85546875" defaultRowHeight="12.75"/>
  <cols>
    <col min="1" max="1" width="17.7109375" style="47" customWidth="1"/>
    <col min="2" max="5" width="14.7109375" style="47" customWidth="1"/>
    <col min="6" max="6" width="17.7109375" style="47" customWidth="1"/>
    <col min="7" max="9" width="11.5703125" style="47" customWidth="1"/>
    <col min="10" max="10" width="8.42578125" style="47" bestFit="1" customWidth="1"/>
    <col min="11" max="16384" width="8.85546875" style="47"/>
  </cols>
  <sheetData>
    <row r="1" spans="1:9" ht="20.25" customHeight="1">
      <c r="A1" s="483" t="s">
        <v>213</v>
      </c>
      <c r="B1" s="483"/>
      <c r="C1" s="483"/>
      <c r="D1" s="483"/>
      <c r="E1" s="483"/>
      <c r="F1" s="483"/>
      <c r="G1" s="231"/>
      <c r="H1" s="231"/>
      <c r="I1" s="231"/>
    </row>
    <row r="2" spans="1:9" ht="18">
      <c r="A2" s="484" t="s">
        <v>356</v>
      </c>
      <c r="B2" s="484"/>
      <c r="C2" s="484"/>
      <c r="D2" s="484"/>
      <c r="E2" s="484"/>
      <c r="F2" s="484"/>
      <c r="G2" s="232"/>
      <c r="H2" s="232"/>
      <c r="I2" s="232"/>
    </row>
    <row r="3" spans="1:9" ht="37.5" customHeight="1">
      <c r="A3" s="485" t="s">
        <v>236</v>
      </c>
      <c r="B3" s="485"/>
      <c r="C3" s="485"/>
      <c r="D3" s="485"/>
      <c r="E3" s="485"/>
      <c r="F3" s="485"/>
      <c r="G3" s="233"/>
      <c r="H3" s="233"/>
      <c r="I3" s="233"/>
    </row>
    <row r="4" spans="1:9" ht="15.75">
      <c r="A4" s="486" t="s">
        <v>356</v>
      </c>
      <c r="B4" s="486"/>
      <c r="C4" s="486"/>
      <c r="D4" s="486"/>
      <c r="E4" s="486"/>
      <c r="F4" s="486"/>
      <c r="G4" s="234"/>
      <c r="H4" s="234"/>
      <c r="I4" s="234"/>
    </row>
    <row r="5" spans="1:9" s="10" customFormat="1" ht="15.75">
      <c r="A5" s="236" t="s">
        <v>302</v>
      </c>
      <c r="B5" s="236"/>
      <c r="C5" s="236"/>
      <c r="D5" s="127"/>
      <c r="E5" s="127"/>
      <c r="F5" s="129" t="s">
        <v>303</v>
      </c>
      <c r="G5" s="22"/>
    </row>
    <row r="6" spans="1:9" s="10" customFormat="1" ht="106.5" customHeight="1">
      <c r="A6" s="235" t="s">
        <v>0</v>
      </c>
      <c r="B6" s="365" t="s">
        <v>84</v>
      </c>
      <c r="C6" s="366" t="s">
        <v>274</v>
      </c>
      <c r="D6" s="366" t="s">
        <v>85</v>
      </c>
      <c r="E6" s="367" t="s">
        <v>29</v>
      </c>
      <c r="F6" s="230" t="s">
        <v>17</v>
      </c>
    </row>
    <row r="7" spans="1:9" ht="33.75" customHeight="1" thickBot="1">
      <c r="A7" s="368">
        <v>2012</v>
      </c>
      <c r="B7" s="369">
        <v>117</v>
      </c>
      <c r="C7" s="369">
        <v>377</v>
      </c>
      <c r="D7" s="369">
        <v>5333</v>
      </c>
      <c r="E7" s="370">
        <f>SUM(B7,C7,D7)</f>
        <v>5827</v>
      </c>
      <c r="F7" s="371">
        <v>2012</v>
      </c>
    </row>
    <row r="8" spans="1:9" ht="33.75" customHeight="1" thickBot="1">
      <c r="A8" s="200">
        <v>2013</v>
      </c>
      <c r="B8" s="201">
        <v>62</v>
      </c>
      <c r="C8" s="201">
        <v>420</v>
      </c>
      <c r="D8" s="201">
        <v>10879</v>
      </c>
      <c r="E8" s="226">
        <f>SUM(B8,C8,D8)</f>
        <v>11361</v>
      </c>
      <c r="F8" s="228">
        <v>2013</v>
      </c>
    </row>
    <row r="9" spans="1:9" ht="33.75" customHeight="1" thickBot="1">
      <c r="A9" s="210">
        <v>2014</v>
      </c>
      <c r="B9" s="211">
        <v>107</v>
      </c>
      <c r="C9" s="211">
        <v>446</v>
      </c>
      <c r="D9" s="211">
        <v>81310</v>
      </c>
      <c r="E9" s="227">
        <f>SUM(B9,C9,D9)</f>
        <v>81863</v>
      </c>
      <c r="F9" s="229">
        <v>2014</v>
      </c>
    </row>
    <row r="10" spans="1:9" ht="33.75" customHeight="1" thickBot="1">
      <c r="A10" s="200">
        <v>2015</v>
      </c>
      <c r="B10" s="201">
        <v>337</v>
      </c>
      <c r="C10" s="201">
        <v>273</v>
      </c>
      <c r="D10" s="201">
        <v>23408</v>
      </c>
      <c r="E10" s="226">
        <f>SUM(B10,C10,D10)</f>
        <v>24018</v>
      </c>
      <c r="F10" s="228">
        <v>2015</v>
      </c>
    </row>
    <row r="11" spans="1:9" ht="33.75" customHeight="1">
      <c r="A11" s="210">
        <v>2016</v>
      </c>
      <c r="B11" s="211">
        <v>56</v>
      </c>
      <c r="C11" s="211">
        <v>225</v>
      </c>
      <c r="D11" s="211">
        <v>28987</v>
      </c>
      <c r="E11" s="227">
        <f>SUM(B11:D11)</f>
        <v>29268</v>
      </c>
      <c r="F11" s="229">
        <v>2016</v>
      </c>
    </row>
  </sheetData>
  <mergeCells count="4">
    <mergeCell ref="A1:F1"/>
    <mergeCell ref="A2:F2"/>
    <mergeCell ref="A3:F3"/>
    <mergeCell ref="A4:F4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6"/>
  <sheetViews>
    <sheetView rightToLeft="1" view="pageBreakPreview" zoomScale="98" zoomScaleNormal="100" zoomScaleSheetLayoutView="98" workbookViewId="0">
      <selection activeCell="P11" sqref="P11"/>
    </sheetView>
  </sheetViews>
  <sheetFormatPr defaultColWidth="9.140625" defaultRowHeight="15"/>
  <cols>
    <col min="1" max="1" width="18.5703125" style="6" customWidth="1"/>
    <col min="2" max="2" width="5.7109375" style="6" bestFit="1" customWidth="1"/>
    <col min="3" max="3" width="7.7109375" style="6" bestFit="1" customWidth="1"/>
    <col min="4" max="4" width="5.42578125" style="6" bestFit="1" customWidth="1"/>
    <col min="5" max="5" width="5.7109375" style="6" bestFit="1" customWidth="1"/>
    <col min="6" max="6" width="7.7109375" style="6" bestFit="1" customWidth="1"/>
    <col min="7" max="7" width="5.42578125" style="6" bestFit="1" customWidth="1"/>
    <col min="8" max="8" width="5.7109375" style="6" bestFit="1" customWidth="1"/>
    <col min="9" max="9" width="7.7109375" style="6" bestFit="1" customWidth="1"/>
    <col min="10" max="10" width="7" style="6" bestFit="1" customWidth="1"/>
    <col min="11" max="11" width="22.7109375" style="6" customWidth="1"/>
    <col min="12" max="16384" width="9.140625" style="5"/>
  </cols>
  <sheetData>
    <row r="1" spans="1:11" ht="38.25" customHeight="1" thickBot="1">
      <c r="A1" s="487" t="s">
        <v>237</v>
      </c>
      <c r="B1" s="488"/>
      <c r="C1" s="488"/>
      <c r="D1" s="488"/>
      <c r="E1" s="488"/>
      <c r="F1" s="488"/>
      <c r="G1" s="488"/>
      <c r="H1" s="488"/>
      <c r="I1" s="488"/>
      <c r="J1" s="488"/>
      <c r="K1" s="489"/>
    </row>
    <row r="2" spans="1:11" ht="18.75" thickBot="1">
      <c r="A2" s="504" t="s">
        <v>356</v>
      </c>
      <c r="B2" s="505"/>
      <c r="C2" s="505"/>
      <c r="D2" s="505"/>
      <c r="E2" s="505"/>
      <c r="F2" s="505"/>
      <c r="G2" s="505"/>
      <c r="H2" s="505"/>
      <c r="I2" s="505"/>
      <c r="J2" s="505"/>
      <c r="K2" s="506"/>
    </row>
    <row r="3" spans="1:11" ht="35.25" customHeight="1">
      <c r="A3" s="490" t="s">
        <v>238</v>
      </c>
      <c r="B3" s="491"/>
      <c r="C3" s="491"/>
      <c r="D3" s="491"/>
      <c r="E3" s="491"/>
      <c r="F3" s="491"/>
      <c r="G3" s="491"/>
      <c r="H3" s="491"/>
      <c r="I3" s="491"/>
      <c r="J3" s="491"/>
      <c r="K3" s="492"/>
    </row>
    <row r="4" spans="1:11" ht="15.75">
      <c r="A4" s="493" t="s">
        <v>356</v>
      </c>
      <c r="B4" s="494"/>
      <c r="C4" s="494"/>
      <c r="D4" s="494"/>
      <c r="E4" s="494"/>
      <c r="F4" s="494"/>
      <c r="G4" s="494"/>
      <c r="H4" s="494"/>
      <c r="I4" s="494"/>
      <c r="J4" s="494"/>
      <c r="K4" s="495"/>
    </row>
    <row r="5" spans="1:11" s="10" customFormat="1" ht="16.899999999999999" customHeight="1">
      <c r="A5" s="126" t="s">
        <v>304</v>
      </c>
      <c r="B5" s="127"/>
      <c r="C5" s="127"/>
      <c r="D5" s="127"/>
      <c r="E5" s="127"/>
      <c r="F5" s="127"/>
      <c r="G5" s="127"/>
      <c r="H5" s="127"/>
      <c r="I5" s="127"/>
      <c r="J5" s="128"/>
      <c r="K5" s="129" t="s">
        <v>305</v>
      </c>
    </row>
    <row r="6" spans="1:11" ht="20.100000000000001" customHeight="1" thickBot="1">
      <c r="A6" s="496" t="s">
        <v>240</v>
      </c>
      <c r="B6" s="499" t="s">
        <v>1</v>
      </c>
      <c r="C6" s="499"/>
      <c r="D6" s="499"/>
      <c r="E6" s="499" t="s">
        <v>18</v>
      </c>
      <c r="F6" s="499"/>
      <c r="G6" s="499"/>
      <c r="H6" s="499" t="s">
        <v>2</v>
      </c>
      <c r="I6" s="499"/>
      <c r="J6" s="499"/>
      <c r="K6" s="500" t="s">
        <v>239</v>
      </c>
    </row>
    <row r="7" spans="1:11" ht="20.100000000000001" customHeight="1" thickBot="1">
      <c r="A7" s="497"/>
      <c r="B7" s="503" t="s">
        <v>3</v>
      </c>
      <c r="C7" s="503"/>
      <c r="D7" s="503"/>
      <c r="E7" s="503" t="s">
        <v>4</v>
      </c>
      <c r="F7" s="503"/>
      <c r="G7" s="503"/>
      <c r="H7" s="503" t="s">
        <v>5</v>
      </c>
      <c r="I7" s="503"/>
      <c r="J7" s="503"/>
      <c r="K7" s="501"/>
    </row>
    <row r="8" spans="1:11" ht="20.100000000000001" customHeight="1" thickBot="1">
      <c r="A8" s="497"/>
      <c r="B8" s="76" t="s">
        <v>6</v>
      </c>
      <c r="C8" s="76" t="s">
        <v>7</v>
      </c>
      <c r="D8" s="76" t="s">
        <v>8</v>
      </c>
      <c r="E8" s="76" t="s">
        <v>6</v>
      </c>
      <c r="F8" s="76" t="s">
        <v>7</v>
      </c>
      <c r="G8" s="76" t="s">
        <v>8</v>
      </c>
      <c r="H8" s="76" t="s">
        <v>6</v>
      </c>
      <c r="I8" s="76" t="s">
        <v>7</v>
      </c>
      <c r="J8" s="76" t="s">
        <v>8</v>
      </c>
      <c r="K8" s="501"/>
    </row>
    <row r="9" spans="1:11" ht="20.100000000000001" customHeight="1">
      <c r="A9" s="498"/>
      <c r="B9" s="125" t="s">
        <v>15</v>
      </c>
      <c r="C9" s="125" t="s">
        <v>16</v>
      </c>
      <c r="D9" s="125" t="s">
        <v>5</v>
      </c>
      <c r="E9" s="125" t="s">
        <v>15</v>
      </c>
      <c r="F9" s="125" t="s">
        <v>16</v>
      </c>
      <c r="G9" s="125" t="s">
        <v>5</v>
      </c>
      <c r="H9" s="125" t="s">
        <v>15</v>
      </c>
      <c r="I9" s="125" t="s">
        <v>16</v>
      </c>
      <c r="J9" s="125" t="s">
        <v>5</v>
      </c>
      <c r="K9" s="502"/>
    </row>
    <row r="10" spans="1:11" s="72" customFormat="1" ht="39.75" customHeight="1" thickBot="1">
      <c r="A10" s="372">
        <v>2012</v>
      </c>
      <c r="B10" s="373">
        <v>278</v>
      </c>
      <c r="C10" s="373">
        <v>278</v>
      </c>
      <c r="D10" s="374">
        <f t="shared" ref="D10:D11" si="0">B10+C10</f>
        <v>556</v>
      </c>
      <c r="E10" s="373">
        <v>209</v>
      </c>
      <c r="F10" s="373">
        <v>209</v>
      </c>
      <c r="G10" s="374">
        <f t="shared" ref="G10:G11" si="1">E10+F10</f>
        <v>418</v>
      </c>
      <c r="H10" s="374">
        <f t="shared" ref="H10:H11" si="2">B10+E10</f>
        <v>487</v>
      </c>
      <c r="I10" s="374">
        <f t="shared" ref="I10:I11" si="3">C10+F10</f>
        <v>487</v>
      </c>
      <c r="J10" s="374">
        <f t="shared" ref="J10:J11" si="4">H10+I10</f>
        <v>974</v>
      </c>
      <c r="K10" s="375">
        <v>2012</v>
      </c>
    </row>
    <row r="11" spans="1:11" s="72" customFormat="1" ht="39.75" customHeight="1" thickBot="1">
      <c r="A11" s="63">
        <v>2013</v>
      </c>
      <c r="B11" s="90">
        <v>274</v>
      </c>
      <c r="C11" s="90">
        <v>250</v>
      </c>
      <c r="D11" s="91">
        <f t="shared" si="0"/>
        <v>524</v>
      </c>
      <c r="E11" s="90">
        <v>161</v>
      </c>
      <c r="F11" s="90">
        <v>181</v>
      </c>
      <c r="G11" s="91">
        <f t="shared" si="1"/>
        <v>342</v>
      </c>
      <c r="H11" s="91">
        <f t="shared" si="2"/>
        <v>435</v>
      </c>
      <c r="I11" s="91">
        <f t="shared" si="3"/>
        <v>431</v>
      </c>
      <c r="J11" s="91">
        <f t="shared" si="4"/>
        <v>866</v>
      </c>
      <c r="K11" s="360">
        <v>2013</v>
      </c>
    </row>
    <row r="12" spans="1:11" s="72" customFormat="1" ht="39.75" customHeight="1" thickBot="1">
      <c r="A12" s="212">
        <v>2014</v>
      </c>
      <c r="B12" s="213">
        <v>341</v>
      </c>
      <c r="C12" s="213">
        <v>311</v>
      </c>
      <c r="D12" s="214">
        <f t="shared" ref="D12" si="5">B12+C12</f>
        <v>652</v>
      </c>
      <c r="E12" s="213">
        <v>163</v>
      </c>
      <c r="F12" s="213">
        <v>195</v>
      </c>
      <c r="G12" s="214">
        <f t="shared" ref="G12" si="6">E12+F12</f>
        <v>358</v>
      </c>
      <c r="H12" s="214">
        <f t="shared" ref="H12" si="7">B12+E12</f>
        <v>504</v>
      </c>
      <c r="I12" s="214">
        <f t="shared" ref="I12" si="8">C12+F12</f>
        <v>506</v>
      </c>
      <c r="J12" s="214">
        <f t="shared" ref="J12" si="9">H12+I12</f>
        <v>1010</v>
      </c>
      <c r="K12" s="215">
        <v>2014</v>
      </c>
    </row>
    <row r="13" spans="1:11" s="72" customFormat="1" ht="39.75" customHeight="1" thickBot="1">
      <c r="A13" s="63">
        <v>2015</v>
      </c>
      <c r="B13" s="90">
        <v>221</v>
      </c>
      <c r="C13" s="90">
        <v>191</v>
      </c>
      <c r="D13" s="91">
        <f t="shared" ref="D13" si="10">B13+C13</f>
        <v>412</v>
      </c>
      <c r="E13" s="90">
        <v>158</v>
      </c>
      <c r="F13" s="90">
        <v>184</v>
      </c>
      <c r="G13" s="91">
        <f t="shared" ref="G13" si="11">E13+F13</f>
        <v>342</v>
      </c>
      <c r="H13" s="91">
        <f t="shared" ref="H13" si="12">B13+E13</f>
        <v>379</v>
      </c>
      <c r="I13" s="91">
        <f t="shared" ref="I13" si="13">C13+F13</f>
        <v>375</v>
      </c>
      <c r="J13" s="91">
        <f>H13+I13</f>
        <v>754</v>
      </c>
      <c r="K13" s="360">
        <v>2015</v>
      </c>
    </row>
    <row r="14" spans="1:11" s="72" customFormat="1" ht="39.75" customHeight="1">
      <c r="A14" s="212">
        <v>2016</v>
      </c>
      <c r="B14" s="213">
        <v>237</v>
      </c>
      <c r="C14" s="213">
        <v>228</v>
      </c>
      <c r="D14" s="214">
        <f>SUM(B14:C14)</f>
        <v>465</v>
      </c>
      <c r="E14" s="213">
        <v>149</v>
      </c>
      <c r="F14" s="213">
        <v>177</v>
      </c>
      <c r="G14" s="214">
        <f>SUM(E14:F14)</f>
        <v>326</v>
      </c>
      <c r="H14" s="214">
        <f>SUM(B14,E14)</f>
        <v>386</v>
      </c>
      <c r="I14" s="214">
        <f>SUM(C14,F14)</f>
        <v>405</v>
      </c>
      <c r="J14" s="214">
        <f>SUM(H14:I14)</f>
        <v>791</v>
      </c>
      <c r="K14" s="215">
        <v>2016</v>
      </c>
    </row>
    <row r="15" spans="1:11" ht="25.5">
      <c r="A15" s="30" t="s">
        <v>25</v>
      </c>
    </row>
    <row r="16" spans="1:11" ht="25.5">
      <c r="A16" s="30" t="s">
        <v>26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1"/>
  <sheetViews>
    <sheetView rightToLeft="1" view="pageBreakPreview" topLeftCell="A4" zoomScaleNormal="100" zoomScaleSheetLayoutView="100" workbookViewId="0">
      <selection activeCell="N19" sqref="N19"/>
    </sheetView>
  </sheetViews>
  <sheetFormatPr defaultColWidth="9.140625" defaultRowHeight="15"/>
  <cols>
    <col min="1" max="1" width="12.140625" style="7" customWidth="1"/>
    <col min="2" max="2" width="7.7109375" style="8" customWidth="1"/>
    <col min="3" max="3" width="7.140625" style="7" customWidth="1"/>
    <col min="4" max="4" width="7.42578125" style="7" customWidth="1"/>
    <col min="5" max="5" width="7.7109375" style="23" customWidth="1"/>
    <col min="6" max="7" width="7.7109375" style="7" customWidth="1"/>
    <col min="8" max="8" width="7.7109375" style="23" customWidth="1"/>
    <col min="9" max="10" width="7.7109375" style="7" customWidth="1"/>
    <col min="11" max="11" width="8.42578125" style="24" customWidth="1"/>
    <col min="12" max="13" width="7.7109375" style="7" customWidth="1"/>
    <col min="14" max="17" width="8.42578125" style="24" customWidth="1"/>
    <col min="18" max="18" width="10.7109375" style="7" customWidth="1"/>
    <col min="19" max="19" width="21.85546875" style="1" customWidth="1"/>
    <col min="20" max="16384" width="9.140625" style="1"/>
  </cols>
  <sheetData>
    <row r="1" spans="1:19" ht="18">
      <c r="A1" s="511" t="s">
        <v>78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</row>
    <row r="2" spans="1:19" ht="18">
      <c r="A2" s="527" t="s">
        <v>356</v>
      </c>
      <c r="B2" s="527"/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527"/>
      <c r="N2" s="527"/>
      <c r="O2" s="527"/>
      <c r="P2" s="527"/>
      <c r="Q2" s="527"/>
      <c r="R2" s="527"/>
      <c r="S2" s="527"/>
    </row>
    <row r="3" spans="1:19" ht="33.75" customHeight="1">
      <c r="A3" s="512" t="s">
        <v>89</v>
      </c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</row>
    <row r="4" spans="1:19" ht="15.75">
      <c r="A4" s="513" t="s">
        <v>356</v>
      </c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  <c r="S4" s="513"/>
    </row>
    <row r="5" spans="1:19" s="10" customFormat="1" ht="16.899999999999999" customHeight="1">
      <c r="A5" s="130" t="s">
        <v>306</v>
      </c>
      <c r="B5" s="131"/>
      <c r="C5" s="131"/>
      <c r="D5" s="131"/>
      <c r="E5" s="132"/>
      <c r="F5" s="131"/>
      <c r="G5" s="131"/>
      <c r="H5" s="132"/>
      <c r="I5" s="131"/>
      <c r="J5" s="131"/>
      <c r="K5" s="132"/>
      <c r="L5" s="131"/>
      <c r="M5" s="131"/>
      <c r="N5" s="132"/>
      <c r="O5" s="132"/>
      <c r="P5" s="132"/>
      <c r="Q5" s="132"/>
      <c r="R5" s="133"/>
      <c r="S5" s="104" t="s">
        <v>307</v>
      </c>
    </row>
    <row r="6" spans="1:19" ht="41.25" customHeight="1" thickBot="1">
      <c r="A6" s="514" t="s">
        <v>91</v>
      </c>
      <c r="B6" s="515"/>
      <c r="C6" s="520" t="s">
        <v>56</v>
      </c>
      <c r="D6" s="520"/>
      <c r="E6" s="520"/>
      <c r="F6" s="520" t="s">
        <v>59</v>
      </c>
      <c r="G6" s="520"/>
      <c r="H6" s="520"/>
      <c r="I6" s="520" t="s">
        <v>58</v>
      </c>
      <c r="J6" s="520"/>
      <c r="K6" s="520"/>
      <c r="L6" s="520" t="s">
        <v>57</v>
      </c>
      <c r="M6" s="520"/>
      <c r="N6" s="520"/>
      <c r="O6" s="530" t="s">
        <v>69</v>
      </c>
      <c r="P6" s="531"/>
      <c r="Q6" s="532"/>
      <c r="R6" s="521" t="s">
        <v>90</v>
      </c>
      <c r="S6" s="522"/>
    </row>
    <row r="7" spans="1:19" ht="18.75" customHeight="1" thickBot="1">
      <c r="A7" s="516" t="s">
        <v>9</v>
      </c>
      <c r="B7" s="517"/>
      <c r="C7" s="25" t="s">
        <v>6</v>
      </c>
      <c r="D7" s="25" t="s">
        <v>7</v>
      </c>
      <c r="E7" s="25" t="s">
        <v>8</v>
      </c>
      <c r="F7" s="25" t="s">
        <v>6</v>
      </c>
      <c r="G7" s="25" t="s">
        <v>7</v>
      </c>
      <c r="H7" s="25" t="s">
        <v>8</v>
      </c>
      <c r="I7" s="25" t="s">
        <v>6</v>
      </c>
      <c r="J7" s="25" t="s">
        <v>7</v>
      </c>
      <c r="K7" s="25" t="s">
        <v>8</v>
      </c>
      <c r="L7" s="25" t="s">
        <v>6</v>
      </c>
      <c r="M7" s="25" t="s">
        <v>7</v>
      </c>
      <c r="N7" s="25" t="s">
        <v>8</v>
      </c>
      <c r="O7" s="25" t="s">
        <v>6</v>
      </c>
      <c r="P7" s="25" t="s">
        <v>7</v>
      </c>
      <c r="Q7" s="25" t="s">
        <v>8</v>
      </c>
      <c r="R7" s="523" t="s">
        <v>12</v>
      </c>
      <c r="S7" s="524"/>
    </row>
    <row r="8" spans="1:19" ht="15" customHeight="1">
      <c r="A8" s="518"/>
      <c r="B8" s="519"/>
      <c r="C8" s="40" t="s">
        <v>15</v>
      </c>
      <c r="D8" s="40" t="s">
        <v>16</v>
      </c>
      <c r="E8" s="40" t="s">
        <v>5</v>
      </c>
      <c r="F8" s="40" t="s">
        <v>15</v>
      </c>
      <c r="G8" s="40" t="s">
        <v>16</v>
      </c>
      <c r="H8" s="40" t="s">
        <v>5</v>
      </c>
      <c r="I8" s="40" t="s">
        <v>15</v>
      </c>
      <c r="J8" s="40" t="s">
        <v>16</v>
      </c>
      <c r="K8" s="40" t="s">
        <v>5</v>
      </c>
      <c r="L8" s="40" t="s">
        <v>15</v>
      </c>
      <c r="M8" s="40" t="s">
        <v>16</v>
      </c>
      <c r="N8" s="40" t="s">
        <v>5</v>
      </c>
      <c r="O8" s="40" t="s">
        <v>15</v>
      </c>
      <c r="P8" s="40" t="s">
        <v>16</v>
      </c>
      <c r="Q8" s="40" t="s">
        <v>5</v>
      </c>
      <c r="R8" s="525"/>
      <c r="S8" s="526"/>
    </row>
    <row r="9" spans="1:19" s="71" customFormat="1" ht="21.75" customHeight="1" thickBot="1">
      <c r="A9" s="533">
        <v>2012</v>
      </c>
      <c r="B9" s="377" t="s">
        <v>10</v>
      </c>
      <c r="C9" s="197">
        <v>22</v>
      </c>
      <c r="D9" s="197">
        <v>212</v>
      </c>
      <c r="E9" s="197">
        <f t="shared" ref="E9:E14" si="0">C9+D9</f>
        <v>234</v>
      </c>
      <c r="F9" s="197">
        <v>78</v>
      </c>
      <c r="G9" s="197">
        <v>524</v>
      </c>
      <c r="H9" s="197">
        <f t="shared" ref="H9:H14" si="1">F9+G9</f>
        <v>602</v>
      </c>
      <c r="I9" s="197">
        <v>14</v>
      </c>
      <c r="J9" s="197">
        <v>50</v>
      </c>
      <c r="K9" s="197">
        <f t="shared" ref="K9:K14" si="2">I9+J9</f>
        <v>64</v>
      </c>
      <c r="L9" s="197">
        <v>3</v>
      </c>
      <c r="M9" s="197">
        <v>8</v>
      </c>
      <c r="N9" s="197">
        <f t="shared" ref="N9:N14" si="3">L9+M9</f>
        <v>11</v>
      </c>
      <c r="O9" s="197">
        <f t="shared" ref="O9:O14" si="4">SUM(C9,F9,I9,L9)</f>
        <v>117</v>
      </c>
      <c r="P9" s="197">
        <f t="shared" ref="P9:P14" si="5">SUM(D9,G9,J9,M9)</f>
        <v>794</v>
      </c>
      <c r="Q9" s="197">
        <f t="shared" ref="Q9:Q14" si="6">O9+P9</f>
        <v>911</v>
      </c>
      <c r="R9" s="378" t="s">
        <v>52</v>
      </c>
      <c r="S9" s="534">
        <v>2012</v>
      </c>
    </row>
    <row r="10" spans="1:19" s="71" customFormat="1" ht="21.75" customHeight="1" thickBot="1">
      <c r="A10" s="507"/>
      <c r="B10" s="307" t="s">
        <v>11</v>
      </c>
      <c r="C10" s="241">
        <v>17</v>
      </c>
      <c r="D10" s="241">
        <v>136</v>
      </c>
      <c r="E10" s="241">
        <f t="shared" si="0"/>
        <v>153</v>
      </c>
      <c r="F10" s="241">
        <v>35</v>
      </c>
      <c r="G10" s="241">
        <v>251</v>
      </c>
      <c r="H10" s="241">
        <f t="shared" si="1"/>
        <v>286</v>
      </c>
      <c r="I10" s="241">
        <v>9</v>
      </c>
      <c r="J10" s="241">
        <v>43</v>
      </c>
      <c r="K10" s="241">
        <f t="shared" si="2"/>
        <v>52</v>
      </c>
      <c r="L10" s="241">
        <v>2</v>
      </c>
      <c r="M10" s="241">
        <v>6</v>
      </c>
      <c r="N10" s="241">
        <f t="shared" si="3"/>
        <v>8</v>
      </c>
      <c r="O10" s="241">
        <f t="shared" si="4"/>
        <v>63</v>
      </c>
      <c r="P10" s="241">
        <f t="shared" si="5"/>
        <v>436</v>
      </c>
      <c r="Q10" s="241">
        <f t="shared" si="6"/>
        <v>499</v>
      </c>
      <c r="R10" s="308" t="s">
        <v>53</v>
      </c>
      <c r="S10" s="509"/>
    </row>
    <row r="11" spans="1:19" s="71" customFormat="1" ht="21.75" customHeight="1" thickBot="1">
      <c r="A11" s="508"/>
      <c r="B11" s="309" t="s">
        <v>8</v>
      </c>
      <c r="C11" s="310">
        <f>SUM(C9:C10)</f>
        <v>39</v>
      </c>
      <c r="D11" s="310">
        <f t="shared" ref="D11" si="7">SUM(D9:D10)</f>
        <v>348</v>
      </c>
      <c r="E11" s="310">
        <f t="shared" si="0"/>
        <v>387</v>
      </c>
      <c r="F11" s="310">
        <f t="shared" ref="F11:G11" si="8">SUM(F9:F10)</f>
        <v>113</v>
      </c>
      <c r="G11" s="310">
        <f t="shared" si="8"/>
        <v>775</v>
      </c>
      <c r="H11" s="310">
        <f t="shared" si="1"/>
        <v>888</v>
      </c>
      <c r="I11" s="310">
        <f t="shared" ref="I11:J11" si="9">SUM(I9:I10)</f>
        <v>23</v>
      </c>
      <c r="J11" s="310">
        <f t="shared" si="9"/>
        <v>93</v>
      </c>
      <c r="K11" s="310">
        <f t="shared" si="2"/>
        <v>116</v>
      </c>
      <c r="L11" s="310">
        <f t="shared" ref="L11:M11" si="10">SUM(L9:L10)</f>
        <v>5</v>
      </c>
      <c r="M11" s="310">
        <f t="shared" si="10"/>
        <v>14</v>
      </c>
      <c r="N11" s="310">
        <f t="shared" si="3"/>
        <v>19</v>
      </c>
      <c r="O11" s="310">
        <f t="shared" si="4"/>
        <v>180</v>
      </c>
      <c r="P11" s="310">
        <f t="shared" si="5"/>
        <v>1230</v>
      </c>
      <c r="Q11" s="310">
        <f t="shared" si="6"/>
        <v>1410</v>
      </c>
      <c r="R11" s="311" t="s">
        <v>5</v>
      </c>
      <c r="S11" s="510"/>
    </row>
    <row r="12" spans="1:19" s="71" customFormat="1" ht="21.75" customHeight="1" thickBot="1">
      <c r="A12" s="528">
        <v>2013</v>
      </c>
      <c r="B12" s="304" t="s">
        <v>10</v>
      </c>
      <c r="C12" s="69">
        <v>63</v>
      </c>
      <c r="D12" s="69">
        <v>436</v>
      </c>
      <c r="E12" s="69">
        <f t="shared" si="0"/>
        <v>499</v>
      </c>
      <c r="F12" s="69">
        <v>121</v>
      </c>
      <c r="G12" s="69">
        <v>709</v>
      </c>
      <c r="H12" s="69">
        <f t="shared" si="1"/>
        <v>830</v>
      </c>
      <c r="I12" s="69">
        <v>17</v>
      </c>
      <c r="J12" s="69">
        <v>27</v>
      </c>
      <c r="K12" s="69">
        <f t="shared" si="2"/>
        <v>44</v>
      </c>
      <c r="L12" s="69">
        <v>1</v>
      </c>
      <c r="M12" s="69">
        <v>3</v>
      </c>
      <c r="N12" s="69">
        <f t="shared" si="3"/>
        <v>4</v>
      </c>
      <c r="O12" s="69">
        <f t="shared" si="4"/>
        <v>202</v>
      </c>
      <c r="P12" s="69">
        <f t="shared" si="5"/>
        <v>1175</v>
      </c>
      <c r="Q12" s="69">
        <f t="shared" si="6"/>
        <v>1377</v>
      </c>
      <c r="R12" s="305" t="s">
        <v>52</v>
      </c>
      <c r="S12" s="529">
        <v>2013</v>
      </c>
    </row>
    <row r="13" spans="1:19" s="71" customFormat="1" ht="21.75" customHeight="1" thickBot="1">
      <c r="A13" s="528"/>
      <c r="B13" s="304" t="s">
        <v>11</v>
      </c>
      <c r="C13" s="69">
        <v>40</v>
      </c>
      <c r="D13" s="69">
        <v>284</v>
      </c>
      <c r="E13" s="69">
        <f t="shared" si="0"/>
        <v>324</v>
      </c>
      <c r="F13" s="69">
        <v>66</v>
      </c>
      <c r="G13" s="69">
        <v>386</v>
      </c>
      <c r="H13" s="69">
        <f t="shared" si="1"/>
        <v>452</v>
      </c>
      <c r="I13" s="69">
        <v>3</v>
      </c>
      <c r="J13" s="69">
        <v>33</v>
      </c>
      <c r="K13" s="69">
        <f t="shared" si="2"/>
        <v>36</v>
      </c>
      <c r="L13" s="69">
        <v>0</v>
      </c>
      <c r="M13" s="69">
        <v>0</v>
      </c>
      <c r="N13" s="69">
        <f t="shared" si="3"/>
        <v>0</v>
      </c>
      <c r="O13" s="69">
        <f t="shared" si="4"/>
        <v>109</v>
      </c>
      <c r="P13" s="69">
        <f t="shared" si="5"/>
        <v>703</v>
      </c>
      <c r="Q13" s="69">
        <f t="shared" si="6"/>
        <v>812</v>
      </c>
      <c r="R13" s="305" t="s">
        <v>53</v>
      </c>
      <c r="S13" s="529"/>
    </row>
    <row r="14" spans="1:19" s="71" customFormat="1" ht="21.75" customHeight="1" thickBot="1">
      <c r="A14" s="528"/>
      <c r="B14" s="304" t="s">
        <v>8</v>
      </c>
      <c r="C14" s="306">
        <f>SUM(C12:C13)</f>
        <v>103</v>
      </c>
      <c r="D14" s="306">
        <f t="shared" ref="D14" si="11">SUM(D12:D13)</f>
        <v>720</v>
      </c>
      <c r="E14" s="69">
        <f t="shared" si="0"/>
        <v>823</v>
      </c>
      <c r="F14" s="306">
        <f t="shared" ref="F14:G14" si="12">SUM(F12:F13)</f>
        <v>187</v>
      </c>
      <c r="G14" s="306">
        <f t="shared" si="12"/>
        <v>1095</v>
      </c>
      <c r="H14" s="69">
        <f t="shared" si="1"/>
        <v>1282</v>
      </c>
      <c r="I14" s="306">
        <f t="shared" ref="I14:J14" si="13">SUM(I12:I13)</f>
        <v>20</v>
      </c>
      <c r="J14" s="306">
        <f t="shared" si="13"/>
        <v>60</v>
      </c>
      <c r="K14" s="69">
        <f t="shared" si="2"/>
        <v>80</v>
      </c>
      <c r="L14" s="306">
        <f t="shared" ref="L14:M14" si="14">SUM(L12:L13)</f>
        <v>1</v>
      </c>
      <c r="M14" s="306">
        <f t="shared" si="14"/>
        <v>3</v>
      </c>
      <c r="N14" s="69">
        <f t="shared" si="3"/>
        <v>4</v>
      </c>
      <c r="O14" s="69">
        <f t="shared" si="4"/>
        <v>311</v>
      </c>
      <c r="P14" s="69">
        <f t="shared" si="5"/>
        <v>1878</v>
      </c>
      <c r="Q14" s="69">
        <f t="shared" si="6"/>
        <v>2189</v>
      </c>
      <c r="R14" s="305" t="s">
        <v>5</v>
      </c>
      <c r="S14" s="529"/>
    </row>
    <row r="15" spans="1:19" s="71" customFormat="1" ht="21.75" customHeight="1" thickBot="1">
      <c r="A15" s="507">
        <v>2014</v>
      </c>
      <c r="B15" s="307" t="s">
        <v>10</v>
      </c>
      <c r="C15" s="241">
        <v>60</v>
      </c>
      <c r="D15" s="241">
        <v>483</v>
      </c>
      <c r="E15" s="241">
        <f t="shared" ref="E15:E17" si="15">C15+D15</f>
        <v>543</v>
      </c>
      <c r="F15" s="241">
        <v>132</v>
      </c>
      <c r="G15" s="241">
        <v>756</v>
      </c>
      <c r="H15" s="241">
        <f t="shared" ref="H15:H17" si="16">F15+G15</f>
        <v>888</v>
      </c>
      <c r="I15" s="241">
        <v>12</v>
      </c>
      <c r="J15" s="241">
        <v>55</v>
      </c>
      <c r="K15" s="241">
        <f t="shared" ref="K15:K17" si="17">I15+J15</f>
        <v>67</v>
      </c>
      <c r="L15" s="241">
        <v>0</v>
      </c>
      <c r="M15" s="241">
        <v>2</v>
      </c>
      <c r="N15" s="241">
        <f t="shared" ref="N15:N17" si="18">L15+M15</f>
        <v>2</v>
      </c>
      <c r="O15" s="241">
        <f t="shared" ref="O15:O17" si="19">SUM(C15,F15,I15,L15)</f>
        <v>204</v>
      </c>
      <c r="P15" s="241">
        <f t="shared" ref="P15:P17" si="20">SUM(D15,G15,J15,M15)</f>
        <v>1296</v>
      </c>
      <c r="Q15" s="241">
        <f t="shared" ref="Q15:Q17" si="21">O15+P15</f>
        <v>1500</v>
      </c>
      <c r="R15" s="308" t="s">
        <v>52</v>
      </c>
      <c r="S15" s="509">
        <v>2014</v>
      </c>
    </row>
    <row r="16" spans="1:19" s="71" customFormat="1" ht="21.75" customHeight="1" thickBot="1">
      <c r="A16" s="507"/>
      <c r="B16" s="307" t="s">
        <v>11</v>
      </c>
      <c r="C16" s="241">
        <v>48</v>
      </c>
      <c r="D16" s="241">
        <v>454</v>
      </c>
      <c r="E16" s="241">
        <f t="shared" si="15"/>
        <v>502</v>
      </c>
      <c r="F16" s="241">
        <v>72</v>
      </c>
      <c r="G16" s="241">
        <v>440</v>
      </c>
      <c r="H16" s="241">
        <f t="shared" si="16"/>
        <v>512</v>
      </c>
      <c r="I16" s="241">
        <v>7</v>
      </c>
      <c r="J16" s="241">
        <v>35</v>
      </c>
      <c r="K16" s="241">
        <f t="shared" si="17"/>
        <v>42</v>
      </c>
      <c r="L16" s="241">
        <v>0</v>
      </c>
      <c r="M16" s="241">
        <v>4</v>
      </c>
      <c r="N16" s="241">
        <f t="shared" si="18"/>
        <v>4</v>
      </c>
      <c r="O16" s="241">
        <f t="shared" si="19"/>
        <v>127</v>
      </c>
      <c r="P16" s="241">
        <f t="shared" si="20"/>
        <v>933</v>
      </c>
      <c r="Q16" s="241">
        <f t="shared" si="21"/>
        <v>1060</v>
      </c>
      <c r="R16" s="308" t="s">
        <v>53</v>
      </c>
      <c r="S16" s="509"/>
    </row>
    <row r="17" spans="1:19" s="71" customFormat="1" ht="21.75" customHeight="1" thickBot="1">
      <c r="A17" s="508"/>
      <c r="B17" s="309" t="s">
        <v>8</v>
      </c>
      <c r="C17" s="310">
        <f>SUM(C15:C16)</f>
        <v>108</v>
      </c>
      <c r="D17" s="310">
        <f t="shared" ref="D17:M17" si="22">SUM(D15:D16)</f>
        <v>937</v>
      </c>
      <c r="E17" s="310">
        <f t="shared" si="15"/>
        <v>1045</v>
      </c>
      <c r="F17" s="310">
        <f t="shared" si="22"/>
        <v>204</v>
      </c>
      <c r="G17" s="310">
        <f t="shared" si="22"/>
        <v>1196</v>
      </c>
      <c r="H17" s="310">
        <f t="shared" si="16"/>
        <v>1400</v>
      </c>
      <c r="I17" s="310">
        <f t="shared" si="22"/>
        <v>19</v>
      </c>
      <c r="J17" s="310">
        <f t="shared" si="22"/>
        <v>90</v>
      </c>
      <c r="K17" s="310">
        <f t="shared" si="17"/>
        <v>109</v>
      </c>
      <c r="L17" s="310">
        <f t="shared" si="22"/>
        <v>0</v>
      </c>
      <c r="M17" s="310">
        <f t="shared" si="22"/>
        <v>6</v>
      </c>
      <c r="N17" s="310">
        <f t="shared" si="18"/>
        <v>6</v>
      </c>
      <c r="O17" s="310">
        <f t="shared" si="19"/>
        <v>331</v>
      </c>
      <c r="P17" s="310">
        <f t="shared" si="20"/>
        <v>2229</v>
      </c>
      <c r="Q17" s="310">
        <f t="shared" si="21"/>
        <v>2560</v>
      </c>
      <c r="R17" s="311" t="s">
        <v>5</v>
      </c>
      <c r="S17" s="510"/>
    </row>
    <row r="18" spans="1:19" s="71" customFormat="1" ht="21.75" customHeight="1" thickBot="1">
      <c r="A18" s="528">
        <v>2015</v>
      </c>
      <c r="B18" s="304" t="s">
        <v>10</v>
      </c>
      <c r="C18" s="69">
        <v>36</v>
      </c>
      <c r="D18" s="69">
        <v>285</v>
      </c>
      <c r="E18" s="69">
        <f t="shared" ref="E18:E20" si="23">C18+D18</f>
        <v>321</v>
      </c>
      <c r="F18" s="69">
        <v>93</v>
      </c>
      <c r="G18" s="69">
        <v>693</v>
      </c>
      <c r="H18" s="69">
        <f t="shared" ref="H18:H20" si="24">F18+G18</f>
        <v>786</v>
      </c>
      <c r="I18" s="69">
        <v>15</v>
      </c>
      <c r="J18" s="69">
        <v>59</v>
      </c>
      <c r="K18" s="69">
        <f t="shared" ref="K18:K20" si="25">I18+J18</f>
        <v>74</v>
      </c>
      <c r="L18" s="69">
        <v>0</v>
      </c>
      <c r="M18" s="69">
        <v>1</v>
      </c>
      <c r="N18" s="69">
        <f t="shared" ref="N18:N20" si="26">L18+M18</f>
        <v>1</v>
      </c>
      <c r="O18" s="69">
        <f t="shared" ref="O18:O19" si="27">SUM(C18,F18,I18,L18)</f>
        <v>144</v>
      </c>
      <c r="P18" s="69">
        <f t="shared" ref="P18:P20" si="28">SUM(D18,G18,J18,M18)</f>
        <v>1038</v>
      </c>
      <c r="Q18" s="69">
        <f>O18+P18</f>
        <v>1182</v>
      </c>
      <c r="R18" s="305" t="s">
        <v>52</v>
      </c>
      <c r="S18" s="529">
        <v>2015</v>
      </c>
    </row>
    <row r="19" spans="1:19" s="71" customFormat="1" ht="21.75" customHeight="1" thickBot="1">
      <c r="A19" s="528"/>
      <c r="B19" s="304" t="s">
        <v>11</v>
      </c>
      <c r="C19" s="69">
        <v>28</v>
      </c>
      <c r="D19" s="69">
        <v>165</v>
      </c>
      <c r="E19" s="69">
        <f t="shared" si="23"/>
        <v>193</v>
      </c>
      <c r="F19" s="69">
        <v>65</v>
      </c>
      <c r="G19" s="69">
        <v>377</v>
      </c>
      <c r="H19" s="69">
        <f t="shared" si="24"/>
        <v>442</v>
      </c>
      <c r="I19" s="69">
        <v>8</v>
      </c>
      <c r="J19" s="69">
        <v>43</v>
      </c>
      <c r="K19" s="69">
        <f t="shared" si="25"/>
        <v>51</v>
      </c>
      <c r="L19" s="69">
        <v>1</v>
      </c>
      <c r="M19" s="69">
        <v>0</v>
      </c>
      <c r="N19" s="69">
        <f t="shared" si="26"/>
        <v>1</v>
      </c>
      <c r="O19" s="69">
        <f t="shared" si="27"/>
        <v>102</v>
      </c>
      <c r="P19" s="69">
        <f t="shared" si="28"/>
        <v>585</v>
      </c>
      <c r="Q19" s="69">
        <f t="shared" ref="Q19" si="29">O19+P19</f>
        <v>687</v>
      </c>
      <c r="R19" s="305" t="s">
        <v>53</v>
      </c>
      <c r="S19" s="529"/>
    </row>
    <row r="20" spans="1:19" s="71" customFormat="1" ht="21.75" customHeight="1" thickBot="1">
      <c r="A20" s="528"/>
      <c r="B20" s="304" t="s">
        <v>8</v>
      </c>
      <c r="C20" s="306">
        <f>SUM(C18:C19)</f>
        <v>64</v>
      </c>
      <c r="D20" s="306">
        <f t="shared" ref="D20" si="30">SUM(D18:D19)</f>
        <v>450</v>
      </c>
      <c r="E20" s="69">
        <f t="shared" si="23"/>
        <v>514</v>
      </c>
      <c r="F20" s="306">
        <f t="shared" ref="F20:G20" si="31">SUM(F18:F19)</f>
        <v>158</v>
      </c>
      <c r="G20" s="306">
        <f t="shared" si="31"/>
        <v>1070</v>
      </c>
      <c r="H20" s="69">
        <f t="shared" si="24"/>
        <v>1228</v>
      </c>
      <c r="I20" s="306">
        <f t="shared" ref="I20:J20" si="32">SUM(I18:I19)</f>
        <v>23</v>
      </c>
      <c r="J20" s="306">
        <f t="shared" si="32"/>
        <v>102</v>
      </c>
      <c r="K20" s="69">
        <f t="shared" si="25"/>
        <v>125</v>
      </c>
      <c r="L20" s="306">
        <f t="shared" ref="L20:M20" si="33">SUM(L18:L19)</f>
        <v>1</v>
      </c>
      <c r="M20" s="306">
        <f t="shared" si="33"/>
        <v>1</v>
      </c>
      <c r="N20" s="69">
        <f t="shared" si="26"/>
        <v>2</v>
      </c>
      <c r="O20" s="69">
        <f>SUM(C20,F20,I20,L20)</f>
        <v>246</v>
      </c>
      <c r="P20" s="69">
        <f t="shared" si="28"/>
        <v>1623</v>
      </c>
      <c r="Q20" s="69">
        <f>O20+P20</f>
        <v>1869</v>
      </c>
      <c r="R20" s="305" t="s">
        <v>5</v>
      </c>
      <c r="S20" s="529"/>
    </row>
    <row r="21" spans="1:19" s="71" customFormat="1" ht="21.75" customHeight="1" thickBot="1">
      <c r="A21" s="507">
        <v>2016</v>
      </c>
      <c r="B21" s="307" t="s">
        <v>10</v>
      </c>
      <c r="C21" s="241">
        <v>17</v>
      </c>
      <c r="D21" s="241">
        <v>290</v>
      </c>
      <c r="E21" s="241">
        <f>SUM(C21:D21)</f>
        <v>307</v>
      </c>
      <c r="F21" s="241">
        <v>105</v>
      </c>
      <c r="G21" s="241">
        <v>499</v>
      </c>
      <c r="H21" s="241">
        <f>SUM(F21:G21)</f>
        <v>604</v>
      </c>
      <c r="I21" s="241">
        <v>17</v>
      </c>
      <c r="J21" s="241">
        <v>71</v>
      </c>
      <c r="K21" s="241">
        <f>SUM(I21:J21)</f>
        <v>88</v>
      </c>
      <c r="L21" s="241">
        <v>0</v>
      </c>
      <c r="M21" s="241">
        <v>3</v>
      </c>
      <c r="N21" s="241">
        <f>SUM(L21:M21)</f>
        <v>3</v>
      </c>
      <c r="O21" s="241">
        <f>SUM(C21,F21,I21,L21)</f>
        <v>139</v>
      </c>
      <c r="P21" s="241">
        <f>SUM(D21,G21,J21,M21)</f>
        <v>863</v>
      </c>
      <c r="Q21" s="241">
        <f>SUM(O21:P21)</f>
        <v>1002</v>
      </c>
      <c r="R21" s="308" t="s">
        <v>52</v>
      </c>
      <c r="S21" s="509">
        <v>2016</v>
      </c>
    </row>
    <row r="22" spans="1:19" s="71" customFormat="1" ht="21.75" customHeight="1" thickBot="1">
      <c r="A22" s="507"/>
      <c r="B22" s="307" t="s">
        <v>11</v>
      </c>
      <c r="C22" s="241">
        <v>25</v>
      </c>
      <c r="D22" s="241">
        <v>213</v>
      </c>
      <c r="E22" s="241">
        <f t="shared" ref="E22:E23" si="34">SUM(C22:D22)</f>
        <v>238</v>
      </c>
      <c r="F22" s="241">
        <v>49</v>
      </c>
      <c r="G22" s="241">
        <v>299</v>
      </c>
      <c r="H22" s="241">
        <f t="shared" ref="H22" si="35">SUM(F22:G22)</f>
        <v>348</v>
      </c>
      <c r="I22" s="241">
        <v>13</v>
      </c>
      <c r="J22" s="241">
        <v>42</v>
      </c>
      <c r="K22" s="241">
        <f t="shared" ref="K22:K23" si="36">SUM(I22:J22)</f>
        <v>55</v>
      </c>
      <c r="L22" s="241">
        <v>0</v>
      </c>
      <c r="M22" s="241">
        <v>4</v>
      </c>
      <c r="N22" s="241">
        <f t="shared" ref="N22:N23" si="37">SUM(L22:M22)</f>
        <v>4</v>
      </c>
      <c r="O22" s="241">
        <f>SUM(C22,F22,I22,L22)</f>
        <v>87</v>
      </c>
      <c r="P22" s="241">
        <f>SUM(D22,G22,J22,M22)</f>
        <v>558</v>
      </c>
      <c r="Q22" s="241">
        <f t="shared" ref="Q22:Q23" si="38">SUM(O22:P22)</f>
        <v>645</v>
      </c>
      <c r="R22" s="308" t="s">
        <v>53</v>
      </c>
      <c r="S22" s="509"/>
    </row>
    <row r="23" spans="1:19" s="71" customFormat="1" ht="21.75" customHeight="1">
      <c r="A23" s="508"/>
      <c r="B23" s="309" t="s">
        <v>8</v>
      </c>
      <c r="C23" s="310">
        <f>SUM(C21:C22)</f>
        <v>42</v>
      </c>
      <c r="D23" s="310">
        <f>SUM(D21:D22)</f>
        <v>503</v>
      </c>
      <c r="E23" s="310">
        <f t="shared" si="34"/>
        <v>545</v>
      </c>
      <c r="F23" s="310">
        <f>SUM(F21:F22)</f>
        <v>154</v>
      </c>
      <c r="G23" s="310">
        <f>SUM(G21:G22)</f>
        <v>798</v>
      </c>
      <c r="H23" s="310">
        <f>SUM(F23:G23)</f>
        <v>952</v>
      </c>
      <c r="I23" s="310">
        <f>SUM(I21:I22)</f>
        <v>30</v>
      </c>
      <c r="J23" s="310">
        <f>SUM(J21:J22)</f>
        <v>113</v>
      </c>
      <c r="K23" s="310">
        <f t="shared" si="36"/>
        <v>143</v>
      </c>
      <c r="L23" s="310">
        <f>SUM(L21:L22)</f>
        <v>0</v>
      </c>
      <c r="M23" s="310">
        <f>SUM(M21:M22)</f>
        <v>7</v>
      </c>
      <c r="N23" s="310">
        <f t="shared" si="37"/>
        <v>7</v>
      </c>
      <c r="O23" s="310">
        <f>SUM(C23,F23,I23,L23)</f>
        <v>226</v>
      </c>
      <c r="P23" s="310">
        <f>SUM(D23,G23,J23,M23)</f>
        <v>1421</v>
      </c>
      <c r="Q23" s="310">
        <f t="shared" si="38"/>
        <v>1647</v>
      </c>
      <c r="R23" s="311" t="s">
        <v>5</v>
      </c>
      <c r="S23" s="510"/>
    </row>
    <row r="24" spans="1:19" ht="15.75" thickBot="1"/>
    <row r="25" spans="1:19" ht="99.75">
      <c r="D25" s="80"/>
      <c r="E25" s="31" t="s">
        <v>74</v>
      </c>
      <c r="F25" s="105" t="s">
        <v>75</v>
      </c>
      <c r="G25" s="106" t="s">
        <v>76</v>
      </c>
      <c r="H25" s="31" t="s">
        <v>77</v>
      </c>
    </row>
    <row r="26" spans="1:19" ht="15.75" thickBot="1">
      <c r="D26" s="80"/>
      <c r="E26" s="31"/>
      <c r="F26" s="107"/>
      <c r="G26" s="108"/>
      <c r="H26" s="107"/>
    </row>
    <row r="27" spans="1:19">
      <c r="D27" s="80">
        <v>2012</v>
      </c>
      <c r="E27" s="32">
        <f>E11</f>
        <v>387</v>
      </c>
      <c r="F27" s="32">
        <f>H11</f>
        <v>888</v>
      </c>
      <c r="G27" s="32">
        <f>K11</f>
        <v>116</v>
      </c>
      <c r="H27" s="32">
        <f>N11</f>
        <v>19</v>
      </c>
    </row>
    <row r="28" spans="1:19">
      <c r="D28" s="7">
        <v>2013</v>
      </c>
      <c r="E28" s="32">
        <f>E14</f>
        <v>823</v>
      </c>
      <c r="F28" s="32">
        <f>H14</f>
        <v>1282</v>
      </c>
      <c r="G28" s="32">
        <f>K14</f>
        <v>80</v>
      </c>
      <c r="H28" s="32">
        <f>N14</f>
        <v>4</v>
      </c>
    </row>
    <row r="29" spans="1:19" s="71" customFormat="1">
      <c r="A29" s="7"/>
      <c r="B29" s="8"/>
      <c r="C29" s="7"/>
      <c r="D29" s="7">
        <v>2014</v>
      </c>
      <c r="E29" s="32">
        <f>E17</f>
        <v>1045</v>
      </c>
      <c r="F29" s="32">
        <f>H17</f>
        <v>1400</v>
      </c>
      <c r="G29" s="32">
        <f>K17</f>
        <v>109</v>
      </c>
      <c r="H29" s="32">
        <f>N17</f>
        <v>6</v>
      </c>
      <c r="I29" s="7"/>
      <c r="J29" s="7"/>
      <c r="K29" s="24"/>
      <c r="L29" s="7"/>
      <c r="M29" s="7"/>
      <c r="N29" s="24"/>
      <c r="O29" s="24"/>
      <c r="P29" s="24"/>
      <c r="Q29" s="24"/>
      <c r="R29" s="7"/>
    </row>
    <row r="30" spans="1:19">
      <c r="D30" s="7">
        <v>2015</v>
      </c>
      <c r="E30" s="32">
        <f>E20</f>
        <v>514</v>
      </c>
      <c r="F30" s="32">
        <f>H20</f>
        <v>1228</v>
      </c>
      <c r="G30" s="32">
        <f>K20</f>
        <v>125</v>
      </c>
      <c r="H30" s="32">
        <f>N20</f>
        <v>2</v>
      </c>
    </row>
    <row r="31" spans="1:19">
      <c r="D31" s="7">
        <v>2016</v>
      </c>
      <c r="E31" s="32">
        <f>E23</f>
        <v>545</v>
      </c>
      <c r="F31" s="32">
        <f>H23</f>
        <v>952</v>
      </c>
      <c r="G31" s="32">
        <f>K23</f>
        <v>143</v>
      </c>
      <c r="H31" s="32">
        <f>N23</f>
        <v>7</v>
      </c>
    </row>
  </sheetData>
  <mergeCells count="21">
    <mergeCell ref="O6:Q6"/>
    <mergeCell ref="A12:A14"/>
    <mergeCell ref="S12:S14"/>
    <mergeCell ref="A9:A11"/>
    <mergeCell ref="S9:S11"/>
    <mergeCell ref="A21:A23"/>
    <mergeCell ref="S21:S23"/>
    <mergeCell ref="A1:S1"/>
    <mergeCell ref="A3:S3"/>
    <mergeCell ref="A4:S4"/>
    <mergeCell ref="A6:B8"/>
    <mergeCell ref="C6:E6"/>
    <mergeCell ref="F6:H6"/>
    <mergeCell ref="R6:S8"/>
    <mergeCell ref="A2:S2"/>
    <mergeCell ref="I6:K6"/>
    <mergeCell ref="L6:N6"/>
    <mergeCell ref="A18:A20"/>
    <mergeCell ref="S18:S20"/>
    <mergeCell ref="A15:A17"/>
    <mergeCell ref="S15:S17"/>
  </mergeCells>
  <printOptions horizontalCentered="1" verticalCentered="1"/>
  <pageMargins left="0" right="0" top="0" bottom="0" header="0" footer="0"/>
  <pageSetup paperSize="9" scale="8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view="pageBreakPreview" zoomScaleNormal="100" zoomScaleSheetLayoutView="100" workbookViewId="0">
      <selection activeCell="K13" sqref="K13"/>
    </sheetView>
  </sheetViews>
  <sheetFormatPr defaultColWidth="9.140625" defaultRowHeight="15"/>
  <cols>
    <col min="1" max="1" width="14.85546875" style="7" customWidth="1"/>
    <col min="2" max="2" width="7.7109375" style="8" customWidth="1"/>
    <col min="3" max="4" width="7.5703125" style="7" customWidth="1"/>
    <col min="5" max="5" width="7.5703125" style="23" customWidth="1"/>
    <col min="6" max="7" width="7.5703125" style="7" customWidth="1"/>
    <col min="8" max="8" width="7.5703125" style="23" customWidth="1"/>
    <col min="9" max="10" width="7.5703125" style="7" customWidth="1"/>
    <col min="11" max="11" width="7.5703125" style="24" customWidth="1"/>
    <col min="12" max="13" width="7.5703125" style="7" customWidth="1"/>
    <col min="14" max="14" width="7.5703125" style="24" customWidth="1"/>
    <col min="15" max="16" width="7.5703125" style="7" customWidth="1"/>
    <col min="17" max="17" width="7.5703125" style="24" customWidth="1"/>
    <col min="18" max="18" width="11" style="7" customWidth="1"/>
    <col min="19" max="19" width="19.7109375" style="1" customWidth="1"/>
    <col min="20" max="16384" width="9.140625" style="1"/>
  </cols>
  <sheetData>
    <row r="1" spans="1:19" ht="20.25">
      <c r="A1" s="541" t="s">
        <v>70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</row>
    <row r="2" spans="1:19" ht="20.25">
      <c r="A2" s="542" t="s">
        <v>356</v>
      </c>
      <c r="B2" s="542"/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</row>
    <row r="3" spans="1:19" ht="33.75" customHeight="1">
      <c r="A3" s="512" t="s">
        <v>71</v>
      </c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</row>
    <row r="4" spans="1:19" ht="15.75">
      <c r="A4" s="513" t="s">
        <v>356</v>
      </c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  <c r="S4" s="513"/>
    </row>
    <row r="5" spans="1:19" s="10" customFormat="1" ht="16.899999999999999" customHeight="1">
      <c r="A5" s="130" t="s">
        <v>308</v>
      </c>
      <c r="B5" s="131"/>
      <c r="C5" s="131"/>
      <c r="D5" s="131"/>
      <c r="E5" s="132"/>
      <c r="F5" s="131"/>
      <c r="G5" s="131"/>
      <c r="H5" s="132"/>
      <c r="I5" s="131"/>
      <c r="J5" s="131"/>
      <c r="K5" s="132"/>
      <c r="L5" s="131"/>
      <c r="M5" s="131"/>
      <c r="N5" s="132"/>
      <c r="O5" s="131"/>
      <c r="P5" s="131"/>
      <c r="Q5" s="132"/>
      <c r="R5" s="133"/>
      <c r="S5" s="104" t="s">
        <v>309</v>
      </c>
    </row>
    <row r="6" spans="1:19" ht="41.25" customHeight="1" thickBot="1">
      <c r="A6" s="514" t="s">
        <v>218</v>
      </c>
      <c r="B6" s="515"/>
      <c r="C6" s="520" t="s">
        <v>56</v>
      </c>
      <c r="D6" s="520"/>
      <c r="E6" s="520"/>
      <c r="F6" s="520" t="s">
        <v>59</v>
      </c>
      <c r="G6" s="520"/>
      <c r="H6" s="520"/>
      <c r="I6" s="520" t="s">
        <v>58</v>
      </c>
      <c r="J6" s="520"/>
      <c r="K6" s="520"/>
      <c r="L6" s="520" t="s">
        <v>57</v>
      </c>
      <c r="M6" s="520"/>
      <c r="N6" s="520"/>
      <c r="O6" s="520" t="s">
        <v>61</v>
      </c>
      <c r="P6" s="520"/>
      <c r="Q6" s="520"/>
      <c r="R6" s="521" t="s">
        <v>217</v>
      </c>
      <c r="S6" s="522"/>
    </row>
    <row r="7" spans="1:19" ht="18.75" customHeight="1" thickBot="1">
      <c r="A7" s="516" t="s">
        <v>9</v>
      </c>
      <c r="B7" s="517"/>
      <c r="C7" s="25" t="s">
        <v>6</v>
      </c>
      <c r="D7" s="25" t="s">
        <v>7</v>
      </c>
      <c r="E7" s="25" t="s">
        <v>8</v>
      </c>
      <c r="F7" s="25" t="s">
        <v>6</v>
      </c>
      <c r="G7" s="25" t="s">
        <v>7</v>
      </c>
      <c r="H7" s="25" t="s">
        <v>8</v>
      </c>
      <c r="I7" s="25" t="s">
        <v>6</v>
      </c>
      <c r="J7" s="25" t="s">
        <v>7</v>
      </c>
      <c r="K7" s="25" t="s">
        <v>8</v>
      </c>
      <c r="L7" s="25" t="s">
        <v>6</v>
      </c>
      <c r="M7" s="25" t="s">
        <v>7</v>
      </c>
      <c r="N7" s="25" t="s">
        <v>8</v>
      </c>
      <c r="O7" s="25" t="s">
        <v>6</v>
      </c>
      <c r="P7" s="25" t="s">
        <v>7</v>
      </c>
      <c r="Q7" s="25" t="s">
        <v>8</v>
      </c>
      <c r="R7" s="523" t="s">
        <v>12</v>
      </c>
      <c r="S7" s="524"/>
    </row>
    <row r="8" spans="1:19" ht="14.25" customHeight="1">
      <c r="A8" s="518"/>
      <c r="B8" s="519"/>
      <c r="C8" s="40" t="s">
        <v>15</v>
      </c>
      <c r="D8" s="40" t="s">
        <v>16</v>
      </c>
      <c r="E8" s="40" t="s">
        <v>5</v>
      </c>
      <c r="F8" s="40" t="s">
        <v>15</v>
      </c>
      <c r="G8" s="40" t="s">
        <v>16</v>
      </c>
      <c r="H8" s="40" t="s">
        <v>5</v>
      </c>
      <c r="I8" s="40" t="s">
        <v>15</v>
      </c>
      <c r="J8" s="40" t="s">
        <v>16</v>
      </c>
      <c r="K8" s="40" t="s">
        <v>5</v>
      </c>
      <c r="L8" s="40" t="s">
        <v>15</v>
      </c>
      <c r="M8" s="40" t="s">
        <v>16</v>
      </c>
      <c r="N8" s="40" t="s">
        <v>5</v>
      </c>
      <c r="O8" s="40" t="s">
        <v>15</v>
      </c>
      <c r="P8" s="40" t="s">
        <v>16</v>
      </c>
      <c r="Q8" s="40" t="s">
        <v>5</v>
      </c>
      <c r="R8" s="525"/>
      <c r="S8" s="526"/>
    </row>
    <row r="9" spans="1:19" s="71" customFormat="1" ht="24" customHeight="1" thickBot="1">
      <c r="A9" s="535">
        <v>2012</v>
      </c>
      <c r="B9" s="134" t="s">
        <v>10</v>
      </c>
      <c r="C9" s="135">
        <v>128</v>
      </c>
      <c r="D9" s="135">
        <v>154</v>
      </c>
      <c r="E9" s="135">
        <f t="shared" ref="E9:E13" si="0">C9+D9</f>
        <v>282</v>
      </c>
      <c r="F9" s="135">
        <v>1451</v>
      </c>
      <c r="G9" s="135">
        <v>1387</v>
      </c>
      <c r="H9" s="135">
        <f t="shared" ref="H9:H13" si="1">F9+G9</f>
        <v>2838</v>
      </c>
      <c r="I9" s="135">
        <v>39</v>
      </c>
      <c r="J9" s="135">
        <v>39</v>
      </c>
      <c r="K9" s="135">
        <f t="shared" ref="K9:K13" si="2">I9+J9</f>
        <v>78</v>
      </c>
      <c r="L9" s="135">
        <v>4</v>
      </c>
      <c r="M9" s="135">
        <v>5</v>
      </c>
      <c r="N9" s="135">
        <f t="shared" ref="N9:N13" si="3">L9+M9</f>
        <v>9</v>
      </c>
      <c r="O9" s="135">
        <f t="shared" ref="O9:O13" si="4">C9+F9+I9+L9</f>
        <v>1622</v>
      </c>
      <c r="P9" s="135">
        <f t="shared" ref="P9:P13" si="5">D9+G9+J9+M9</f>
        <v>1585</v>
      </c>
      <c r="Q9" s="135">
        <f t="shared" ref="Q9:Q13" si="6">O9+P9</f>
        <v>3207</v>
      </c>
      <c r="R9" s="136" t="s">
        <v>52</v>
      </c>
      <c r="S9" s="538">
        <v>2012</v>
      </c>
    </row>
    <row r="10" spans="1:19" s="71" customFormat="1" ht="24" customHeight="1" thickBot="1">
      <c r="A10" s="536"/>
      <c r="B10" s="301" t="s">
        <v>11</v>
      </c>
      <c r="C10" s="302">
        <v>137</v>
      </c>
      <c r="D10" s="302">
        <v>136</v>
      </c>
      <c r="E10" s="302">
        <f t="shared" si="0"/>
        <v>273</v>
      </c>
      <c r="F10" s="302">
        <v>966</v>
      </c>
      <c r="G10" s="302">
        <v>1085</v>
      </c>
      <c r="H10" s="302">
        <f t="shared" si="1"/>
        <v>2051</v>
      </c>
      <c r="I10" s="302">
        <v>29</v>
      </c>
      <c r="J10" s="302">
        <v>32</v>
      </c>
      <c r="K10" s="302">
        <f t="shared" si="2"/>
        <v>61</v>
      </c>
      <c r="L10" s="302">
        <v>5</v>
      </c>
      <c r="M10" s="302">
        <v>5</v>
      </c>
      <c r="N10" s="302">
        <f t="shared" si="3"/>
        <v>10</v>
      </c>
      <c r="O10" s="302">
        <f t="shared" si="4"/>
        <v>1137</v>
      </c>
      <c r="P10" s="302">
        <f t="shared" si="5"/>
        <v>1258</v>
      </c>
      <c r="Q10" s="302">
        <f t="shared" si="6"/>
        <v>2395</v>
      </c>
      <c r="R10" s="303" t="s">
        <v>53</v>
      </c>
      <c r="S10" s="539"/>
    </row>
    <row r="11" spans="1:19" s="71" customFormat="1" ht="24" customHeight="1" thickBot="1">
      <c r="A11" s="536"/>
      <c r="B11" s="301" t="s">
        <v>8</v>
      </c>
      <c r="C11" s="81">
        <f>C9+C10</f>
        <v>265</v>
      </c>
      <c r="D11" s="81">
        <f t="shared" ref="D11:Q11" si="7">D9+D10</f>
        <v>290</v>
      </c>
      <c r="E11" s="81">
        <f t="shared" si="7"/>
        <v>555</v>
      </c>
      <c r="F11" s="81">
        <f t="shared" si="7"/>
        <v>2417</v>
      </c>
      <c r="G11" s="81">
        <f t="shared" si="7"/>
        <v>2472</v>
      </c>
      <c r="H11" s="81">
        <f t="shared" si="7"/>
        <v>4889</v>
      </c>
      <c r="I11" s="81">
        <f t="shared" si="7"/>
        <v>68</v>
      </c>
      <c r="J11" s="81">
        <f t="shared" si="7"/>
        <v>71</v>
      </c>
      <c r="K11" s="81">
        <f t="shared" si="7"/>
        <v>139</v>
      </c>
      <c r="L11" s="81">
        <f t="shared" si="7"/>
        <v>9</v>
      </c>
      <c r="M11" s="81">
        <f t="shared" si="7"/>
        <v>10</v>
      </c>
      <c r="N11" s="81">
        <f t="shared" si="7"/>
        <v>19</v>
      </c>
      <c r="O11" s="81">
        <f t="shared" si="7"/>
        <v>2759</v>
      </c>
      <c r="P11" s="81">
        <f t="shared" si="7"/>
        <v>2843</v>
      </c>
      <c r="Q11" s="81">
        <f t="shared" si="7"/>
        <v>5602</v>
      </c>
      <c r="R11" s="303" t="s">
        <v>5</v>
      </c>
      <c r="S11" s="539"/>
    </row>
    <row r="12" spans="1:19" s="71" customFormat="1" ht="24" customHeight="1" thickBot="1">
      <c r="A12" s="528">
        <v>2013</v>
      </c>
      <c r="B12" s="304" t="s">
        <v>10</v>
      </c>
      <c r="C12" s="69">
        <v>193</v>
      </c>
      <c r="D12" s="69">
        <v>202</v>
      </c>
      <c r="E12" s="69">
        <f>C12+D12</f>
        <v>395</v>
      </c>
      <c r="F12" s="69">
        <v>1724</v>
      </c>
      <c r="G12" s="69">
        <v>1618</v>
      </c>
      <c r="H12" s="69">
        <f t="shared" si="1"/>
        <v>3342</v>
      </c>
      <c r="I12" s="69">
        <v>94</v>
      </c>
      <c r="J12" s="69">
        <v>93</v>
      </c>
      <c r="K12" s="69">
        <f t="shared" si="2"/>
        <v>187</v>
      </c>
      <c r="L12" s="69">
        <v>36</v>
      </c>
      <c r="M12" s="69">
        <v>33</v>
      </c>
      <c r="N12" s="69">
        <f t="shared" si="3"/>
        <v>69</v>
      </c>
      <c r="O12" s="69">
        <f t="shared" si="4"/>
        <v>2047</v>
      </c>
      <c r="P12" s="69">
        <f t="shared" si="5"/>
        <v>1946</v>
      </c>
      <c r="Q12" s="69">
        <f t="shared" si="6"/>
        <v>3993</v>
      </c>
      <c r="R12" s="305" t="s">
        <v>52</v>
      </c>
      <c r="S12" s="529">
        <v>2013</v>
      </c>
    </row>
    <row r="13" spans="1:19" s="71" customFormat="1" ht="24" customHeight="1" thickBot="1">
      <c r="A13" s="528"/>
      <c r="B13" s="304" t="s">
        <v>11</v>
      </c>
      <c r="C13" s="69">
        <v>200</v>
      </c>
      <c r="D13" s="69">
        <v>241</v>
      </c>
      <c r="E13" s="69">
        <f t="shared" si="0"/>
        <v>441</v>
      </c>
      <c r="F13" s="69">
        <v>1256</v>
      </c>
      <c r="G13" s="69">
        <v>1439</v>
      </c>
      <c r="H13" s="69">
        <f t="shared" si="1"/>
        <v>2695</v>
      </c>
      <c r="I13" s="69">
        <v>95</v>
      </c>
      <c r="J13" s="69">
        <v>121</v>
      </c>
      <c r="K13" s="69">
        <f t="shared" si="2"/>
        <v>216</v>
      </c>
      <c r="L13" s="69">
        <v>32</v>
      </c>
      <c r="M13" s="69">
        <v>37</v>
      </c>
      <c r="N13" s="69">
        <f t="shared" si="3"/>
        <v>69</v>
      </c>
      <c r="O13" s="69">
        <f t="shared" si="4"/>
        <v>1583</v>
      </c>
      <c r="P13" s="69">
        <f t="shared" si="5"/>
        <v>1838</v>
      </c>
      <c r="Q13" s="69">
        <f t="shared" si="6"/>
        <v>3421</v>
      </c>
      <c r="R13" s="305" t="s">
        <v>53</v>
      </c>
      <c r="S13" s="529"/>
    </row>
    <row r="14" spans="1:19" s="71" customFormat="1" ht="24" customHeight="1" thickBot="1">
      <c r="A14" s="528"/>
      <c r="B14" s="304" t="s">
        <v>8</v>
      </c>
      <c r="C14" s="306">
        <f>C12+C13</f>
        <v>393</v>
      </c>
      <c r="D14" s="306">
        <f t="shared" ref="D14:Q14" si="8">D12+D13</f>
        <v>443</v>
      </c>
      <c r="E14" s="306">
        <f t="shared" si="8"/>
        <v>836</v>
      </c>
      <c r="F14" s="306">
        <f t="shared" si="8"/>
        <v>2980</v>
      </c>
      <c r="G14" s="306">
        <f t="shared" si="8"/>
        <v>3057</v>
      </c>
      <c r="H14" s="306">
        <f t="shared" si="8"/>
        <v>6037</v>
      </c>
      <c r="I14" s="306">
        <f t="shared" si="8"/>
        <v>189</v>
      </c>
      <c r="J14" s="306">
        <f t="shared" si="8"/>
        <v>214</v>
      </c>
      <c r="K14" s="306">
        <f t="shared" si="8"/>
        <v>403</v>
      </c>
      <c r="L14" s="306">
        <f t="shared" si="8"/>
        <v>68</v>
      </c>
      <c r="M14" s="306">
        <f t="shared" si="8"/>
        <v>70</v>
      </c>
      <c r="N14" s="306">
        <f t="shared" si="8"/>
        <v>138</v>
      </c>
      <c r="O14" s="306">
        <f t="shared" si="8"/>
        <v>3630</v>
      </c>
      <c r="P14" s="306">
        <f t="shared" si="8"/>
        <v>3784</v>
      </c>
      <c r="Q14" s="306">
        <f t="shared" si="8"/>
        <v>7414</v>
      </c>
      <c r="R14" s="305" t="s">
        <v>5</v>
      </c>
      <c r="S14" s="529"/>
    </row>
    <row r="15" spans="1:19" s="71" customFormat="1" ht="24" customHeight="1" thickBot="1">
      <c r="A15" s="535">
        <v>2014</v>
      </c>
      <c r="B15" s="134" t="s">
        <v>10</v>
      </c>
      <c r="C15" s="135">
        <v>218</v>
      </c>
      <c r="D15" s="135">
        <v>270</v>
      </c>
      <c r="E15" s="135">
        <f t="shared" ref="E15:E16" si="9">C15+D15</f>
        <v>488</v>
      </c>
      <c r="F15" s="135">
        <v>1911</v>
      </c>
      <c r="G15" s="135">
        <v>1912</v>
      </c>
      <c r="H15" s="135">
        <f t="shared" ref="H15:H16" si="10">F15+G15</f>
        <v>3823</v>
      </c>
      <c r="I15" s="135">
        <v>98</v>
      </c>
      <c r="J15" s="135">
        <v>94</v>
      </c>
      <c r="K15" s="135">
        <f t="shared" ref="K15:K16" si="11">I15+J15</f>
        <v>192</v>
      </c>
      <c r="L15" s="135">
        <v>17</v>
      </c>
      <c r="M15" s="135">
        <v>14</v>
      </c>
      <c r="N15" s="135">
        <f t="shared" ref="N15:N16" si="12">L15+M15</f>
        <v>31</v>
      </c>
      <c r="O15" s="135">
        <f t="shared" ref="O15:O16" si="13">C15+F15+I15+L15</f>
        <v>2244</v>
      </c>
      <c r="P15" s="135">
        <f t="shared" ref="P15:P16" si="14">D15+G15+J15+M15</f>
        <v>2290</v>
      </c>
      <c r="Q15" s="135">
        <f t="shared" ref="Q15:Q16" si="15">O15+P15</f>
        <v>4534</v>
      </c>
      <c r="R15" s="136" t="s">
        <v>52</v>
      </c>
      <c r="S15" s="538">
        <v>2013</v>
      </c>
    </row>
    <row r="16" spans="1:19" s="71" customFormat="1" ht="24" customHeight="1" thickBot="1">
      <c r="A16" s="536"/>
      <c r="B16" s="301" t="s">
        <v>11</v>
      </c>
      <c r="C16" s="302">
        <v>309</v>
      </c>
      <c r="D16" s="302">
        <v>290</v>
      </c>
      <c r="E16" s="302">
        <f t="shared" si="9"/>
        <v>599</v>
      </c>
      <c r="F16" s="302">
        <v>1461</v>
      </c>
      <c r="G16" s="302">
        <v>1685</v>
      </c>
      <c r="H16" s="302">
        <f t="shared" si="10"/>
        <v>3146</v>
      </c>
      <c r="I16" s="302">
        <v>123</v>
      </c>
      <c r="J16" s="302">
        <v>141</v>
      </c>
      <c r="K16" s="302">
        <f t="shared" si="11"/>
        <v>264</v>
      </c>
      <c r="L16" s="302">
        <v>33</v>
      </c>
      <c r="M16" s="302">
        <v>31</v>
      </c>
      <c r="N16" s="302">
        <f t="shared" si="12"/>
        <v>64</v>
      </c>
      <c r="O16" s="302">
        <f t="shared" si="13"/>
        <v>1926</v>
      </c>
      <c r="P16" s="302">
        <f t="shared" si="14"/>
        <v>2147</v>
      </c>
      <c r="Q16" s="302">
        <f t="shared" si="15"/>
        <v>4073</v>
      </c>
      <c r="R16" s="303" t="s">
        <v>53</v>
      </c>
      <c r="S16" s="539"/>
    </row>
    <row r="17" spans="1:19" s="71" customFormat="1" ht="24" customHeight="1" thickBot="1">
      <c r="A17" s="536"/>
      <c r="B17" s="301" t="s">
        <v>8</v>
      </c>
      <c r="C17" s="81">
        <f>C15+C16</f>
        <v>527</v>
      </c>
      <c r="D17" s="81">
        <f t="shared" ref="D17:Q17" si="16">D15+D16</f>
        <v>560</v>
      </c>
      <c r="E17" s="81">
        <f t="shared" si="16"/>
        <v>1087</v>
      </c>
      <c r="F17" s="81">
        <f t="shared" si="16"/>
        <v>3372</v>
      </c>
      <c r="G17" s="81">
        <f t="shared" si="16"/>
        <v>3597</v>
      </c>
      <c r="H17" s="81">
        <f t="shared" si="16"/>
        <v>6969</v>
      </c>
      <c r="I17" s="81">
        <f t="shared" si="16"/>
        <v>221</v>
      </c>
      <c r="J17" s="81">
        <f t="shared" si="16"/>
        <v>235</v>
      </c>
      <c r="K17" s="81">
        <f t="shared" si="16"/>
        <v>456</v>
      </c>
      <c r="L17" s="81">
        <f t="shared" si="16"/>
        <v>50</v>
      </c>
      <c r="M17" s="81">
        <f t="shared" si="16"/>
        <v>45</v>
      </c>
      <c r="N17" s="81">
        <f t="shared" si="16"/>
        <v>95</v>
      </c>
      <c r="O17" s="81">
        <f t="shared" si="16"/>
        <v>4170</v>
      </c>
      <c r="P17" s="81">
        <f t="shared" si="16"/>
        <v>4437</v>
      </c>
      <c r="Q17" s="81">
        <f t="shared" si="16"/>
        <v>8607</v>
      </c>
      <c r="R17" s="303" t="s">
        <v>5</v>
      </c>
      <c r="S17" s="539"/>
    </row>
    <row r="18" spans="1:19" s="71" customFormat="1" ht="24" customHeight="1" thickBot="1">
      <c r="A18" s="528">
        <v>2015</v>
      </c>
      <c r="B18" s="304" t="s">
        <v>10</v>
      </c>
      <c r="C18" s="69">
        <v>160</v>
      </c>
      <c r="D18" s="69">
        <v>189</v>
      </c>
      <c r="E18" s="69">
        <f t="shared" ref="E18:E19" si="17">C18+D18</f>
        <v>349</v>
      </c>
      <c r="F18" s="69">
        <v>1852</v>
      </c>
      <c r="G18" s="69">
        <v>1801</v>
      </c>
      <c r="H18" s="69">
        <f t="shared" ref="H18:H19" si="18">F18+G18</f>
        <v>3653</v>
      </c>
      <c r="I18" s="69">
        <v>108</v>
      </c>
      <c r="J18" s="69">
        <v>107</v>
      </c>
      <c r="K18" s="69">
        <f t="shared" ref="K18:K19" si="19">I18+J18</f>
        <v>215</v>
      </c>
      <c r="L18" s="69">
        <v>7</v>
      </c>
      <c r="M18" s="69">
        <v>8</v>
      </c>
      <c r="N18" s="69">
        <f t="shared" ref="N18:N19" si="20">L18+M18</f>
        <v>15</v>
      </c>
      <c r="O18" s="69">
        <f>C18+F18+I18+L18</f>
        <v>2127</v>
      </c>
      <c r="P18" s="69">
        <f t="shared" ref="P18:P19" si="21">D18+G18+J18+M18</f>
        <v>2105</v>
      </c>
      <c r="Q18" s="69">
        <f>O18+P18</f>
        <v>4232</v>
      </c>
      <c r="R18" s="305" t="s">
        <v>52</v>
      </c>
      <c r="S18" s="529">
        <v>2015</v>
      </c>
    </row>
    <row r="19" spans="1:19" s="71" customFormat="1" ht="24" customHeight="1" thickBot="1">
      <c r="A19" s="528"/>
      <c r="B19" s="304" t="s">
        <v>11</v>
      </c>
      <c r="C19" s="69">
        <v>244</v>
      </c>
      <c r="D19" s="69">
        <v>258</v>
      </c>
      <c r="E19" s="69">
        <f t="shared" si="17"/>
        <v>502</v>
      </c>
      <c r="F19" s="69">
        <v>1504</v>
      </c>
      <c r="G19" s="69">
        <v>1679</v>
      </c>
      <c r="H19" s="69">
        <f t="shared" si="18"/>
        <v>3183</v>
      </c>
      <c r="I19" s="69">
        <v>132</v>
      </c>
      <c r="J19" s="69">
        <v>144</v>
      </c>
      <c r="K19" s="69">
        <f t="shared" si="19"/>
        <v>276</v>
      </c>
      <c r="L19" s="69">
        <v>11</v>
      </c>
      <c r="M19" s="69">
        <v>10</v>
      </c>
      <c r="N19" s="69">
        <f t="shared" si="20"/>
        <v>21</v>
      </c>
      <c r="O19" s="69">
        <f t="shared" ref="O19" si="22">C19+F19+I19+L19</f>
        <v>1891</v>
      </c>
      <c r="P19" s="69">
        <f t="shared" si="21"/>
        <v>2091</v>
      </c>
      <c r="Q19" s="69">
        <f t="shared" ref="Q19" si="23">O19+P19</f>
        <v>3982</v>
      </c>
      <c r="R19" s="305" t="s">
        <v>53</v>
      </c>
      <c r="S19" s="529"/>
    </row>
    <row r="20" spans="1:19" s="71" customFormat="1" ht="24" customHeight="1" thickBot="1">
      <c r="A20" s="528"/>
      <c r="B20" s="304" t="s">
        <v>8</v>
      </c>
      <c r="C20" s="306">
        <f>C18+C19</f>
        <v>404</v>
      </c>
      <c r="D20" s="306">
        <f t="shared" ref="D20:Q20" si="24">D18+D19</f>
        <v>447</v>
      </c>
      <c r="E20" s="306">
        <f>E18+E19</f>
        <v>851</v>
      </c>
      <c r="F20" s="306">
        <f t="shared" si="24"/>
        <v>3356</v>
      </c>
      <c r="G20" s="306">
        <f t="shared" si="24"/>
        <v>3480</v>
      </c>
      <c r="H20" s="306">
        <f t="shared" si="24"/>
        <v>6836</v>
      </c>
      <c r="I20" s="306">
        <f t="shared" si="24"/>
        <v>240</v>
      </c>
      <c r="J20" s="306">
        <f t="shared" si="24"/>
        <v>251</v>
      </c>
      <c r="K20" s="306">
        <f t="shared" si="24"/>
        <v>491</v>
      </c>
      <c r="L20" s="306">
        <f t="shared" si="24"/>
        <v>18</v>
      </c>
      <c r="M20" s="306">
        <f t="shared" si="24"/>
        <v>18</v>
      </c>
      <c r="N20" s="306">
        <f t="shared" si="24"/>
        <v>36</v>
      </c>
      <c r="O20" s="306">
        <f t="shared" si="24"/>
        <v>4018</v>
      </c>
      <c r="P20" s="306">
        <f t="shared" si="24"/>
        <v>4196</v>
      </c>
      <c r="Q20" s="306">
        <f t="shared" si="24"/>
        <v>8214</v>
      </c>
      <c r="R20" s="305" t="s">
        <v>5</v>
      </c>
      <c r="S20" s="529"/>
    </row>
    <row r="21" spans="1:19" s="71" customFormat="1" ht="24" customHeight="1" thickBot="1">
      <c r="A21" s="535">
        <v>2016</v>
      </c>
      <c r="B21" s="134" t="s">
        <v>10</v>
      </c>
      <c r="C21" s="135">
        <v>118</v>
      </c>
      <c r="D21" s="135">
        <v>111</v>
      </c>
      <c r="E21" s="135">
        <f>SUM(C21:D21)</f>
        <v>229</v>
      </c>
      <c r="F21" s="135">
        <v>1852</v>
      </c>
      <c r="G21" s="135">
        <v>1742</v>
      </c>
      <c r="H21" s="135">
        <f>SUM(F21:G21)</f>
        <v>3594</v>
      </c>
      <c r="I21" s="135">
        <v>68</v>
      </c>
      <c r="J21" s="135">
        <v>63</v>
      </c>
      <c r="K21" s="135">
        <f>SUM(I21:J21)</f>
        <v>131</v>
      </c>
      <c r="L21" s="135">
        <v>6</v>
      </c>
      <c r="M21" s="135">
        <v>5</v>
      </c>
      <c r="N21" s="135">
        <f>SUM(L21:M21)</f>
        <v>11</v>
      </c>
      <c r="O21" s="135">
        <f>SUM(C21,F21,I21,L21)</f>
        <v>2044</v>
      </c>
      <c r="P21" s="135">
        <f>SUM(D21,G21,J21,M21)</f>
        <v>1921</v>
      </c>
      <c r="Q21" s="135">
        <f>SUM(O21:P21)</f>
        <v>3965</v>
      </c>
      <c r="R21" s="136" t="s">
        <v>52</v>
      </c>
      <c r="S21" s="538">
        <v>2016</v>
      </c>
    </row>
    <row r="22" spans="1:19" s="71" customFormat="1" ht="24" customHeight="1" thickBot="1">
      <c r="A22" s="536"/>
      <c r="B22" s="301" t="s">
        <v>11</v>
      </c>
      <c r="C22" s="302">
        <v>178</v>
      </c>
      <c r="D22" s="302">
        <v>193</v>
      </c>
      <c r="E22" s="302">
        <f>SUM(C22:D22)</f>
        <v>371</v>
      </c>
      <c r="F22" s="302">
        <v>1458</v>
      </c>
      <c r="G22" s="302">
        <v>1686</v>
      </c>
      <c r="H22" s="302">
        <f>SUM(F22:G22)</f>
        <v>3144</v>
      </c>
      <c r="I22" s="302">
        <v>96</v>
      </c>
      <c r="J22" s="302">
        <v>108</v>
      </c>
      <c r="K22" s="302">
        <f>SUM(I22:J22)</f>
        <v>204</v>
      </c>
      <c r="L22" s="302">
        <v>4</v>
      </c>
      <c r="M22" s="302">
        <v>6</v>
      </c>
      <c r="N22" s="302">
        <f>SUM(L22:M22)</f>
        <v>10</v>
      </c>
      <c r="O22" s="302">
        <f>SUM(C22,F22,I22,L22)</f>
        <v>1736</v>
      </c>
      <c r="P22" s="302">
        <f>SUM(D22,G22,J22,M22)</f>
        <v>1993</v>
      </c>
      <c r="Q22" s="302">
        <f>SUM(O22:P22)</f>
        <v>3729</v>
      </c>
      <c r="R22" s="303" t="s">
        <v>53</v>
      </c>
      <c r="S22" s="539"/>
    </row>
    <row r="23" spans="1:19" s="71" customFormat="1" ht="24" customHeight="1">
      <c r="A23" s="537"/>
      <c r="B23" s="379" t="s">
        <v>8</v>
      </c>
      <c r="C23" s="380">
        <f>SUM(C21:C22)</f>
        <v>296</v>
      </c>
      <c r="D23" s="380">
        <f t="shared" ref="D23:P23" si="25">SUM(D21:D22)</f>
        <v>304</v>
      </c>
      <c r="E23" s="380">
        <f t="shared" si="25"/>
        <v>600</v>
      </c>
      <c r="F23" s="380">
        <f t="shared" si="25"/>
        <v>3310</v>
      </c>
      <c r="G23" s="380">
        <f t="shared" si="25"/>
        <v>3428</v>
      </c>
      <c r="H23" s="380">
        <f t="shared" si="25"/>
        <v>6738</v>
      </c>
      <c r="I23" s="380">
        <f t="shared" si="25"/>
        <v>164</v>
      </c>
      <c r="J23" s="380">
        <f t="shared" si="25"/>
        <v>171</v>
      </c>
      <c r="K23" s="380">
        <f t="shared" si="25"/>
        <v>335</v>
      </c>
      <c r="L23" s="380">
        <f t="shared" si="25"/>
        <v>10</v>
      </c>
      <c r="M23" s="380">
        <f t="shared" si="25"/>
        <v>11</v>
      </c>
      <c r="N23" s="380">
        <f t="shared" si="25"/>
        <v>21</v>
      </c>
      <c r="O23" s="380">
        <f t="shared" si="25"/>
        <v>3780</v>
      </c>
      <c r="P23" s="380">
        <f t="shared" si="25"/>
        <v>3914</v>
      </c>
      <c r="Q23" s="380">
        <f>SUM(Q21:Q22)</f>
        <v>7694</v>
      </c>
      <c r="R23" s="381" t="s">
        <v>5</v>
      </c>
      <c r="S23" s="540"/>
    </row>
  </sheetData>
  <mergeCells count="21">
    <mergeCell ref="A1:S1"/>
    <mergeCell ref="A2:S2"/>
    <mergeCell ref="A3:S3"/>
    <mergeCell ref="A4:S4"/>
    <mergeCell ref="A6:B8"/>
    <mergeCell ref="C6:E6"/>
    <mergeCell ref="F6:H6"/>
    <mergeCell ref="I6:K6"/>
    <mergeCell ref="O6:Q6"/>
    <mergeCell ref="R6:S8"/>
    <mergeCell ref="L6:N6"/>
    <mergeCell ref="A21:A23"/>
    <mergeCell ref="S21:S23"/>
    <mergeCell ref="A12:A14"/>
    <mergeCell ref="S12:S14"/>
    <mergeCell ref="A9:A11"/>
    <mergeCell ref="S9:S11"/>
    <mergeCell ref="A18:A20"/>
    <mergeCell ref="S18:S20"/>
    <mergeCell ref="A15:A17"/>
    <mergeCell ref="S15:S17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24"/>
  <sheetViews>
    <sheetView showGridLines="0" rightToLeft="1" view="pageBreakPreview" zoomScaleNormal="100" zoomScaleSheetLayoutView="100" workbookViewId="0">
      <selection activeCell="W8" sqref="W8"/>
    </sheetView>
  </sheetViews>
  <sheetFormatPr defaultColWidth="9.140625" defaultRowHeight="15.75"/>
  <cols>
    <col min="1" max="1" width="13" style="62" customWidth="1"/>
    <col min="2" max="4" width="6.85546875" style="62" bestFit="1" customWidth="1"/>
    <col min="5" max="5" width="6.28515625" style="62" bestFit="1" customWidth="1"/>
    <col min="6" max="6" width="6" style="62" bestFit="1" customWidth="1"/>
    <col min="7" max="7" width="6.140625" style="62" bestFit="1" customWidth="1"/>
    <col min="8" max="8" width="12.140625" style="62" customWidth="1"/>
    <col min="9" max="11" width="6.85546875" style="62" bestFit="1" customWidth="1"/>
    <col min="12" max="12" width="6.28515625" style="62" bestFit="1" customWidth="1"/>
    <col min="13" max="13" width="6" style="62" bestFit="1" customWidth="1"/>
    <col min="14" max="14" width="6.140625" style="62" customWidth="1"/>
    <col min="15" max="15" width="6.28515625" style="62" bestFit="1" customWidth="1"/>
    <col min="16" max="16" width="6" style="62" bestFit="1" customWidth="1"/>
    <col min="17" max="20" width="6.85546875" style="62" bestFit="1" customWidth="1"/>
    <col min="21" max="21" width="14" style="57" customWidth="1"/>
    <col min="22" max="16384" width="9.140625" style="62"/>
  </cols>
  <sheetData>
    <row r="1" spans="1:21" s="60" customFormat="1" ht="21.95" customHeight="1">
      <c r="A1" s="549" t="s">
        <v>86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  <c r="Q1" s="549"/>
      <c r="R1" s="549"/>
      <c r="S1" s="549"/>
      <c r="T1" s="549"/>
      <c r="U1" s="549"/>
    </row>
    <row r="2" spans="1:21" s="60" customFormat="1" ht="21.95" customHeight="1">
      <c r="A2" s="548" t="s">
        <v>356</v>
      </c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</row>
    <row r="3" spans="1:21" s="60" customFormat="1" ht="18" customHeight="1">
      <c r="A3" s="550" t="s">
        <v>24</v>
      </c>
      <c r="B3" s="550"/>
      <c r="C3" s="550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</row>
    <row r="4" spans="1:21" s="60" customFormat="1" ht="18" customHeight="1">
      <c r="A4" s="550" t="s">
        <v>356</v>
      </c>
      <c r="B4" s="550"/>
      <c r="C4" s="550"/>
      <c r="D4" s="550"/>
      <c r="E4" s="550"/>
      <c r="F4" s="550"/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0"/>
      <c r="R4" s="550"/>
      <c r="S4" s="550"/>
      <c r="T4" s="550"/>
      <c r="U4" s="550"/>
    </row>
    <row r="5" spans="1:21" s="60" customFormat="1">
      <c r="A5" s="26" t="s">
        <v>310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78" t="s">
        <v>311</v>
      </c>
    </row>
    <row r="6" spans="1:21" s="61" customFormat="1" ht="25.5">
      <c r="A6" s="551" t="s">
        <v>13</v>
      </c>
      <c r="B6" s="543" t="s">
        <v>281</v>
      </c>
      <c r="C6" s="544"/>
      <c r="D6" s="545"/>
      <c r="E6" s="543" t="s">
        <v>280</v>
      </c>
      <c r="F6" s="544"/>
      <c r="G6" s="545"/>
      <c r="H6" s="329" t="s">
        <v>279</v>
      </c>
      <c r="I6" s="543" t="s">
        <v>282</v>
      </c>
      <c r="J6" s="544"/>
      <c r="K6" s="545"/>
      <c r="L6" s="543" t="s">
        <v>283</v>
      </c>
      <c r="M6" s="544"/>
      <c r="N6" s="545"/>
      <c r="O6" s="543" t="s">
        <v>284</v>
      </c>
      <c r="P6" s="544"/>
      <c r="Q6" s="545"/>
      <c r="R6" s="543" t="s">
        <v>2</v>
      </c>
      <c r="S6" s="544"/>
      <c r="T6" s="545"/>
      <c r="U6" s="546" t="s">
        <v>14</v>
      </c>
    </row>
    <row r="7" spans="1:21" s="61" customFormat="1" ht="38.25">
      <c r="A7" s="552"/>
      <c r="B7" s="553" t="s">
        <v>275</v>
      </c>
      <c r="C7" s="554"/>
      <c r="D7" s="555"/>
      <c r="E7" s="553" t="s">
        <v>276</v>
      </c>
      <c r="F7" s="554"/>
      <c r="G7" s="555"/>
      <c r="H7" s="330" t="s">
        <v>288</v>
      </c>
      <c r="I7" s="553" t="s">
        <v>277</v>
      </c>
      <c r="J7" s="554"/>
      <c r="K7" s="555"/>
      <c r="L7" s="553" t="s">
        <v>371</v>
      </c>
      <c r="M7" s="554"/>
      <c r="N7" s="555"/>
      <c r="O7" s="553" t="s">
        <v>278</v>
      </c>
      <c r="P7" s="554"/>
      <c r="Q7" s="555"/>
      <c r="R7" s="553" t="s">
        <v>5</v>
      </c>
      <c r="S7" s="554"/>
      <c r="T7" s="555"/>
      <c r="U7" s="547"/>
    </row>
    <row r="8" spans="1:21" s="67" customFormat="1" ht="54" customHeight="1">
      <c r="A8" s="552"/>
      <c r="B8" s="54" t="s">
        <v>27</v>
      </c>
      <c r="C8" s="54" t="s">
        <v>28</v>
      </c>
      <c r="D8" s="54" t="s">
        <v>29</v>
      </c>
      <c r="E8" s="54" t="s">
        <v>27</v>
      </c>
      <c r="F8" s="54" t="s">
        <v>28</v>
      </c>
      <c r="G8" s="54" t="s">
        <v>29</v>
      </c>
      <c r="H8" s="54" t="s">
        <v>28</v>
      </c>
      <c r="I8" s="54" t="s">
        <v>27</v>
      </c>
      <c r="J8" s="54" t="s">
        <v>28</v>
      </c>
      <c r="K8" s="54" t="s">
        <v>29</v>
      </c>
      <c r="L8" s="54" t="s">
        <v>27</v>
      </c>
      <c r="M8" s="54" t="s">
        <v>28</v>
      </c>
      <c r="N8" s="54" t="s">
        <v>29</v>
      </c>
      <c r="O8" s="54" t="s">
        <v>27</v>
      </c>
      <c r="P8" s="54" t="s">
        <v>28</v>
      </c>
      <c r="Q8" s="54" t="s">
        <v>29</v>
      </c>
      <c r="R8" s="54" t="s">
        <v>27</v>
      </c>
      <c r="S8" s="54" t="s">
        <v>28</v>
      </c>
      <c r="T8" s="54" t="s">
        <v>29</v>
      </c>
      <c r="U8" s="547"/>
    </row>
    <row r="9" spans="1:21" ht="30.75" customHeight="1" thickBot="1">
      <c r="A9" s="382">
        <v>2012</v>
      </c>
      <c r="B9" s="383">
        <v>1157</v>
      </c>
      <c r="C9" s="383">
        <v>1134</v>
      </c>
      <c r="D9" s="384">
        <f t="shared" ref="D9:D11" si="0">B9+C9</f>
        <v>2291</v>
      </c>
      <c r="E9" s="383">
        <v>22</v>
      </c>
      <c r="F9" s="383">
        <v>107</v>
      </c>
      <c r="G9" s="384">
        <f t="shared" ref="G9:G11" si="1">E9+F9</f>
        <v>129</v>
      </c>
      <c r="H9" s="383">
        <v>860</v>
      </c>
      <c r="I9" s="383">
        <v>990</v>
      </c>
      <c r="J9" s="383">
        <v>1062</v>
      </c>
      <c r="K9" s="384">
        <f t="shared" ref="K9:K10" si="2">I9+J9</f>
        <v>2052</v>
      </c>
      <c r="L9" s="383">
        <v>586</v>
      </c>
      <c r="M9" s="383">
        <v>149</v>
      </c>
      <c r="N9" s="384">
        <f t="shared" ref="N9:N10" si="3">L9+M9</f>
        <v>735</v>
      </c>
      <c r="O9" s="385">
        <v>161</v>
      </c>
      <c r="P9" s="385">
        <v>156</v>
      </c>
      <c r="Q9" s="384">
        <f t="shared" ref="Q9:Q10" si="4">O9+P9</f>
        <v>317</v>
      </c>
      <c r="R9" s="386">
        <f t="shared" ref="R9:R10" si="5">B9+E9+I9+L9+O9</f>
        <v>2916</v>
      </c>
      <c r="S9" s="386">
        <f t="shared" ref="S9:S13" si="6">C9+F9+H9+J9+M9+P9</f>
        <v>3468</v>
      </c>
      <c r="T9" s="387">
        <f t="shared" ref="T9:T10" si="7">R9+S9</f>
        <v>6384</v>
      </c>
      <c r="U9" s="388">
        <v>2012</v>
      </c>
    </row>
    <row r="10" spans="1:21" ht="30.75" customHeight="1" thickBot="1">
      <c r="A10" s="389">
        <v>2013</v>
      </c>
      <c r="B10" s="390">
        <v>646</v>
      </c>
      <c r="C10" s="390">
        <v>930</v>
      </c>
      <c r="D10" s="391">
        <f t="shared" si="0"/>
        <v>1576</v>
      </c>
      <c r="E10" s="390">
        <v>0</v>
      </c>
      <c r="F10" s="390">
        <v>117</v>
      </c>
      <c r="G10" s="391">
        <f t="shared" si="1"/>
        <v>117</v>
      </c>
      <c r="H10" s="390">
        <v>887</v>
      </c>
      <c r="I10" s="390">
        <v>1192</v>
      </c>
      <c r="J10" s="390">
        <v>1520</v>
      </c>
      <c r="K10" s="391">
        <f t="shared" si="2"/>
        <v>2712</v>
      </c>
      <c r="L10" s="390">
        <v>489</v>
      </c>
      <c r="M10" s="390">
        <v>139</v>
      </c>
      <c r="N10" s="391">
        <f t="shared" si="3"/>
        <v>628</v>
      </c>
      <c r="O10" s="392">
        <v>459</v>
      </c>
      <c r="P10" s="392">
        <v>617</v>
      </c>
      <c r="Q10" s="391">
        <f t="shared" si="4"/>
        <v>1076</v>
      </c>
      <c r="R10" s="393">
        <f t="shared" si="5"/>
        <v>2786</v>
      </c>
      <c r="S10" s="393">
        <f t="shared" si="6"/>
        <v>4210</v>
      </c>
      <c r="T10" s="394">
        <f t="shared" si="7"/>
        <v>6996</v>
      </c>
      <c r="U10" s="395">
        <v>2013</v>
      </c>
    </row>
    <row r="11" spans="1:21" ht="30.75" customHeight="1" thickBot="1">
      <c r="A11" s="396">
        <v>2014</v>
      </c>
      <c r="B11" s="397">
        <v>678</v>
      </c>
      <c r="C11" s="397">
        <v>1023</v>
      </c>
      <c r="D11" s="398">
        <f t="shared" si="0"/>
        <v>1701</v>
      </c>
      <c r="E11" s="397">
        <v>1</v>
      </c>
      <c r="F11" s="397">
        <v>128</v>
      </c>
      <c r="G11" s="398">
        <f t="shared" si="1"/>
        <v>129</v>
      </c>
      <c r="H11" s="397">
        <v>1464</v>
      </c>
      <c r="I11" s="397">
        <v>1252</v>
      </c>
      <c r="J11" s="397">
        <v>1672</v>
      </c>
      <c r="K11" s="398">
        <f t="shared" ref="K11" si="8">I11+J11</f>
        <v>2924</v>
      </c>
      <c r="L11" s="397">
        <v>592</v>
      </c>
      <c r="M11" s="397">
        <v>386</v>
      </c>
      <c r="N11" s="398">
        <f t="shared" ref="N11" si="9">L11+M11</f>
        <v>978</v>
      </c>
      <c r="O11" s="399">
        <v>482</v>
      </c>
      <c r="P11" s="399">
        <v>679</v>
      </c>
      <c r="Q11" s="398">
        <f t="shared" ref="Q11" si="10">O11+P11</f>
        <v>1161</v>
      </c>
      <c r="R11" s="400">
        <f>B11+E11+I11+L11+O11</f>
        <v>3005</v>
      </c>
      <c r="S11" s="400">
        <f t="shared" si="6"/>
        <v>5352</v>
      </c>
      <c r="T11" s="401">
        <f t="shared" ref="T11" si="11">R11+S11</f>
        <v>8357</v>
      </c>
      <c r="U11" s="402">
        <v>2014</v>
      </c>
    </row>
    <row r="12" spans="1:21" ht="30.75" customHeight="1" thickBot="1">
      <c r="A12" s="389">
        <v>2015</v>
      </c>
      <c r="B12" s="390">
        <v>711</v>
      </c>
      <c r="C12" s="390">
        <v>1125</v>
      </c>
      <c r="D12" s="391">
        <f>B12+C12</f>
        <v>1836</v>
      </c>
      <c r="E12" s="390">
        <v>0</v>
      </c>
      <c r="F12" s="390">
        <v>140</v>
      </c>
      <c r="G12" s="391">
        <f t="shared" ref="G12" si="12">E12+F12</f>
        <v>140</v>
      </c>
      <c r="H12" s="390">
        <v>1513</v>
      </c>
      <c r="I12" s="390">
        <v>1314</v>
      </c>
      <c r="J12" s="390">
        <v>1839</v>
      </c>
      <c r="K12" s="391">
        <f t="shared" ref="K12" si="13">I12+J12</f>
        <v>3153</v>
      </c>
      <c r="L12" s="390">
        <v>370</v>
      </c>
      <c r="M12" s="390">
        <v>172</v>
      </c>
      <c r="N12" s="391">
        <f t="shared" ref="N12" si="14">L12+M12</f>
        <v>542</v>
      </c>
      <c r="O12" s="392">
        <v>506</v>
      </c>
      <c r="P12" s="392">
        <v>746</v>
      </c>
      <c r="Q12" s="391">
        <f t="shared" ref="Q12" si="15">O12+P12</f>
        <v>1252</v>
      </c>
      <c r="R12" s="393">
        <f>B12+E12+I12+L12+O12</f>
        <v>2901</v>
      </c>
      <c r="S12" s="393">
        <f t="shared" si="6"/>
        <v>5535</v>
      </c>
      <c r="T12" s="394">
        <f>R12+S12</f>
        <v>8436</v>
      </c>
      <c r="U12" s="395">
        <v>2015</v>
      </c>
    </row>
    <row r="13" spans="1:21" ht="30.75" customHeight="1">
      <c r="A13" s="403">
        <v>2016</v>
      </c>
      <c r="B13" s="404">
        <v>782</v>
      </c>
      <c r="C13" s="404">
        <v>1237</v>
      </c>
      <c r="D13" s="405">
        <f>SUM(B13:C13)</f>
        <v>2019</v>
      </c>
      <c r="E13" s="404">
        <v>0</v>
      </c>
      <c r="F13" s="404">
        <v>147</v>
      </c>
      <c r="G13" s="405">
        <f>SUM(E13:F13)</f>
        <v>147</v>
      </c>
      <c r="H13" s="404">
        <v>1587</v>
      </c>
      <c r="I13" s="404">
        <v>1445</v>
      </c>
      <c r="J13" s="404">
        <v>2023</v>
      </c>
      <c r="K13" s="405">
        <f>SUM(I13:J13)</f>
        <v>3468</v>
      </c>
      <c r="L13" s="404">
        <v>30</v>
      </c>
      <c r="M13" s="404">
        <v>0</v>
      </c>
      <c r="N13" s="405">
        <f>SUM(L13:M13)</f>
        <v>30</v>
      </c>
      <c r="O13" s="406">
        <v>557</v>
      </c>
      <c r="P13" s="406">
        <v>821</v>
      </c>
      <c r="Q13" s="405">
        <f>SUM(O13:P13)</f>
        <v>1378</v>
      </c>
      <c r="R13" s="407">
        <f>SUM(B13,E13,I13,L13,O13)</f>
        <v>2814</v>
      </c>
      <c r="S13" s="407">
        <f t="shared" si="6"/>
        <v>5815</v>
      </c>
      <c r="T13" s="408">
        <f>SUM(R13:S13)</f>
        <v>8629</v>
      </c>
      <c r="U13" s="409">
        <v>2016</v>
      </c>
    </row>
    <row r="14" spans="1:21" s="68" customFormat="1">
      <c r="A14" s="331" t="s">
        <v>289</v>
      </c>
      <c r="B14" s="49"/>
      <c r="C14" s="49"/>
      <c r="D14" s="50"/>
      <c r="E14" s="49"/>
      <c r="F14" s="49"/>
      <c r="G14" s="50"/>
      <c r="H14" s="49"/>
      <c r="I14" s="49"/>
      <c r="J14" s="49"/>
      <c r="K14" s="50"/>
      <c r="L14" s="49"/>
      <c r="M14" s="49"/>
      <c r="N14" s="50"/>
      <c r="O14" s="51"/>
      <c r="P14" s="51"/>
      <c r="Q14" s="52"/>
      <c r="R14" s="51"/>
      <c r="S14" s="51"/>
      <c r="T14" s="52"/>
      <c r="U14" s="332" t="s">
        <v>290</v>
      </c>
    </row>
    <row r="15" spans="1:21" s="68" customFormat="1" ht="31.5" customHeight="1">
      <c r="A15" s="48"/>
      <c r="B15" s="49"/>
      <c r="C15" s="49"/>
      <c r="D15" s="50"/>
      <c r="E15" s="49"/>
      <c r="F15" s="42"/>
      <c r="G15" s="43"/>
      <c r="H15" s="49"/>
      <c r="I15" s="49"/>
      <c r="J15" s="49"/>
      <c r="K15" s="50"/>
      <c r="L15" s="49"/>
      <c r="M15" s="49"/>
      <c r="N15" s="50"/>
      <c r="O15" s="51"/>
      <c r="P15" s="51"/>
      <c r="Q15" s="52"/>
      <c r="R15" s="51"/>
      <c r="S15" s="51"/>
      <c r="T15" s="52"/>
      <c r="U15" s="53"/>
    </row>
    <row r="16" spans="1:21" ht="31.5" customHeight="1">
      <c r="A16" s="48"/>
      <c r="B16" s="49"/>
      <c r="C16" s="49"/>
      <c r="D16" s="50"/>
      <c r="E16" s="49"/>
      <c r="F16" s="42"/>
      <c r="G16" s="43"/>
      <c r="H16" s="49"/>
      <c r="I16" s="49"/>
      <c r="J16" s="49"/>
      <c r="K16" s="50"/>
      <c r="L16" s="49"/>
      <c r="M16" s="49"/>
      <c r="N16" s="50"/>
      <c r="O16" s="51"/>
      <c r="P16" s="51"/>
      <c r="Q16" s="52"/>
      <c r="R16" s="51"/>
      <c r="S16" s="51"/>
      <c r="T16" s="52"/>
      <c r="U16" s="53"/>
    </row>
    <row r="17" spans="4:21" ht="51">
      <c r="D17" s="62">
        <v>2016</v>
      </c>
      <c r="F17" s="64" t="s">
        <v>27</v>
      </c>
      <c r="G17" s="64" t="s">
        <v>28</v>
      </c>
    </row>
    <row r="18" spans="4:21" ht="76.5">
      <c r="D18" s="36" t="s">
        <v>35</v>
      </c>
      <c r="E18" s="37"/>
      <c r="F18" s="58">
        <f>I13</f>
        <v>1445</v>
      </c>
      <c r="G18" s="58">
        <f>J13</f>
        <v>2023</v>
      </c>
      <c r="T18" s="57"/>
      <c r="U18" s="62"/>
    </row>
    <row r="19" spans="4:21" ht="76.5">
      <c r="D19" s="36" t="s">
        <v>32</v>
      </c>
      <c r="E19" s="37"/>
      <c r="F19" s="58">
        <f>B13</f>
        <v>782</v>
      </c>
      <c r="G19" s="58">
        <f>C13</f>
        <v>1237</v>
      </c>
      <c r="T19" s="57"/>
      <c r="U19" s="62"/>
    </row>
    <row r="20" spans="4:21" ht="89.25">
      <c r="D20" s="36" t="s">
        <v>33</v>
      </c>
      <c r="E20" s="37"/>
      <c r="F20" s="58">
        <f>L13</f>
        <v>30</v>
      </c>
      <c r="G20" s="58">
        <f>M13</f>
        <v>0</v>
      </c>
      <c r="T20" s="57"/>
      <c r="U20" s="62"/>
    </row>
    <row r="21" spans="4:21" ht="76.5">
      <c r="D21" s="36" t="s">
        <v>34</v>
      </c>
      <c r="E21" s="37"/>
      <c r="F21" s="58">
        <f>O13</f>
        <v>557</v>
      </c>
      <c r="G21" s="58">
        <f>P13</f>
        <v>821</v>
      </c>
      <c r="T21" s="57"/>
      <c r="U21" s="62"/>
    </row>
    <row r="22" spans="4:21" ht="76.5">
      <c r="D22" s="38" t="s">
        <v>31</v>
      </c>
      <c r="E22" s="39"/>
      <c r="F22" s="58">
        <f>E13</f>
        <v>0</v>
      </c>
      <c r="G22" s="58">
        <f>F13</f>
        <v>147</v>
      </c>
      <c r="T22" s="57"/>
      <c r="U22" s="62"/>
    </row>
    <row r="23" spans="4:21" ht="114.75">
      <c r="D23" s="34" t="s">
        <v>30</v>
      </c>
      <c r="F23" s="65">
        <v>0</v>
      </c>
      <c r="G23" s="58">
        <f>H13</f>
        <v>1587</v>
      </c>
      <c r="T23" s="57"/>
      <c r="U23" s="62"/>
    </row>
    <row r="24" spans="4:21">
      <c r="F24" s="293">
        <f>SUM(F18:F23)</f>
        <v>2814</v>
      </c>
      <c r="G24" s="293">
        <f>SUM(G18:G23)</f>
        <v>5815</v>
      </c>
      <c r="H24" s="59"/>
      <c r="I24" s="294">
        <f>SUM(F24:H24)</f>
        <v>8629</v>
      </c>
    </row>
  </sheetData>
  <sortState ref="E20:F25">
    <sortCondition descending="1" ref="F20"/>
  </sortState>
  <mergeCells count="18">
    <mergeCell ref="B7:D7"/>
    <mergeCell ref="L6:N6"/>
    <mergeCell ref="R6:T6"/>
    <mergeCell ref="U6:U8"/>
    <mergeCell ref="A2:U2"/>
    <mergeCell ref="A1:U1"/>
    <mergeCell ref="A3:U3"/>
    <mergeCell ref="A4:U4"/>
    <mergeCell ref="A6:A8"/>
    <mergeCell ref="B6:D6"/>
    <mergeCell ref="E6:G6"/>
    <mergeCell ref="I6:K6"/>
    <mergeCell ref="O6:Q6"/>
    <mergeCell ref="R7:T7"/>
    <mergeCell ref="O7:Q7"/>
    <mergeCell ref="L7:N7"/>
    <mergeCell ref="I7:K7"/>
    <mergeCell ref="E7:G7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showGridLines="0" rightToLeft="1" view="pageBreakPreview" zoomScaleNormal="100" zoomScaleSheetLayoutView="100" workbookViewId="0">
      <selection activeCell="I8" sqref="I8"/>
    </sheetView>
  </sheetViews>
  <sheetFormatPr defaultColWidth="8.7109375" defaultRowHeight="15.75"/>
  <cols>
    <col min="1" max="1" width="24" style="62" customWidth="1"/>
    <col min="2" max="3" width="13.140625" style="62" customWidth="1"/>
    <col min="4" max="4" width="13.140625" style="59" customWidth="1"/>
    <col min="5" max="5" width="26.140625" style="57" customWidth="1"/>
    <col min="6" max="250" width="9.140625" style="62" customWidth="1"/>
    <col min="251" max="251" width="22.7109375" style="62" customWidth="1"/>
    <col min="252" max="252" width="10.7109375" style="62" customWidth="1"/>
    <col min="253" max="16384" width="8.7109375" style="62"/>
  </cols>
  <sheetData>
    <row r="1" spans="1:6" s="60" customFormat="1" ht="46.5" customHeight="1">
      <c r="A1" s="556" t="s">
        <v>87</v>
      </c>
      <c r="B1" s="556"/>
      <c r="C1" s="556"/>
      <c r="D1" s="556"/>
      <c r="E1" s="556"/>
    </row>
    <row r="2" spans="1:6" s="60" customFormat="1" ht="21.95" customHeight="1">
      <c r="A2" s="548" t="s">
        <v>356</v>
      </c>
      <c r="B2" s="548"/>
      <c r="C2" s="548"/>
      <c r="D2" s="548"/>
      <c r="E2" s="548"/>
    </row>
    <row r="3" spans="1:6" s="60" customFormat="1" ht="35.25" customHeight="1">
      <c r="A3" s="557" t="s">
        <v>72</v>
      </c>
      <c r="B3" s="557"/>
      <c r="C3" s="557"/>
      <c r="D3" s="557"/>
      <c r="E3" s="557"/>
    </row>
    <row r="4" spans="1:6" s="60" customFormat="1" ht="18" customHeight="1">
      <c r="A4" s="550" t="s">
        <v>356</v>
      </c>
      <c r="B4" s="550"/>
      <c r="C4" s="550"/>
      <c r="D4" s="550"/>
      <c r="E4" s="550"/>
    </row>
    <row r="5" spans="1:6" s="60" customFormat="1">
      <c r="A5" s="77" t="s">
        <v>312</v>
      </c>
      <c r="B5" s="3"/>
      <c r="C5" s="3"/>
      <c r="D5" s="27"/>
      <c r="E5" s="78" t="s">
        <v>313</v>
      </c>
      <c r="F5" s="3"/>
    </row>
    <row r="6" spans="1:6" s="56" customFormat="1" ht="25.5" customHeight="1" thickBot="1">
      <c r="A6" s="558" t="s">
        <v>13</v>
      </c>
      <c r="B6" s="562" t="s">
        <v>219</v>
      </c>
      <c r="C6" s="564" t="s">
        <v>220</v>
      </c>
      <c r="D6" s="566" t="s">
        <v>68</v>
      </c>
      <c r="E6" s="560" t="s">
        <v>60</v>
      </c>
    </row>
    <row r="7" spans="1:6" s="56" customFormat="1" ht="25.5" customHeight="1">
      <c r="A7" s="559"/>
      <c r="B7" s="563"/>
      <c r="C7" s="565"/>
      <c r="D7" s="567"/>
      <c r="E7" s="561"/>
    </row>
    <row r="8" spans="1:6" ht="31.5" customHeight="1" thickBot="1">
      <c r="A8" s="410">
        <v>2012</v>
      </c>
      <c r="B8" s="411">
        <v>497</v>
      </c>
      <c r="C8" s="411">
        <v>482</v>
      </c>
      <c r="D8" s="412">
        <f t="shared" ref="D8:D9" si="0">SUM(B8:C8)</f>
        <v>979</v>
      </c>
      <c r="E8" s="413">
        <v>2012</v>
      </c>
    </row>
    <row r="9" spans="1:6" ht="31.5" customHeight="1" thickBot="1">
      <c r="A9" s="92">
        <v>2013</v>
      </c>
      <c r="B9" s="93">
        <v>628</v>
      </c>
      <c r="C9" s="93">
        <v>800</v>
      </c>
      <c r="D9" s="117">
        <f t="shared" si="0"/>
        <v>1428</v>
      </c>
      <c r="E9" s="414">
        <v>2013</v>
      </c>
    </row>
    <row r="10" spans="1:6" ht="31.5" customHeight="1" thickBot="1">
      <c r="A10" s="217">
        <v>2014</v>
      </c>
      <c r="B10" s="218">
        <v>588</v>
      </c>
      <c r="C10" s="218">
        <v>864</v>
      </c>
      <c r="D10" s="219">
        <f t="shared" ref="D10" si="1">SUM(B10:C10)</f>
        <v>1452</v>
      </c>
      <c r="E10" s="415">
        <v>2014</v>
      </c>
    </row>
    <row r="11" spans="1:6" ht="31.5" customHeight="1" thickBot="1">
      <c r="A11" s="92">
        <v>2015</v>
      </c>
      <c r="B11" s="93">
        <v>529</v>
      </c>
      <c r="C11" s="93">
        <v>950</v>
      </c>
      <c r="D11" s="117">
        <f t="shared" ref="D11:D12" si="2">SUM(B11:C11)</f>
        <v>1479</v>
      </c>
      <c r="E11" s="414">
        <v>2015</v>
      </c>
    </row>
    <row r="12" spans="1:6" ht="31.5" customHeight="1">
      <c r="A12" s="217">
        <v>2016</v>
      </c>
      <c r="B12" s="218">
        <v>555</v>
      </c>
      <c r="C12" s="218">
        <v>1045</v>
      </c>
      <c r="D12" s="219">
        <f t="shared" si="2"/>
        <v>1600</v>
      </c>
      <c r="E12" s="415">
        <v>2016</v>
      </c>
    </row>
  </sheetData>
  <mergeCells count="9">
    <mergeCell ref="A1:E1"/>
    <mergeCell ref="A3:E3"/>
    <mergeCell ref="A4:E4"/>
    <mergeCell ref="A6:A7"/>
    <mergeCell ref="E6:E7"/>
    <mergeCell ref="A2:E2"/>
    <mergeCell ref="B6:B7"/>
    <mergeCell ref="C6:C7"/>
    <mergeCell ref="D6:D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rightToLeft="1" view="pageBreakPreview" topLeftCell="A23" zoomScaleNormal="100" zoomScaleSheetLayoutView="100" workbookViewId="0">
      <selection activeCell="I31" sqref="I31"/>
    </sheetView>
  </sheetViews>
  <sheetFormatPr defaultColWidth="9.140625" defaultRowHeight="15"/>
  <cols>
    <col min="1" max="1" width="14.140625" style="73" customWidth="1"/>
    <col min="2" max="2" width="19.85546875" style="73" customWidth="1"/>
    <col min="3" max="11" width="10" style="73" customWidth="1"/>
    <col min="12" max="12" width="27.85546875" style="73" customWidth="1"/>
    <col min="13" max="13" width="13.140625" style="73" customWidth="1"/>
    <col min="14" max="16384" width="9.140625" style="72"/>
  </cols>
  <sheetData>
    <row r="1" spans="1:13" ht="23.25" customHeight="1" thickBot="1">
      <c r="A1" s="568" t="s">
        <v>88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70"/>
    </row>
    <row r="2" spans="1:13" ht="23.25" customHeight="1" thickBot="1">
      <c r="A2" s="571" t="s">
        <v>356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3"/>
    </row>
    <row r="3" spans="1:13" ht="38.25" customHeight="1">
      <c r="A3" s="490" t="s">
        <v>73</v>
      </c>
      <c r="B3" s="574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2"/>
    </row>
    <row r="4" spans="1:13" ht="18" customHeight="1">
      <c r="A4" s="493" t="s">
        <v>356</v>
      </c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5"/>
    </row>
    <row r="5" spans="1:13" s="74" customFormat="1" ht="16.899999999999999" customHeight="1">
      <c r="A5" s="126" t="s">
        <v>314</v>
      </c>
      <c r="B5" s="126"/>
      <c r="C5" s="127"/>
      <c r="D5" s="127"/>
      <c r="E5" s="127"/>
      <c r="F5" s="127"/>
      <c r="G5" s="127"/>
      <c r="H5" s="127"/>
      <c r="I5" s="127"/>
      <c r="J5" s="127"/>
      <c r="K5" s="128"/>
      <c r="L5" s="128"/>
      <c r="M5" s="129" t="s">
        <v>315</v>
      </c>
    </row>
    <row r="6" spans="1:13" ht="20.100000000000001" customHeight="1">
      <c r="A6" s="336"/>
      <c r="B6" s="576" t="s">
        <v>286</v>
      </c>
      <c r="C6" s="575" t="s">
        <v>1</v>
      </c>
      <c r="D6" s="575"/>
      <c r="E6" s="575"/>
      <c r="F6" s="575" t="s">
        <v>18</v>
      </c>
      <c r="G6" s="575"/>
      <c r="H6" s="575"/>
      <c r="I6" s="575" t="s">
        <v>2</v>
      </c>
      <c r="J6" s="575"/>
      <c r="K6" s="575"/>
      <c r="L6" s="579" t="s">
        <v>285</v>
      </c>
      <c r="M6" s="333"/>
    </row>
    <row r="7" spans="1:13" ht="20.100000000000001" customHeight="1">
      <c r="A7" s="337"/>
      <c r="B7" s="577"/>
      <c r="C7" s="584" t="s">
        <v>3</v>
      </c>
      <c r="D7" s="584"/>
      <c r="E7" s="584"/>
      <c r="F7" s="584" t="s">
        <v>4</v>
      </c>
      <c r="G7" s="584"/>
      <c r="H7" s="584"/>
      <c r="I7" s="584" t="s">
        <v>5</v>
      </c>
      <c r="J7" s="584"/>
      <c r="K7" s="584"/>
      <c r="L7" s="580"/>
      <c r="M7" s="334"/>
    </row>
    <row r="8" spans="1:13" ht="20.100000000000001" customHeight="1">
      <c r="A8" s="337"/>
      <c r="B8" s="577"/>
      <c r="C8" s="313" t="s">
        <v>6</v>
      </c>
      <c r="D8" s="313" t="s">
        <v>7</v>
      </c>
      <c r="E8" s="313" t="s">
        <v>8</v>
      </c>
      <c r="F8" s="313" t="s">
        <v>6</v>
      </c>
      <c r="G8" s="313" t="s">
        <v>7</v>
      </c>
      <c r="H8" s="313" t="s">
        <v>8</v>
      </c>
      <c r="I8" s="313" t="s">
        <v>6</v>
      </c>
      <c r="J8" s="313" t="s">
        <v>7</v>
      </c>
      <c r="K8" s="313" t="s">
        <v>8</v>
      </c>
      <c r="L8" s="580"/>
      <c r="M8" s="334"/>
    </row>
    <row r="9" spans="1:13" ht="20.100000000000001" customHeight="1">
      <c r="A9" s="338" t="s">
        <v>0</v>
      </c>
      <c r="B9" s="578"/>
      <c r="C9" s="312" t="s">
        <v>15</v>
      </c>
      <c r="D9" s="312" t="s">
        <v>16</v>
      </c>
      <c r="E9" s="312" t="s">
        <v>5</v>
      </c>
      <c r="F9" s="312" t="s">
        <v>15</v>
      </c>
      <c r="G9" s="312" t="s">
        <v>16</v>
      </c>
      <c r="H9" s="312" t="s">
        <v>5</v>
      </c>
      <c r="I9" s="312" t="s">
        <v>15</v>
      </c>
      <c r="J9" s="312" t="s">
        <v>16</v>
      </c>
      <c r="K9" s="312" t="s">
        <v>5</v>
      </c>
      <c r="L9" s="581"/>
      <c r="M9" s="335" t="s">
        <v>60</v>
      </c>
    </row>
    <row r="10" spans="1:13" s="71" customFormat="1" ht="17.100000000000001" customHeight="1" thickBot="1">
      <c r="A10" s="533">
        <v>2012</v>
      </c>
      <c r="B10" s="66" t="s">
        <v>54</v>
      </c>
      <c r="C10" s="196">
        <v>4</v>
      </c>
      <c r="D10" s="196">
        <v>82</v>
      </c>
      <c r="E10" s="196">
        <f t="shared" ref="E10:E15" si="0">SUM(C10:D10)</f>
        <v>86</v>
      </c>
      <c r="F10" s="196">
        <v>3</v>
      </c>
      <c r="G10" s="196">
        <v>7</v>
      </c>
      <c r="H10" s="196">
        <f t="shared" ref="H10:H15" si="1">SUM(F10:G10)</f>
        <v>10</v>
      </c>
      <c r="I10" s="196">
        <f t="shared" ref="I10:I15" si="2">C10+F10</f>
        <v>7</v>
      </c>
      <c r="J10" s="196">
        <f t="shared" ref="J10:J15" si="3">D10+G10</f>
        <v>89</v>
      </c>
      <c r="K10" s="197">
        <f t="shared" ref="K10:K15" si="4">I10+J10</f>
        <v>96</v>
      </c>
      <c r="L10" s="35" t="s">
        <v>62</v>
      </c>
      <c r="M10" s="585">
        <v>2012</v>
      </c>
    </row>
    <row r="11" spans="1:13" s="71" customFormat="1" ht="17.100000000000001" customHeight="1" thickBot="1">
      <c r="A11" s="507"/>
      <c r="B11" s="439" t="s">
        <v>55</v>
      </c>
      <c r="C11" s="440">
        <v>139</v>
      </c>
      <c r="D11" s="440">
        <v>361</v>
      </c>
      <c r="E11" s="440">
        <f t="shared" si="0"/>
        <v>500</v>
      </c>
      <c r="F11" s="440">
        <v>82</v>
      </c>
      <c r="G11" s="440">
        <v>57</v>
      </c>
      <c r="H11" s="440">
        <f t="shared" si="1"/>
        <v>139</v>
      </c>
      <c r="I11" s="440">
        <f t="shared" si="2"/>
        <v>221</v>
      </c>
      <c r="J11" s="440">
        <f t="shared" si="3"/>
        <v>418</v>
      </c>
      <c r="K11" s="441">
        <f t="shared" si="4"/>
        <v>639</v>
      </c>
      <c r="L11" s="442" t="s">
        <v>67</v>
      </c>
      <c r="M11" s="586"/>
    </row>
    <row r="12" spans="1:13" s="71" customFormat="1" ht="17.100000000000001" customHeight="1" thickBot="1">
      <c r="A12" s="507"/>
      <c r="B12" s="445" t="s">
        <v>8</v>
      </c>
      <c r="C12" s="446">
        <f>C10+C11</f>
        <v>143</v>
      </c>
      <c r="D12" s="446">
        <f t="shared" ref="D12:G12" si="5">D10+D11</f>
        <v>443</v>
      </c>
      <c r="E12" s="446">
        <f t="shared" si="0"/>
        <v>586</v>
      </c>
      <c r="F12" s="446">
        <f t="shared" si="5"/>
        <v>85</v>
      </c>
      <c r="G12" s="446">
        <f t="shared" si="5"/>
        <v>64</v>
      </c>
      <c r="H12" s="446">
        <f t="shared" si="1"/>
        <v>149</v>
      </c>
      <c r="I12" s="446">
        <f t="shared" si="2"/>
        <v>228</v>
      </c>
      <c r="J12" s="446">
        <f t="shared" si="3"/>
        <v>507</v>
      </c>
      <c r="K12" s="446">
        <f t="shared" si="4"/>
        <v>735</v>
      </c>
      <c r="L12" s="447" t="s">
        <v>5</v>
      </c>
      <c r="M12" s="586"/>
    </row>
    <row r="13" spans="1:13" s="71" customFormat="1" ht="17.100000000000001" customHeight="1" thickBot="1">
      <c r="A13" s="528">
        <v>2013</v>
      </c>
      <c r="B13" s="435" t="s">
        <v>54</v>
      </c>
      <c r="C13" s="443">
        <v>6</v>
      </c>
      <c r="D13" s="443">
        <v>97</v>
      </c>
      <c r="E13" s="443">
        <f t="shared" si="0"/>
        <v>103</v>
      </c>
      <c r="F13" s="443">
        <v>2</v>
      </c>
      <c r="G13" s="443">
        <v>7</v>
      </c>
      <c r="H13" s="443">
        <f t="shared" si="1"/>
        <v>9</v>
      </c>
      <c r="I13" s="443">
        <f t="shared" si="2"/>
        <v>8</v>
      </c>
      <c r="J13" s="443">
        <f t="shared" si="3"/>
        <v>104</v>
      </c>
      <c r="K13" s="319">
        <f t="shared" si="4"/>
        <v>112</v>
      </c>
      <c r="L13" s="444" t="s">
        <v>62</v>
      </c>
      <c r="M13" s="587">
        <v>2013</v>
      </c>
    </row>
    <row r="14" spans="1:13" s="71" customFormat="1" ht="17.100000000000001" customHeight="1" thickBot="1">
      <c r="A14" s="528"/>
      <c r="B14" s="426" t="s">
        <v>55</v>
      </c>
      <c r="C14" s="356">
        <v>79</v>
      </c>
      <c r="D14" s="356">
        <v>307</v>
      </c>
      <c r="E14" s="356">
        <f t="shared" si="0"/>
        <v>386</v>
      </c>
      <c r="F14" s="356">
        <v>34</v>
      </c>
      <c r="G14" s="356">
        <v>96</v>
      </c>
      <c r="H14" s="356">
        <f t="shared" si="1"/>
        <v>130</v>
      </c>
      <c r="I14" s="356">
        <f t="shared" si="2"/>
        <v>113</v>
      </c>
      <c r="J14" s="356">
        <f t="shared" si="3"/>
        <v>403</v>
      </c>
      <c r="K14" s="33">
        <f t="shared" si="4"/>
        <v>516</v>
      </c>
      <c r="L14" s="427" t="s">
        <v>67</v>
      </c>
      <c r="M14" s="587"/>
    </row>
    <row r="15" spans="1:13" s="71" customFormat="1" ht="17.100000000000001" customHeight="1" thickBot="1">
      <c r="A15" s="528"/>
      <c r="B15" s="432" t="s">
        <v>8</v>
      </c>
      <c r="C15" s="327">
        <f>C13+C14</f>
        <v>85</v>
      </c>
      <c r="D15" s="327">
        <f t="shared" ref="D15:G15" si="6">D13+D14</f>
        <v>404</v>
      </c>
      <c r="E15" s="327">
        <f t="shared" si="0"/>
        <v>489</v>
      </c>
      <c r="F15" s="327">
        <f t="shared" si="6"/>
        <v>36</v>
      </c>
      <c r="G15" s="327">
        <f t="shared" si="6"/>
        <v>103</v>
      </c>
      <c r="H15" s="327">
        <f t="shared" si="1"/>
        <v>139</v>
      </c>
      <c r="I15" s="327">
        <f t="shared" si="2"/>
        <v>121</v>
      </c>
      <c r="J15" s="327">
        <f t="shared" si="3"/>
        <v>507</v>
      </c>
      <c r="K15" s="327">
        <f t="shared" si="4"/>
        <v>628</v>
      </c>
      <c r="L15" s="433" t="s">
        <v>5</v>
      </c>
      <c r="M15" s="587"/>
    </row>
    <row r="16" spans="1:13" s="71" customFormat="1" ht="17.100000000000001" customHeight="1" thickBot="1">
      <c r="A16" s="588">
        <v>2014</v>
      </c>
      <c r="B16" s="428" t="s">
        <v>54</v>
      </c>
      <c r="C16" s="438">
        <v>2</v>
      </c>
      <c r="D16" s="438">
        <v>78</v>
      </c>
      <c r="E16" s="438">
        <f t="shared" ref="E16:E19" si="7">SUM(C16:D16)</f>
        <v>80</v>
      </c>
      <c r="F16" s="438">
        <v>4</v>
      </c>
      <c r="G16" s="438">
        <v>13</v>
      </c>
      <c r="H16" s="438">
        <f t="shared" ref="H16:H19" si="8">SUM(F16:G16)</f>
        <v>17</v>
      </c>
      <c r="I16" s="438">
        <f t="shared" ref="I16:I19" si="9">C16+F16</f>
        <v>6</v>
      </c>
      <c r="J16" s="438">
        <f t="shared" ref="J16:J19" si="10">D16+G16</f>
        <v>91</v>
      </c>
      <c r="K16" s="116">
        <f t="shared" ref="K16:K19" si="11">I16+J16</f>
        <v>97</v>
      </c>
      <c r="L16" s="431" t="s">
        <v>62</v>
      </c>
      <c r="M16" s="591">
        <v>2014</v>
      </c>
    </row>
    <row r="17" spans="1:13" s="71" customFormat="1" ht="17.100000000000001" customHeight="1" thickBot="1">
      <c r="A17" s="589"/>
      <c r="B17" s="300" t="s">
        <v>55</v>
      </c>
      <c r="C17" s="79">
        <v>131</v>
      </c>
      <c r="D17" s="79">
        <v>271</v>
      </c>
      <c r="E17" s="79">
        <f t="shared" si="7"/>
        <v>402</v>
      </c>
      <c r="F17" s="79">
        <v>186</v>
      </c>
      <c r="G17" s="79">
        <v>160</v>
      </c>
      <c r="H17" s="79">
        <f t="shared" si="8"/>
        <v>346</v>
      </c>
      <c r="I17" s="79">
        <f t="shared" si="9"/>
        <v>317</v>
      </c>
      <c r="J17" s="79">
        <f t="shared" si="10"/>
        <v>431</v>
      </c>
      <c r="K17" s="81">
        <f t="shared" si="11"/>
        <v>748</v>
      </c>
      <c r="L17" s="416" t="s">
        <v>67</v>
      </c>
      <c r="M17" s="592"/>
    </row>
    <row r="18" spans="1:13" s="71" customFormat="1" ht="17.100000000000001" customHeight="1" thickBot="1">
      <c r="A18" s="589"/>
      <c r="B18" s="300" t="s">
        <v>92</v>
      </c>
      <c r="C18" s="81">
        <v>149</v>
      </c>
      <c r="D18" s="81">
        <v>223</v>
      </c>
      <c r="E18" s="81">
        <f t="shared" si="7"/>
        <v>372</v>
      </c>
      <c r="F18" s="81">
        <v>56</v>
      </c>
      <c r="G18" s="81">
        <v>84</v>
      </c>
      <c r="H18" s="81">
        <f t="shared" si="8"/>
        <v>140</v>
      </c>
      <c r="I18" s="81">
        <f t="shared" si="9"/>
        <v>205</v>
      </c>
      <c r="J18" s="81">
        <f t="shared" si="10"/>
        <v>307</v>
      </c>
      <c r="K18" s="81">
        <f t="shared" si="11"/>
        <v>512</v>
      </c>
      <c r="L18" s="417" t="s">
        <v>162</v>
      </c>
      <c r="M18" s="592"/>
    </row>
    <row r="19" spans="1:13" s="71" customFormat="1" ht="17.100000000000001" customHeight="1">
      <c r="A19" s="589"/>
      <c r="B19" s="420" t="s">
        <v>93</v>
      </c>
      <c r="C19" s="323">
        <v>0</v>
      </c>
      <c r="D19" s="323">
        <v>140</v>
      </c>
      <c r="E19" s="323">
        <f t="shared" si="7"/>
        <v>140</v>
      </c>
      <c r="F19" s="323">
        <v>0</v>
      </c>
      <c r="G19" s="323">
        <v>229</v>
      </c>
      <c r="H19" s="323">
        <f t="shared" si="8"/>
        <v>229</v>
      </c>
      <c r="I19" s="323">
        <f t="shared" si="9"/>
        <v>0</v>
      </c>
      <c r="J19" s="323">
        <f t="shared" si="10"/>
        <v>369</v>
      </c>
      <c r="K19" s="353">
        <f t="shared" si="11"/>
        <v>369</v>
      </c>
      <c r="L19" s="434" t="s">
        <v>161</v>
      </c>
      <c r="M19" s="592"/>
    </row>
    <row r="20" spans="1:13" s="71" customFormat="1" ht="17.100000000000001" customHeight="1" thickBot="1">
      <c r="A20" s="590"/>
      <c r="B20" s="422" t="s">
        <v>8</v>
      </c>
      <c r="C20" s="423">
        <f>SUM(C16:C19)</f>
        <v>282</v>
      </c>
      <c r="D20" s="423">
        <f t="shared" ref="D20:K20" si="12">SUM(D16:D19)</f>
        <v>712</v>
      </c>
      <c r="E20" s="423">
        <f t="shared" si="12"/>
        <v>994</v>
      </c>
      <c r="F20" s="423">
        <f t="shared" si="12"/>
        <v>246</v>
      </c>
      <c r="G20" s="423">
        <f t="shared" si="12"/>
        <v>486</v>
      </c>
      <c r="H20" s="423">
        <f t="shared" si="12"/>
        <v>732</v>
      </c>
      <c r="I20" s="423">
        <f t="shared" si="12"/>
        <v>528</v>
      </c>
      <c r="J20" s="423">
        <f t="shared" si="12"/>
        <v>1198</v>
      </c>
      <c r="K20" s="424">
        <f t="shared" si="12"/>
        <v>1726</v>
      </c>
      <c r="L20" s="425" t="s">
        <v>5</v>
      </c>
      <c r="M20" s="593"/>
    </row>
    <row r="21" spans="1:13" s="71" customFormat="1" ht="17.100000000000001" customHeight="1" thickBot="1">
      <c r="A21" s="594">
        <v>2015</v>
      </c>
      <c r="B21" s="435" t="s">
        <v>214</v>
      </c>
      <c r="C21" s="436" t="s">
        <v>186</v>
      </c>
      <c r="D21" s="436" t="s">
        <v>186</v>
      </c>
      <c r="E21" s="436" t="s">
        <v>186</v>
      </c>
      <c r="F21" s="436" t="s">
        <v>186</v>
      </c>
      <c r="G21" s="436" t="s">
        <v>186</v>
      </c>
      <c r="H21" s="436" t="s">
        <v>186</v>
      </c>
      <c r="I21" s="436" t="s">
        <v>186</v>
      </c>
      <c r="J21" s="436" t="s">
        <v>186</v>
      </c>
      <c r="K21" s="436" t="s">
        <v>186</v>
      </c>
      <c r="L21" s="437" t="s">
        <v>221</v>
      </c>
      <c r="M21" s="597">
        <v>2015</v>
      </c>
    </row>
    <row r="22" spans="1:13" s="71" customFormat="1" ht="17.100000000000001" customHeight="1" thickBot="1">
      <c r="A22" s="595"/>
      <c r="B22" s="55" t="s">
        <v>215</v>
      </c>
      <c r="C22" s="99" t="s">
        <v>186</v>
      </c>
      <c r="D22" s="99" t="s">
        <v>186</v>
      </c>
      <c r="E22" s="99" t="s">
        <v>186</v>
      </c>
      <c r="F22" s="99" t="s">
        <v>186</v>
      </c>
      <c r="G22" s="99" t="s">
        <v>186</v>
      </c>
      <c r="H22" s="99" t="s">
        <v>186</v>
      </c>
      <c r="I22" s="99" t="s">
        <v>186</v>
      </c>
      <c r="J22" s="99" t="s">
        <v>186</v>
      </c>
      <c r="K22" s="203" t="s">
        <v>186</v>
      </c>
      <c r="L22" s="299" t="s">
        <v>222</v>
      </c>
      <c r="M22" s="598"/>
    </row>
    <row r="23" spans="1:13" s="71" customFormat="1" ht="17.100000000000001" customHeight="1">
      <c r="A23" s="595"/>
      <c r="B23" s="426" t="s">
        <v>166</v>
      </c>
      <c r="C23" s="356">
        <v>92</v>
      </c>
      <c r="D23" s="356">
        <v>278</v>
      </c>
      <c r="E23" s="356">
        <f t="shared" ref="E23" si="13">SUM(C23:D23)</f>
        <v>370</v>
      </c>
      <c r="F23" s="356">
        <v>100</v>
      </c>
      <c r="G23" s="356">
        <v>72</v>
      </c>
      <c r="H23" s="356">
        <f t="shared" ref="H23" si="14">SUM(F23:G23)</f>
        <v>172</v>
      </c>
      <c r="I23" s="356">
        <f t="shared" ref="I23" si="15">C23+F23</f>
        <v>192</v>
      </c>
      <c r="J23" s="356">
        <f t="shared" ref="J23" si="16">D23+G23</f>
        <v>350</v>
      </c>
      <c r="K23" s="33">
        <f t="shared" ref="K23" si="17">I23+J23</f>
        <v>542</v>
      </c>
      <c r="L23" s="427" t="s">
        <v>162</v>
      </c>
      <c r="M23" s="598"/>
    </row>
    <row r="24" spans="1:13" s="71" customFormat="1" ht="17.100000000000001" customHeight="1" thickBot="1">
      <c r="A24" s="596"/>
      <c r="B24" s="432" t="s">
        <v>8</v>
      </c>
      <c r="C24" s="327">
        <f t="shared" ref="C24:K24" si="18">SUM(C21:C23)</f>
        <v>92</v>
      </c>
      <c r="D24" s="327">
        <f t="shared" si="18"/>
        <v>278</v>
      </c>
      <c r="E24" s="327">
        <f t="shared" si="18"/>
        <v>370</v>
      </c>
      <c r="F24" s="327">
        <f t="shared" si="18"/>
        <v>100</v>
      </c>
      <c r="G24" s="327">
        <f t="shared" si="18"/>
        <v>72</v>
      </c>
      <c r="H24" s="327">
        <f t="shared" si="18"/>
        <v>172</v>
      </c>
      <c r="I24" s="327">
        <f t="shared" si="18"/>
        <v>192</v>
      </c>
      <c r="J24" s="327">
        <f t="shared" si="18"/>
        <v>350</v>
      </c>
      <c r="K24" s="327">
        <f t="shared" si="18"/>
        <v>542</v>
      </c>
      <c r="L24" s="433" t="s">
        <v>5</v>
      </c>
      <c r="M24" s="599"/>
    </row>
    <row r="25" spans="1:13" s="71" customFormat="1" ht="17.100000000000001" customHeight="1" thickBot="1">
      <c r="A25" s="588">
        <v>2016</v>
      </c>
      <c r="B25" s="428" t="s">
        <v>214</v>
      </c>
      <c r="C25" s="429" t="s">
        <v>186</v>
      </c>
      <c r="D25" s="429" t="s">
        <v>186</v>
      </c>
      <c r="E25" s="429" t="s">
        <v>186</v>
      </c>
      <c r="F25" s="429" t="s">
        <v>186</v>
      </c>
      <c r="G25" s="429" t="s">
        <v>186</v>
      </c>
      <c r="H25" s="429" t="s">
        <v>186</v>
      </c>
      <c r="I25" s="429" t="s">
        <v>186</v>
      </c>
      <c r="J25" s="429" t="s">
        <v>186</v>
      </c>
      <c r="K25" s="430" t="s">
        <v>186</v>
      </c>
      <c r="L25" s="431" t="s">
        <v>221</v>
      </c>
      <c r="M25" s="591">
        <v>2016</v>
      </c>
    </row>
    <row r="26" spans="1:13" s="71" customFormat="1" ht="17.100000000000001" customHeight="1" thickBot="1">
      <c r="A26" s="589"/>
      <c r="B26" s="300" t="s">
        <v>215</v>
      </c>
      <c r="C26" s="418" t="s">
        <v>186</v>
      </c>
      <c r="D26" s="418" t="s">
        <v>186</v>
      </c>
      <c r="E26" s="418" t="s">
        <v>186</v>
      </c>
      <c r="F26" s="418" t="s">
        <v>186</v>
      </c>
      <c r="G26" s="418" t="s">
        <v>186</v>
      </c>
      <c r="H26" s="418" t="s">
        <v>186</v>
      </c>
      <c r="I26" s="418" t="s">
        <v>186</v>
      </c>
      <c r="J26" s="418" t="s">
        <v>186</v>
      </c>
      <c r="K26" s="419" t="s">
        <v>186</v>
      </c>
      <c r="L26" s="416" t="s">
        <v>222</v>
      </c>
      <c r="M26" s="592"/>
    </row>
    <row r="27" spans="1:13" s="71" customFormat="1" ht="17.100000000000001" customHeight="1">
      <c r="A27" s="589"/>
      <c r="B27" s="420" t="s">
        <v>166</v>
      </c>
      <c r="C27" s="353">
        <v>10</v>
      </c>
      <c r="D27" s="353">
        <v>36</v>
      </c>
      <c r="E27" s="353">
        <f>SUM(C27:D27)</f>
        <v>46</v>
      </c>
      <c r="F27" s="353">
        <v>3</v>
      </c>
      <c r="G27" s="353">
        <v>10</v>
      </c>
      <c r="H27" s="353">
        <f>SUM(F27:G27)</f>
        <v>13</v>
      </c>
      <c r="I27" s="353">
        <f>SUM(C27,F27)</f>
        <v>13</v>
      </c>
      <c r="J27" s="353">
        <f>SUM(D27,G27)</f>
        <v>46</v>
      </c>
      <c r="K27" s="353">
        <f>SUM(I27:J27)</f>
        <v>59</v>
      </c>
      <c r="L27" s="421" t="s">
        <v>162</v>
      </c>
      <c r="M27" s="592"/>
    </row>
    <row r="28" spans="1:13" s="71" customFormat="1" ht="17.100000000000001" customHeight="1">
      <c r="A28" s="600"/>
      <c r="B28" s="422" t="s">
        <v>8</v>
      </c>
      <c r="C28" s="423">
        <f>SUM(C25:C27)</f>
        <v>10</v>
      </c>
      <c r="D28" s="423">
        <f t="shared" ref="D28:K28" si="19">SUM(D25:D27)</f>
        <v>36</v>
      </c>
      <c r="E28" s="423">
        <f t="shared" si="19"/>
        <v>46</v>
      </c>
      <c r="F28" s="423">
        <f t="shared" si="19"/>
        <v>3</v>
      </c>
      <c r="G28" s="423">
        <f t="shared" si="19"/>
        <v>10</v>
      </c>
      <c r="H28" s="423">
        <f t="shared" si="19"/>
        <v>13</v>
      </c>
      <c r="I28" s="423">
        <f t="shared" si="19"/>
        <v>13</v>
      </c>
      <c r="J28" s="423">
        <f t="shared" si="19"/>
        <v>46</v>
      </c>
      <c r="K28" s="424">
        <f t="shared" si="19"/>
        <v>59</v>
      </c>
      <c r="L28" s="425" t="s">
        <v>5</v>
      </c>
      <c r="M28" s="601"/>
    </row>
    <row r="29" spans="1:13" ht="15" customHeight="1">
      <c r="A29" s="582" t="s">
        <v>359</v>
      </c>
      <c r="B29" s="582"/>
      <c r="C29" s="582"/>
      <c r="D29" s="582"/>
      <c r="E29" s="225"/>
      <c r="F29" s="225"/>
      <c r="G29" s="583" t="s">
        <v>360</v>
      </c>
      <c r="H29" s="583"/>
      <c r="I29" s="583"/>
      <c r="J29" s="583"/>
      <c r="K29" s="583"/>
      <c r="L29" s="583"/>
      <c r="M29" s="583"/>
    </row>
  </sheetData>
  <mergeCells count="24">
    <mergeCell ref="A29:D29"/>
    <mergeCell ref="G29:M29"/>
    <mergeCell ref="C7:E7"/>
    <mergeCell ref="A10:A12"/>
    <mergeCell ref="M10:M12"/>
    <mergeCell ref="A13:A15"/>
    <mergeCell ref="M13:M15"/>
    <mergeCell ref="F7:H7"/>
    <mergeCell ref="I7:K7"/>
    <mergeCell ref="A16:A20"/>
    <mergeCell ref="M16:M20"/>
    <mergeCell ref="A21:A24"/>
    <mergeCell ref="M21:M24"/>
    <mergeCell ref="A25:A28"/>
    <mergeCell ref="M25:M28"/>
    <mergeCell ref="A1:M1"/>
    <mergeCell ref="A2:M2"/>
    <mergeCell ref="A3:M3"/>
    <mergeCell ref="A4:M4"/>
    <mergeCell ref="C6:E6"/>
    <mergeCell ref="F6:H6"/>
    <mergeCell ref="I6:K6"/>
    <mergeCell ref="B6:B9"/>
    <mergeCell ref="L6:L9"/>
  </mergeCells>
  <printOptions horizontalCentered="1"/>
  <pageMargins left="0" right="0" top="0.74803149606299213" bottom="0" header="0" footer="0"/>
  <pageSetup paperSize="9" scale="7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فصل خدمات المجتمع المدني 2016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فصل خدمات المجتمع المدني 2016</Description_Ar>
    <Enabled xmlns="1b323878-974e-4c19-bf08-965c80d4ad54">true</Enabled>
    <PublishingDate xmlns="1b323878-974e-4c19-bf08-965c80d4ad54">2017-05-29T09:27:59+00:00</PublishingDate>
    <CategoryDescription xmlns="http://schemas.microsoft.com/sharepoint.v3">Services Of Civil Society Chapter 2016</CategoryDescription>
  </documentManagement>
</p:properties>
</file>

<file path=customXml/itemProps1.xml><?xml version="1.0" encoding="utf-8"?>
<ds:datastoreItem xmlns:ds="http://schemas.openxmlformats.org/officeDocument/2006/customXml" ds:itemID="{3F6F85DB-5140-473E-85EF-13A566571411}"/>
</file>

<file path=customXml/itemProps2.xml><?xml version="1.0" encoding="utf-8"?>
<ds:datastoreItem xmlns:ds="http://schemas.openxmlformats.org/officeDocument/2006/customXml" ds:itemID="{4CEED212-5D31-4D9A-8CC3-8E04ED5C87FE}"/>
</file>

<file path=customXml/itemProps3.xml><?xml version="1.0" encoding="utf-8"?>
<ds:datastoreItem xmlns:ds="http://schemas.openxmlformats.org/officeDocument/2006/customXml" ds:itemID="{2E426452-6DE4-4771-93AB-E3EECC335C7D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48" baseType="lpstr">
      <vt:lpstr>COVER</vt:lpstr>
      <vt:lpstr>التقديم</vt:lpstr>
      <vt:lpstr>201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GR.45</vt:lpstr>
      <vt:lpstr>GR.46</vt:lpstr>
      <vt:lpstr>GR.47</vt:lpstr>
      <vt:lpstr>'201'!Print_Area</vt:lpstr>
      <vt:lpstr>'202'!Print_Area</vt:lpstr>
      <vt:lpstr>'203'!Print_Area</vt:lpstr>
      <vt:lpstr>'204'!Print_Area</vt:lpstr>
      <vt:lpstr>'205'!Print_Area</vt:lpstr>
      <vt:lpstr>'206'!Print_Area</vt:lpstr>
      <vt:lpstr>'207'!Print_Area</vt:lpstr>
      <vt:lpstr>'208'!Print_Area</vt:lpstr>
      <vt:lpstr>'209'!Print_Area</vt:lpstr>
      <vt:lpstr>'210'!Print_Area</vt:lpstr>
      <vt:lpstr>'211'!Print_Area</vt:lpstr>
      <vt:lpstr>'212'!Print_Area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'221'!Print_Area</vt:lpstr>
      <vt:lpstr>COVER!Print_Area</vt:lpstr>
      <vt:lpstr>التقديم!Print_Area</vt:lpstr>
    </vt:vector>
  </TitlesOfParts>
  <Company>QSA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Services Of Civil Society Chapter 2016</dc:title>
  <dc:creator>walsulaiti</dc:creator>
  <cp:keywords/>
  <cp:lastModifiedBy>Maryam mohamed Yaqoob</cp:lastModifiedBy>
  <cp:lastPrinted>2017-05-28T09:42:46Z</cp:lastPrinted>
  <dcterms:created xsi:type="dcterms:W3CDTF">2010-03-09T06:58:22Z</dcterms:created>
  <dcterms:modified xsi:type="dcterms:W3CDTF">2017-05-29T09:18:05Z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Services Of Civil Society Chapter 2016</vt:lpwstr>
  </property>
  <property fmtid="{D5CDD505-2E9C-101B-9397-08002B2CF9AE}" pid="5" name="Hashtags">
    <vt:lpwstr>58;#StatisticalAbstract|c2f418c2-a295-4bd1-af99-d5d586494613</vt:lpwstr>
  </property>
</Properties>
</file>