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jpg" ContentType="image/jpeg"/>
  <Override PartName="/xl/drawings/drawing5.xml" ContentType="application/vnd.openxmlformats-officedocument.drawingml.chartshapes+xml"/>
  <Override PartName="/xl/workbook.xml" ContentType="application/vnd.openxmlformats-officedocument.spreadsheetml.sheet.main+xml"/>
  <Override PartName="/xl/worksheets/sheet5.xml" ContentType="application/vnd.openxmlformats-officedocument.spreadsheetml.worksheet+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worksheets/sheet1.xml" ContentType="application/vnd.openxmlformats-officedocument.spreadsheetml.worksheet+xml"/>
  <Override PartName="/xl/drawings/drawing24.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hartsheets/sheet1.xml" ContentType="application/vnd.openxmlformats-officedocument.spreadsheetml.chartsheet+xml"/>
  <Override PartName="/xl/worksheets/sheet3.xml" ContentType="application/vnd.openxmlformats-officedocument.spreadsheetml.worksheet+xml"/>
  <Override PartName="/xl/worksheets/sheet2.xml" ContentType="application/vnd.openxmlformats-officedocument.spreadsheetml.worksheet+xml"/>
  <Override PartName="/xl/drawings/drawing23.xml" ContentType="application/vnd.openxmlformats-officedocument.drawing+xml"/>
  <Override PartName="/xl/drawings/drawing25.xml" ContentType="application/vnd.openxmlformats-officedocument.drawing+xml"/>
  <Override PartName="/xl/drawings/drawing2.xml" ContentType="application/vnd.openxmlformats-officedocument.drawing+xml"/>
  <Override PartName="/xl/worksheets/sheet29.xml" ContentType="application/vnd.openxmlformats-officedocument.spreadsheetml.worksheet+xml"/>
  <Override PartName="/xl/drawings/drawing10.xml" ContentType="application/vnd.openxmlformats-officedocument.drawing+xml"/>
  <Override PartName="/xl/worksheets/sheet30.xml" ContentType="application/vnd.openxmlformats-officedocument.spreadsheetml.worksheet+xml"/>
  <Override PartName="/xl/drawings/drawing9.xml" ContentType="application/vnd.openxmlformats-officedocument.drawing+xml"/>
  <Override PartName="/xl/theme/theme1.xml" ContentType="application/vnd.openxmlformats-officedocument.theme+xml"/>
  <Override PartName="/xl/drawings/drawing11.xml" ContentType="application/vnd.openxmlformats-officedocument.drawing+xml"/>
  <Override PartName="/xl/worksheets/sheet28.xml" ContentType="application/vnd.openxmlformats-officedocument.spreadsheetml.worksheet+xml"/>
  <Override PartName="/xl/drawings/drawing12.xml" ContentType="application/vnd.openxmlformats-officedocument.drawing+xml"/>
  <Override PartName="/xl/drawings/drawing14.xml" ContentType="application/vnd.openxmlformats-officedocument.drawing+xml"/>
  <Override PartName="/xl/worksheets/sheet26.xml" ContentType="application/vnd.openxmlformats-officedocument.spreadsheetml.worksheet+xml"/>
  <Override PartName="/xl/drawings/drawing13.xml" ContentType="application/vnd.openxmlformats-officedocument.drawing+xml"/>
  <Override PartName="/xl/worksheets/sheet27.xml" ContentType="application/vnd.openxmlformats-officedocument.spreadsheetml.worksheet+xml"/>
  <Override PartName="/xl/drawings/drawing8.xml" ContentType="application/vnd.openxmlformats-officedocument.drawing+xml"/>
  <Override PartName="/xl/styles.xml" ContentType="application/vnd.openxmlformats-officedocument.spreadsheetml.styles+xml"/>
  <Override PartName="/xl/drawings/drawing7.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worksheets/sheet4.xml" ContentType="application/vnd.openxmlformats-officedocument.spreadsheetml.worksheet+xml"/>
  <Override PartName="/xl/drawings/drawing6.xml" ContentType="application/vnd.openxmlformats-officedocument.drawing+xml"/>
  <Override PartName="/xl/sharedStrings.xml" ContentType="application/vnd.openxmlformats-officedocument.spreadsheetml.sharedStrings+xml"/>
  <Override PartName="/xl/worksheets/sheet25.xml" ContentType="application/vnd.openxmlformats-officedocument.spreadsheetml.worksheet+xml"/>
  <Override PartName="/xl/worksheets/sheet24.xml" ContentType="application/vnd.openxmlformats-officedocument.spreadsheetml.worksheet+xml"/>
  <Override PartName="/xl/worksheets/sheet11.xml" ContentType="application/vnd.openxmlformats-officedocument.spreadsheetml.worksheet+xml"/>
  <Override PartName="/xl/drawings/drawing20.xml" ContentType="application/vnd.openxmlformats-officedocument.drawing+xml"/>
  <Override PartName="/xl/worksheets/sheet12.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drawings/drawing21.xml" ContentType="application/vnd.openxmlformats-officedocument.drawing+xml"/>
  <Override PartName="/xl/drawings/drawing22.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5.xml" ContentType="application/vnd.openxmlformats-officedocument.drawing+xml"/>
  <Override PartName="/xl/worksheets/sheet14.xml" ContentType="application/vnd.openxmlformats-officedocument.spreadsheetml.worksheet+xml"/>
  <Override PartName="/xl/worksheets/sheet15.xml" ContentType="application/vnd.openxmlformats-officedocument.spreadsheetml.worksheet+xml"/>
  <Override PartName="/xl/worksheets/sheet22.xml" ContentType="application/vnd.openxmlformats-officedocument.spreadsheetml.worksheet+xml"/>
  <Override PartName="/xl/drawings/drawing17.xml" ContentType="application/vnd.openxmlformats-officedocument.drawing+xml"/>
  <Override PartName="/xl/worksheets/sheet23.xml" ContentType="application/vnd.openxmlformats-officedocument.spreadsheetml.worksheet+xml"/>
  <Override PartName="/xl/drawings/drawing16.xml" ContentType="application/vnd.openxmlformats-officedocument.drawing+xml"/>
  <Override PartName="/xl/drawings/drawing19.xml" ContentType="application/vnd.openxmlformats-officedocument.drawing+xml"/>
  <Override PartName="/xl/worksheets/sheet21.xml" ContentType="application/vnd.openxmlformats-officedocument.spreadsheetml.worksheet+xml"/>
  <Override PartName="/xl/worksheets/sheet19.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8.xml" ContentType="application/vnd.openxmlformats-officedocument.drawing+xml"/>
  <Override PartName="/xl/worksheets/sheet18.xml" ContentType="application/vnd.openxmlformats-officedocument.spreadsheetml.worksheet+xml"/>
  <Override PartName="/xl/worksheets/sheet20.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bookViews>
    <workbookView xWindow="6135" yWindow="165" windowWidth="15600" windowHeight="10110" tabRatio="898" activeTab="2"/>
  </bookViews>
  <sheets>
    <sheet name="Cover" sheetId="86" r:id="rId1"/>
    <sheet name="التقديم" sheetId="85" r:id="rId2"/>
    <sheet name="150" sheetId="6" r:id="rId3"/>
    <sheet name="GR.41" sheetId="50" r:id="rId4"/>
    <sheet name="151" sheetId="87" r:id="rId5"/>
    <sheet name="152" sheetId="49" r:id="rId6"/>
    <sheet name="153" sheetId="8" r:id="rId7"/>
    <sheet name="154" sheetId="9" r:id="rId8"/>
    <sheet name="155" sheetId="88" r:id="rId9"/>
    <sheet name="156" sheetId="77" r:id="rId10"/>
    <sheet name="157" sheetId="63" r:id="rId11"/>
    <sheet name="158" sheetId="71" r:id="rId12"/>
    <sheet name="159" sheetId="89" r:id="rId13"/>
    <sheet name="160" sheetId="83" r:id="rId14"/>
    <sheet name="161" sheetId="104" r:id="rId15"/>
    <sheet name="162" sheetId="29" r:id="rId16"/>
    <sheet name="163" sheetId="30" r:id="rId17"/>
    <sheet name="164" sheetId="90" r:id="rId18"/>
    <sheet name="165" sheetId="82" r:id="rId19"/>
    <sheet name="166" sheetId="36" r:id="rId20"/>
    <sheet name="167" sheetId="98" r:id="rId21"/>
    <sheet name="168" sheetId="95" r:id="rId22"/>
    <sheet name="169" sheetId="96" r:id="rId23"/>
    <sheet name="170" sheetId="97" r:id="rId24"/>
    <sheet name="171" sheetId="103" r:id="rId25"/>
    <sheet name="172" sheetId="99" r:id="rId26"/>
    <sheet name="173" sheetId="19" r:id="rId27"/>
    <sheet name="174" sheetId="72" r:id="rId28"/>
    <sheet name="175" sheetId="92" r:id="rId29"/>
    <sheet name="176" sheetId="93" r:id="rId30"/>
    <sheet name="177" sheetId="75" r:id="rId31"/>
  </sheets>
  <definedNames>
    <definedName name="OLE_LINK7" localSheetId="23">'170'!$J$35</definedName>
    <definedName name="_xlnm.Print_Area" localSheetId="2">'150'!$A$1:$G$14</definedName>
    <definedName name="_xlnm.Print_Area" localSheetId="4">'151'!$A$1:$G$13</definedName>
    <definedName name="_xlnm.Print_Area" localSheetId="5">'152'!$A$1:$K$14</definedName>
    <definedName name="_xlnm.Print_Area" localSheetId="6">'153'!$A$1:$K$38</definedName>
    <definedName name="_xlnm.Print_Area" localSheetId="7">'154'!$A$1:$Q$19</definedName>
    <definedName name="_xlnm.Print_Area" localSheetId="8">'155'!$A$1:$Q$19</definedName>
    <definedName name="_xlnm.Print_Area" localSheetId="9">'156'!$A$1:$I$19</definedName>
    <definedName name="_xlnm.Print_Area" localSheetId="10">'157'!$A$1:$L$19</definedName>
    <definedName name="_xlnm.Print_Area" localSheetId="11">'158'!$A$1:$G$40</definedName>
    <definedName name="_xlnm.Print_Area" localSheetId="12">'159'!$A$1:$P$20</definedName>
    <definedName name="_xlnm.Print_Area" localSheetId="13">'160'!$A$1:$H$22</definedName>
    <definedName name="_xlnm.Print_Area" localSheetId="15">'162'!$A$1:$F$12</definedName>
    <definedName name="_xlnm.Print_Area" localSheetId="16">'163'!$A$1:$K$12</definedName>
    <definedName name="_xlnm.Print_Area" localSheetId="17">'164'!$A$1:$O$20</definedName>
    <definedName name="_xlnm.Print_Area" localSheetId="18">'165'!$A$1:$E$39</definedName>
    <definedName name="_xlnm.Print_Area" localSheetId="19">'166'!$A$1:$O$22</definedName>
    <definedName name="_xlnm.Print_Area" localSheetId="20">'167'!$A$1:$K$33</definedName>
    <definedName name="_xlnm.Print_Area" localSheetId="21">'168'!$A$1:$K$20</definedName>
    <definedName name="_xlnm.Print_Area" localSheetId="22">'169'!$A$1:$O$17</definedName>
    <definedName name="_xlnm.Print_Area" localSheetId="23">'170'!$A$1:$G$52</definedName>
    <definedName name="_xlnm.Print_Area" localSheetId="24">'171'!$A$1:$J$31</definedName>
    <definedName name="_xlnm.Print_Area" localSheetId="25">'172'!$A$1:$I$22</definedName>
    <definedName name="_xlnm.Print_Area" localSheetId="26">'173'!$A$1:$G$15</definedName>
    <definedName name="_xlnm.Print_Area" localSheetId="27">'174'!$A$1:$H$14</definedName>
    <definedName name="_xlnm.Print_Area" localSheetId="28">'175'!$A$1:$L$22</definedName>
    <definedName name="_xlnm.Print_Area" localSheetId="29">'176'!$A$1:$P$14</definedName>
    <definedName name="_xlnm.Print_Area" localSheetId="30">'177'!$A$1:$L$17</definedName>
    <definedName name="_xlnm.Print_Area" localSheetId="0">Cover!$A$1:$A$7</definedName>
    <definedName name="_xlnm.Print_Area" localSheetId="1">التقديم!$A$1:$C$23</definedName>
    <definedName name="_xlnm.Print_Titles" localSheetId="23">'170'!$1:$6</definedName>
  </definedNames>
  <calcPr calcId="145621"/>
</workbook>
</file>

<file path=xl/calcChain.xml><?xml version="1.0" encoding="utf-8"?>
<calcChain xmlns="http://schemas.openxmlformats.org/spreadsheetml/2006/main">
  <c r="C31" i="103" l="1"/>
  <c r="D31" i="103"/>
  <c r="E31" i="103"/>
  <c r="F31" i="103"/>
  <c r="G31" i="103"/>
  <c r="H31" i="103"/>
  <c r="I31" i="103"/>
  <c r="B31" i="103"/>
  <c r="C13" i="103"/>
  <c r="D13" i="103"/>
  <c r="E13" i="103"/>
  <c r="F13" i="103"/>
  <c r="G13" i="103"/>
  <c r="H13" i="103"/>
  <c r="I13" i="103"/>
  <c r="B13" i="103"/>
  <c r="C17" i="103"/>
  <c r="D17" i="103"/>
  <c r="E17" i="103"/>
  <c r="F17" i="103"/>
  <c r="G17" i="103"/>
  <c r="H17" i="103"/>
  <c r="I17" i="103"/>
  <c r="B17" i="103"/>
  <c r="I23" i="103"/>
  <c r="C23" i="103"/>
  <c r="D23" i="103"/>
  <c r="E23" i="103"/>
  <c r="F23" i="103"/>
  <c r="G23" i="103"/>
  <c r="H23" i="103"/>
  <c r="B23" i="103"/>
  <c r="G26" i="103" l="1"/>
  <c r="G27" i="103"/>
  <c r="C27" i="103"/>
  <c r="C28" i="103"/>
  <c r="C15" i="103"/>
  <c r="D15" i="103"/>
  <c r="E15" i="103"/>
  <c r="G16" i="103"/>
  <c r="H16" i="103"/>
  <c r="I16" i="103"/>
  <c r="B18" i="103"/>
  <c r="C18" i="103"/>
  <c r="D18" i="103"/>
  <c r="E18" i="103"/>
  <c r="F18" i="103"/>
  <c r="G18" i="103"/>
  <c r="H18" i="103"/>
  <c r="I18" i="103"/>
  <c r="G20" i="103"/>
  <c r="H20" i="103"/>
  <c r="I20" i="103"/>
  <c r="G21" i="103"/>
  <c r="H21" i="103"/>
  <c r="I21" i="103"/>
  <c r="G22" i="103"/>
  <c r="H22" i="103"/>
  <c r="I22" i="103"/>
  <c r="C22" i="103"/>
  <c r="D22" i="103"/>
  <c r="D11" i="103"/>
  <c r="E11" i="103"/>
  <c r="G11" i="103"/>
  <c r="H11" i="103"/>
  <c r="G12" i="103"/>
  <c r="H12" i="103"/>
  <c r="N16" i="36"/>
  <c r="M13" i="36"/>
  <c r="M14" i="36"/>
  <c r="M15" i="36"/>
  <c r="M16" i="36"/>
  <c r="M17" i="36"/>
  <c r="M18" i="36"/>
  <c r="N18" i="36"/>
  <c r="L11" i="104"/>
  <c r="L13" i="104"/>
  <c r="L15" i="104"/>
  <c r="L18" i="104"/>
  <c r="L20" i="104"/>
  <c r="D8" i="89"/>
  <c r="D12" i="89"/>
  <c r="G8" i="89"/>
  <c r="G9" i="89"/>
  <c r="G10" i="89"/>
  <c r="G11" i="89"/>
  <c r="G12" i="89"/>
  <c r="G13" i="89"/>
  <c r="G14" i="89"/>
  <c r="G15" i="89"/>
  <c r="F8" i="89"/>
  <c r="F9" i="89"/>
  <c r="F10" i="89"/>
  <c r="F11" i="89"/>
  <c r="F12" i="89"/>
  <c r="F13" i="89"/>
  <c r="F14" i="89"/>
  <c r="F15" i="89"/>
  <c r="F16" i="89"/>
  <c r="F17" i="89"/>
  <c r="F18" i="89"/>
  <c r="F19" i="89"/>
  <c r="H8" i="89"/>
  <c r="H9" i="89"/>
  <c r="H10" i="89"/>
  <c r="H11" i="89"/>
  <c r="H12" i="89"/>
  <c r="H13" i="89"/>
  <c r="H14" i="89"/>
  <c r="H15" i="89"/>
  <c r="H16" i="89"/>
  <c r="H17" i="89"/>
  <c r="H18" i="89"/>
  <c r="H19" i="89"/>
  <c r="J19" i="89"/>
  <c r="M8" i="89"/>
  <c r="M9" i="89"/>
  <c r="M10" i="89"/>
  <c r="M11" i="89"/>
  <c r="M12" i="89"/>
  <c r="M13" i="89"/>
  <c r="M14" i="89"/>
  <c r="M15" i="89"/>
  <c r="M16" i="89"/>
  <c r="M17" i="89"/>
  <c r="M18" i="89"/>
  <c r="M19" i="89"/>
  <c r="M22" i="104" l="1"/>
  <c r="L22" i="104"/>
  <c r="N14" i="93" l="1"/>
  <c r="O14" i="93"/>
  <c r="I22" i="92"/>
  <c r="H22" i="92"/>
  <c r="F14" i="72"/>
  <c r="G14" i="72"/>
  <c r="F21" i="99"/>
  <c r="F20" i="99"/>
  <c r="F19" i="99"/>
  <c r="B52" i="97"/>
  <c r="F52" i="97"/>
  <c r="E52" i="97"/>
  <c r="D52" i="97"/>
  <c r="C52" i="97"/>
  <c r="F33" i="97"/>
  <c r="F21" i="97"/>
  <c r="F17" i="97"/>
  <c r="J8" i="95"/>
  <c r="F20" i="95"/>
  <c r="E20" i="95"/>
  <c r="G19" i="95"/>
  <c r="G18" i="95"/>
  <c r="G17" i="95"/>
  <c r="G16" i="95"/>
  <c r="G15" i="95"/>
  <c r="G14" i="95"/>
  <c r="G13" i="95"/>
  <c r="G12" i="95"/>
  <c r="G11" i="95"/>
  <c r="G20" i="95" s="1"/>
  <c r="G10" i="95"/>
  <c r="G9" i="95"/>
  <c r="G8" i="95"/>
  <c r="G32" i="98"/>
  <c r="D32" i="98"/>
  <c r="G31" i="98"/>
  <c r="D31" i="98"/>
  <c r="G30" i="98"/>
  <c r="D30" i="98"/>
  <c r="G29" i="98"/>
  <c r="D29" i="98"/>
  <c r="G28" i="98"/>
  <c r="D28" i="98"/>
  <c r="G27" i="98"/>
  <c r="D27" i="98"/>
  <c r="G26" i="98"/>
  <c r="D26" i="98"/>
  <c r="G25" i="98"/>
  <c r="D25" i="98"/>
  <c r="G24" i="98"/>
  <c r="D24" i="98"/>
  <c r="G23" i="98"/>
  <c r="D23" i="98"/>
  <c r="G22" i="98"/>
  <c r="D22" i="98"/>
  <c r="G21" i="98"/>
  <c r="D21" i="98"/>
  <c r="G20" i="98"/>
  <c r="D20" i="98"/>
  <c r="G19" i="98"/>
  <c r="D19" i="98"/>
  <c r="G18" i="98"/>
  <c r="D18" i="98"/>
  <c r="G17" i="98"/>
  <c r="D17" i="98"/>
  <c r="G16" i="98"/>
  <c r="D16" i="98"/>
  <c r="G15" i="98"/>
  <c r="D15" i="98"/>
  <c r="G14" i="98"/>
  <c r="D14" i="98"/>
  <c r="G13" i="98"/>
  <c r="D13" i="98"/>
  <c r="G12" i="98"/>
  <c r="D12" i="98"/>
  <c r="G11" i="98"/>
  <c r="D11" i="98"/>
  <c r="G10" i="98"/>
  <c r="D10" i="98"/>
  <c r="C19" i="36"/>
  <c r="D19" i="36"/>
  <c r="E19" i="36"/>
  <c r="F19" i="36"/>
  <c r="G19" i="36"/>
  <c r="H19" i="36"/>
  <c r="I19" i="36"/>
  <c r="J19" i="36"/>
  <c r="K19" i="36"/>
  <c r="L19" i="36"/>
  <c r="M19" i="36"/>
  <c r="N19" i="36"/>
  <c r="B19" i="36"/>
  <c r="M19" i="90"/>
  <c r="L19" i="90"/>
  <c r="K19" i="90"/>
  <c r="J19" i="90"/>
  <c r="I19" i="90"/>
  <c r="H19" i="90"/>
  <c r="G19" i="90"/>
  <c r="F19" i="90"/>
  <c r="E19" i="90"/>
  <c r="D19" i="90"/>
  <c r="C19" i="90"/>
  <c r="B19" i="90"/>
  <c r="N18" i="90"/>
  <c r="N17" i="90"/>
  <c r="N16" i="90"/>
  <c r="N15" i="90"/>
  <c r="J12" i="30"/>
  <c r="E11" i="29"/>
  <c r="C22" i="104"/>
  <c r="D22" i="104"/>
  <c r="E22" i="104"/>
  <c r="F22" i="104"/>
  <c r="G22" i="104"/>
  <c r="H22" i="104"/>
  <c r="I22" i="104"/>
  <c r="J22" i="104"/>
  <c r="B22" i="104"/>
  <c r="K11" i="104"/>
  <c r="K12" i="104"/>
  <c r="K13" i="104"/>
  <c r="K14" i="104"/>
  <c r="K15" i="104"/>
  <c r="K16" i="104"/>
  <c r="K17" i="104"/>
  <c r="K18" i="104"/>
  <c r="K19" i="104"/>
  <c r="K20" i="104"/>
  <c r="K21" i="104"/>
  <c r="K10" i="104"/>
  <c r="E21" i="83"/>
  <c r="D21" i="83"/>
  <c r="E20" i="83"/>
  <c r="D20" i="83"/>
  <c r="E19" i="83"/>
  <c r="D19" i="83"/>
  <c r="E18" i="83"/>
  <c r="D18" i="83"/>
  <c r="E17" i="83"/>
  <c r="D17" i="83"/>
  <c r="E16" i="83"/>
  <c r="D16" i="83"/>
  <c r="E15" i="83"/>
  <c r="D15" i="83"/>
  <c r="E14" i="83"/>
  <c r="D14" i="83"/>
  <c r="E13" i="83"/>
  <c r="D13" i="83"/>
  <c r="E12" i="83"/>
  <c r="D12" i="83"/>
  <c r="E11" i="83"/>
  <c r="D11" i="83"/>
  <c r="E10" i="83"/>
  <c r="D10" i="83"/>
  <c r="K22" i="104" l="1"/>
  <c r="N19" i="90"/>
  <c r="O11" i="89" l="1"/>
  <c r="N9" i="89"/>
  <c r="O9" i="89"/>
  <c r="N10" i="89"/>
  <c r="O10" i="89"/>
  <c r="N11" i="89"/>
  <c r="N12" i="89"/>
  <c r="O12" i="89"/>
  <c r="N13" i="89"/>
  <c r="O13" i="89"/>
  <c r="N14" i="89"/>
  <c r="O14" i="89"/>
  <c r="N15" i="89"/>
  <c r="O15" i="89"/>
  <c r="N16" i="89"/>
  <c r="O16" i="89"/>
  <c r="N17" i="89"/>
  <c r="O17" i="89"/>
  <c r="N18" i="89"/>
  <c r="O18" i="89"/>
  <c r="N19" i="89"/>
  <c r="O19" i="89"/>
  <c r="O8" i="89"/>
  <c r="O20" i="89" s="1"/>
  <c r="N8" i="89"/>
  <c r="M20" i="89" l="1"/>
  <c r="G10" i="83"/>
  <c r="F10" i="83"/>
  <c r="L20" i="89" l="1"/>
  <c r="K20" i="89"/>
  <c r="J20" i="89"/>
  <c r="I20" i="89"/>
  <c r="H20" i="89"/>
  <c r="G20" i="89"/>
  <c r="F20" i="89"/>
  <c r="E20" i="89"/>
  <c r="D20" i="89"/>
  <c r="C20" i="89"/>
  <c r="B20" i="89"/>
  <c r="D40" i="71" l="1"/>
  <c r="D39" i="71"/>
  <c r="D22" i="71"/>
  <c r="D17" i="71"/>
  <c r="D12" i="71"/>
  <c r="D23" i="71" s="1"/>
  <c r="D28" i="71"/>
  <c r="D33" i="71"/>
  <c r="K19" i="63"/>
  <c r="I19" i="63"/>
  <c r="K7" i="63"/>
  <c r="K8" i="63"/>
  <c r="K9" i="63"/>
  <c r="K10" i="63"/>
  <c r="K11" i="63"/>
  <c r="K12" i="63"/>
  <c r="K13" i="63"/>
  <c r="K14" i="63"/>
  <c r="K15" i="63"/>
  <c r="K16" i="63"/>
  <c r="K17" i="63"/>
  <c r="K18" i="63"/>
  <c r="M17" i="88"/>
  <c r="L17" i="88"/>
  <c r="K17" i="88"/>
  <c r="M17" i="9"/>
  <c r="L17" i="9"/>
  <c r="K17" i="9"/>
  <c r="I13" i="49"/>
  <c r="H13" i="49"/>
  <c r="J13" i="49" s="1"/>
  <c r="G13" i="49"/>
  <c r="D13" i="49"/>
  <c r="F10" i="87"/>
  <c r="F7" i="87"/>
  <c r="F12" i="6"/>
  <c r="E17" i="9" l="1"/>
  <c r="O17" i="9" l="1"/>
  <c r="P17" i="88" l="1"/>
  <c r="O17" i="88"/>
  <c r="N17" i="88"/>
  <c r="J17" i="88"/>
  <c r="I17" i="88"/>
  <c r="H17" i="88"/>
  <c r="G17" i="88"/>
  <c r="F17" i="88"/>
  <c r="E17" i="88"/>
  <c r="D17" i="88"/>
  <c r="C17" i="88"/>
  <c r="B17" i="88"/>
  <c r="N20" i="89" l="1"/>
  <c r="F11" i="83" l="1"/>
  <c r="F12" i="83"/>
  <c r="F13" i="83"/>
  <c r="F14" i="83"/>
  <c r="F15" i="83"/>
  <c r="F16" i="83"/>
  <c r="F17" i="83"/>
  <c r="F18" i="83"/>
  <c r="F19" i="83"/>
  <c r="F20" i="83"/>
  <c r="F21" i="83"/>
  <c r="G11" i="83"/>
  <c r="G12" i="83"/>
  <c r="G13" i="83"/>
  <c r="G14" i="83"/>
  <c r="G15" i="83"/>
  <c r="G16" i="83"/>
  <c r="G17" i="83"/>
  <c r="G18" i="83"/>
  <c r="G19" i="83"/>
  <c r="G20" i="83"/>
  <c r="G21" i="83"/>
  <c r="D22" i="83"/>
  <c r="F22" i="83" s="1"/>
  <c r="E22" i="83"/>
  <c r="C22" i="83" l="1"/>
  <c r="B22" i="83"/>
  <c r="G22" i="83" s="1"/>
  <c r="J19" i="95" l="1"/>
  <c r="J18" i="95"/>
  <c r="J17" i="95"/>
  <c r="J16" i="95"/>
  <c r="J15" i="95"/>
  <c r="J14" i="95"/>
  <c r="J13" i="95"/>
  <c r="J12" i="95"/>
  <c r="J11" i="95"/>
  <c r="J10" i="95"/>
  <c r="J9" i="95"/>
  <c r="J20" i="95" l="1"/>
  <c r="M17" i="96"/>
  <c r="D38" i="71"/>
  <c r="D13" i="8" l="1"/>
  <c r="N17" i="9" l="1"/>
  <c r="C19" i="63" l="1"/>
  <c r="P17" i="9" l="1"/>
  <c r="H20" i="95"/>
  <c r="I20" i="95"/>
  <c r="N13" i="93" l="1"/>
  <c r="O13" i="93"/>
  <c r="K22" i="92"/>
  <c r="J22" i="92"/>
  <c r="F13" i="72"/>
  <c r="G13" i="72"/>
  <c r="G21" i="99"/>
  <c r="G20" i="99"/>
  <c r="G19" i="99"/>
  <c r="J11" i="30" l="1"/>
  <c r="E12" i="29"/>
  <c r="D14" i="49" l="1"/>
  <c r="G14" i="49"/>
  <c r="H14" i="49"/>
  <c r="I14" i="49"/>
  <c r="D12" i="49"/>
  <c r="G12" i="49"/>
  <c r="H12" i="49"/>
  <c r="I12" i="49"/>
  <c r="J14" i="49" l="1"/>
  <c r="J12" i="49"/>
  <c r="E20" i="99" l="1"/>
  <c r="E19" i="99"/>
  <c r="D16" i="75"/>
  <c r="E16" i="75"/>
  <c r="F16" i="75"/>
  <c r="G16" i="75"/>
  <c r="H16" i="75"/>
  <c r="I16" i="75"/>
  <c r="D17" i="75"/>
  <c r="E17" i="75"/>
  <c r="F17" i="75"/>
  <c r="G17" i="75"/>
  <c r="H17" i="75"/>
  <c r="I17" i="75"/>
  <c r="C17" i="75"/>
  <c r="C16" i="75"/>
  <c r="J14" i="75"/>
  <c r="J15" i="75"/>
  <c r="F14" i="19"/>
  <c r="E14" i="19"/>
  <c r="D14" i="19"/>
  <c r="C14" i="19"/>
  <c r="B14" i="19"/>
  <c r="E21" i="99"/>
  <c r="D21" i="99"/>
  <c r="C21" i="99"/>
  <c r="D20" i="99"/>
  <c r="C20" i="99"/>
  <c r="D19" i="99"/>
  <c r="C19" i="99"/>
  <c r="E10" i="29" l="1"/>
  <c r="B17" i="9" l="1"/>
  <c r="C17" i="9"/>
  <c r="D17" i="9"/>
  <c r="F17" i="9"/>
  <c r="G17" i="9"/>
  <c r="H17" i="9"/>
  <c r="I17" i="9"/>
  <c r="J17" i="9"/>
  <c r="M19" i="63" l="1"/>
  <c r="N7" i="63" l="1"/>
  <c r="G11" i="8" l="1"/>
  <c r="G10" i="8"/>
  <c r="C38" i="8"/>
  <c r="B38" i="8"/>
  <c r="F33" i="98" l="1"/>
  <c r="E33" i="98"/>
  <c r="C33" i="98"/>
  <c r="B33" i="98"/>
  <c r="I32" i="98"/>
  <c r="H32" i="98"/>
  <c r="I31" i="98"/>
  <c r="H31" i="98"/>
  <c r="I30" i="98"/>
  <c r="H30" i="98"/>
  <c r="I29" i="98"/>
  <c r="H29" i="98"/>
  <c r="J29" i="98" s="1"/>
  <c r="I28" i="98"/>
  <c r="H28" i="98"/>
  <c r="J28" i="98" s="1"/>
  <c r="I27" i="98"/>
  <c r="H27" i="98"/>
  <c r="J27" i="98" s="1"/>
  <c r="I26" i="98"/>
  <c r="H26" i="98"/>
  <c r="I25" i="98"/>
  <c r="H25" i="98"/>
  <c r="I24" i="98"/>
  <c r="H24" i="98"/>
  <c r="J24" i="98" s="1"/>
  <c r="I23" i="98"/>
  <c r="H23" i="98"/>
  <c r="I22" i="98"/>
  <c r="H22" i="98"/>
  <c r="J22" i="98" s="1"/>
  <c r="I21" i="98"/>
  <c r="H21" i="98"/>
  <c r="J21" i="98" s="1"/>
  <c r="I20" i="98"/>
  <c r="H20" i="98"/>
  <c r="J20" i="98" s="1"/>
  <c r="I19" i="98"/>
  <c r="H19" i="98"/>
  <c r="I18" i="98"/>
  <c r="H18" i="98"/>
  <c r="I17" i="98"/>
  <c r="H17" i="98"/>
  <c r="I16" i="98"/>
  <c r="H16" i="98"/>
  <c r="J16" i="98" s="1"/>
  <c r="I15" i="98"/>
  <c r="H15" i="98"/>
  <c r="I14" i="98"/>
  <c r="H14" i="98"/>
  <c r="J14" i="98" s="1"/>
  <c r="I13" i="98"/>
  <c r="H13" i="98"/>
  <c r="J13" i="98" s="1"/>
  <c r="I12" i="98"/>
  <c r="H12" i="98"/>
  <c r="I11" i="98"/>
  <c r="H11" i="98"/>
  <c r="J11" i="98" s="1"/>
  <c r="I10" i="98"/>
  <c r="H10" i="98"/>
  <c r="L17" i="96"/>
  <c r="K17" i="96"/>
  <c r="J17" i="96"/>
  <c r="I17" i="96"/>
  <c r="H17" i="96"/>
  <c r="G17" i="96"/>
  <c r="F17" i="96"/>
  <c r="E17" i="96"/>
  <c r="D17" i="96"/>
  <c r="C17" i="96"/>
  <c r="B17" i="96"/>
  <c r="N16" i="96"/>
  <c r="N15" i="96"/>
  <c r="N14" i="96"/>
  <c r="N13" i="96"/>
  <c r="N12" i="96"/>
  <c r="N11" i="96"/>
  <c r="N10" i="96"/>
  <c r="N9" i="96"/>
  <c r="N8" i="96"/>
  <c r="D20" i="95"/>
  <c r="C20" i="95"/>
  <c r="B20" i="95"/>
  <c r="O12" i="93"/>
  <c r="N12" i="93"/>
  <c r="O11" i="93"/>
  <c r="N11" i="93"/>
  <c r="O10" i="93"/>
  <c r="N10" i="93"/>
  <c r="G22" i="92"/>
  <c r="F22" i="92"/>
  <c r="E22" i="92"/>
  <c r="D22" i="92"/>
  <c r="C22" i="92"/>
  <c r="B22" i="92"/>
  <c r="N17" i="96" l="1"/>
  <c r="J31" i="98"/>
  <c r="J23" i="98"/>
  <c r="J17" i="98"/>
  <c r="J12" i="98"/>
  <c r="I33" i="98"/>
  <c r="J25" i="98"/>
  <c r="G33" i="98"/>
  <c r="J18" i="98"/>
  <c r="J26" i="98"/>
  <c r="D33" i="98"/>
  <c r="J15" i="98"/>
  <c r="J19" i="98"/>
  <c r="J30" i="98"/>
  <c r="J32" i="98"/>
  <c r="J10" i="98"/>
  <c r="H33" i="98"/>
  <c r="J33" i="98" l="1"/>
  <c r="H7" i="77"/>
  <c r="B19" i="77"/>
  <c r="C39" i="82" l="1"/>
  <c r="C33" i="82"/>
  <c r="C20" i="82"/>
  <c r="D36" i="8" l="1"/>
  <c r="F12" i="72" l="1"/>
  <c r="G12" i="72"/>
  <c r="G12" i="36"/>
  <c r="G13" i="36"/>
  <c r="G14" i="36"/>
  <c r="G15" i="36"/>
  <c r="G16" i="36"/>
  <c r="G17" i="36"/>
  <c r="G18" i="36"/>
  <c r="J10" i="30"/>
  <c r="H17" i="77" l="1"/>
  <c r="H18" i="77"/>
  <c r="J9" i="75" l="1"/>
  <c r="J10" i="75"/>
  <c r="J11" i="75"/>
  <c r="J12" i="75"/>
  <c r="J13" i="75"/>
  <c r="J8" i="75"/>
  <c r="G10" i="72"/>
  <c r="F10" i="72"/>
  <c r="F11" i="72"/>
  <c r="G11" i="72"/>
  <c r="G11" i="36"/>
  <c r="J16" i="75" l="1"/>
  <c r="J17" i="75"/>
  <c r="G19" i="77"/>
  <c r="F19" i="77"/>
  <c r="E19" i="77"/>
  <c r="D19" i="77"/>
  <c r="C19" i="77"/>
  <c r="H16" i="77"/>
  <c r="H15" i="77"/>
  <c r="H14" i="77"/>
  <c r="H13" i="77"/>
  <c r="H12" i="77"/>
  <c r="H11" i="77"/>
  <c r="H10" i="77"/>
  <c r="H9" i="77"/>
  <c r="H8" i="77"/>
  <c r="G37" i="8"/>
  <c r="D37" i="8"/>
  <c r="G36" i="8"/>
  <c r="G35" i="8"/>
  <c r="D35" i="8"/>
  <c r="G34" i="8"/>
  <c r="D34" i="8"/>
  <c r="G33" i="8"/>
  <c r="D33" i="8"/>
  <c r="G32" i="8"/>
  <c r="D32" i="8"/>
  <c r="G31" i="8"/>
  <c r="D31" i="8"/>
  <c r="G30" i="8"/>
  <c r="D30" i="8"/>
  <c r="G29" i="8"/>
  <c r="D29" i="8"/>
  <c r="G28" i="8"/>
  <c r="D28" i="8"/>
  <c r="G27" i="8"/>
  <c r="D27" i="8"/>
  <c r="G26" i="8"/>
  <c r="D26" i="8"/>
  <c r="G25" i="8"/>
  <c r="D25" i="8"/>
  <c r="G24" i="8"/>
  <c r="D24" i="8"/>
  <c r="G23" i="8"/>
  <c r="D23" i="8"/>
  <c r="G22" i="8"/>
  <c r="D22" i="8"/>
  <c r="G21" i="8"/>
  <c r="D21" i="8"/>
  <c r="G20" i="8"/>
  <c r="D20" i="8"/>
  <c r="G19" i="8"/>
  <c r="D19" i="8"/>
  <c r="G18" i="8"/>
  <c r="D18" i="8"/>
  <c r="G17" i="8"/>
  <c r="D17" i="8"/>
  <c r="G16" i="8"/>
  <c r="D16" i="8"/>
  <c r="G15" i="8"/>
  <c r="D15" i="8"/>
  <c r="G14" i="8"/>
  <c r="D14" i="8"/>
  <c r="G13" i="8"/>
  <c r="G12" i="8"/>
  <c r="D12" i="8"/>
  <c r="D11" i="8"/>
  <c r="D10" i="8"/>
  <c r="H19" i="77" l="1"/>
  <c r="D38" i="8"/>
  <c r="D11" i="49" l="1"/>
  <c r="E38" i="8"/>
  <c r="F38" i="8"/>
  <c r="G38" i="8"/>
  <c r="N8" i="63"/>
  <c r="N9" i="63"/>
  <c r="N10" i="63"/>
  <c r="N11" i="63"/>
  <c r="N12" i="63"/>
  <c r="N13" i="63"/>
  <c r="N14" i="63"/>
  <c r="N15" i="63"/>
  <c r="N16" i="63"/>
  <c r="N17" i="63"/>
  <c r="N18" i="63"/>
  <c r="D19" i="63"/>
  <c r="E19" i="63"/>
  <c r="F19" i="63"/>
  <c r="G19" i="63"/>
  <c r="H19" i="63"/>
  <c r="J19" i="63"/>
  <c r="B19" i="63"/>
  <c r="I11" i="49" l="1"/>
  <c r="H11" i="49"/>
  <c r="G11" i="49"/>
  <c r="H10" i="8"/>
  <c r="J11" i="49" l="1"/>
  <c r="I35" i="8"/>
  <c r="H35" i="8"/>
  <c r="J35" i="8" l="1"/>
  <c r="I15" i="8"/>
  <c r="H15" i="8"/>
  <c r="J15" i="8" s="1"/>
  <c r="I11" i="8"/>
  <c r="H11" i="8"/>
  <c r="I12" i="8"/>
  <c r="I13" i="8"/>
  <c r="I14" i="8"/>
  <c r="I16" i="8"/>
  <c r="I17" i="8"/>
  <c r="I18" i="8"/>
  <c r="I19" i="8"/>
  <c r="I20" i="8"/>
  <c r="I21" i="8"/>
  <c r="I22" i="8"/>
  <c r="I23" i="8"/>
  <c r="I24" i="8"/>
  <c r="I25" i="8"/>
  <c r="I26" i="8"/>
  <c r="I27" i="8"/>
  <c r="I28" i="8"/>
  <c r="I29" i="8"/>
  <c r="I30" i="8"/>
  <c r="I31" i="8"/>
  <c r="I32" i="8"/>
  <c r="I33" i="8"/>
  <c r="I34" i="8"/>
  <c r="I36" i="8"/>
  <c r="I37" i="8"/>
  <c r="I10" i="8"/>
  <c r="H12" i="8"/>
  <c r="H13" i="8"/>
  <c r="H14" i="8"/>
  <c r="H16" i="8"/>
  <c r="H17" i="8"/>
  <c r="H18" i="8"/>
  <c r="H19" i="8"/>
  <c r="H20" i="8"/>
  <c r="H21" i="8"/>
  <c r="H22" i="8"/>
  <c r="H23" i="8"/>
  <c r="H24" i="8"/>
  <c r="H25" i="8"/>
  <c r="H26" i="8"/>
  <c r="H27" i="8"/>
  <c r="H28" i="8"/>
  <c r="H29" i="8"/>
  <c r="H30" i="8"/>
  <c r="H31" i="8"/>
  <c r="H32" i="8"/>
  <c r="H33" i="8"/>
  <c r="H34" i="8"/>
  <c r="H36" i="8"/>
  <c r="H37" i="8"/>
  <c r="J11" i="8" l="1"/>
  <c r="H38" i="8"/>
  <c r="I38" i="8"/>
  <c r="J12" i="8" l="1"/>
  <c r="J10" i="8"/>
  <c r="J9" i="30" l="1"/>
  <c r="E9" i="29"/>
  <c r="G10" i="49"/>
  <c r="D10" i="49"/>
  <c r="J8" i="30" l="1"/>
  <c r="E8" i="29"/>
  <c r="I10" i="49" l="1"/>
  <c r="H10" i="49"/>
  <c r="J10" i="49" l="1"/>
  <c r="J13" i="8" l="1"/>
  <c r="J24" i="8"/>
  <c r="J37" i="8"/>
  <c r="J16" i="8"/>
  <c r="J32" i="8"/>
  <c r="J29" i="8"/>
  <c r="J21" i="8"/>
  <c r="J25" i="8"/>
  <c r="J20" i="8"/>
  <c r="J33" i="8"/>
  <c r="J28" i="8"/>
  <c r="J34" i="8"/>
  <c r="J31" i="8"/>
  <c r="J26" i="8"/>
  <c r="J23" i="8"/>
  <c r="J18" i="8"/>
  <c r="J36" i="8"/>
  <c r="J30" i="8"/>
  <c r="J27" i="8"/>
  <c r="J22" i="8"/>
  <c r="J19" i="8"/>
  <c r="J17" i="8"/>
  <c r="J14" i="8"/>
  <c r="J38" i="8" l="1"/>
  <c r="D58" i="49" l="1"/>
  <c r="D57" i="49"/>
  <c r="D56" i="49"/>
  <c r="D55" i="49"/>
  <c r="D54" i="49"/>
  <c r="D53" i="49"/>
  <c r="D52" i="49"/>
  <c r="D51" i="49"/>
  <c r="D50" i="49"/>
  <c r="D49" i="49"/>
  <c r="D48" i="49"/>
  <c r="D47" i="49"/>
  <c r="D46" i="49"/>
  <c r="D45" i="49"/>
  <c r="D44" i="49"/>
  <c r="D43" i="49"/>
  <c r="D42" i="49"/>
  <c r="D41" i="49"/>
  <c r="D40" i="49"/>
  <c r="D39" i="49"/>
  <c r="D38" i="49"/>
  <c r="D37" i="49"/>
  <c r="D36" i="49"/>
</calcChain>
</file>

<file path=xl/sharedStrings.xml><?xml version="1.0" encoding="utf-8"?>
<sst xmlns="http://schemas.openxmlformats.org/spreadsheetml/2006/main" count="1501" uniqueCount="836">
  <si>
    <t>المجموع</t>
  </si>
  <si>
    <t>Total</t>
  </si>
  <si>
    <t xml:space="preserve">المجموع  </t>
  </si>
  <si>
    <t xml:space="preserve">Total  </t>
  </si>
  <si>
    <t>يناير</t>
  </si>
  <si>
    <t>فبراير</t>
  </si>
  <si>
    <t>مارس</t>
  </si>
  <si>
    <t>ابريل</t>
  </si>
  <si>
    <t>مايو</t>
  </si>
  <si>
    <t>يوليو</t>
  </si>
  <si>
    <t>سبتمبر</t>
  </si>
  <si>
    <t>نوفمبر</t>
  </si>
  <si>
    <t>ديسمبر</t>
  </si>
  <si>
    <t>January</t>
  </si>
  <si>
    <t>February</t>
  </si>
  <si>
    <t>March</t>
  </si>
  <si>
    <t>April</t>
  </si>
  <si>
    <t>May</t>
  </si>
  <si>
    <t>June</t>
  </si>
  <si>
    <t>July</t>
  </si>
  <si>
    <t>August</t>
  </si>
  <si>
    <t>September</t>
  </si>
  <si>
    <t>November</t>
  </si>
  <si>
    <t>December</t>
  </si>
  <si>
    <t>قطريون</t>
  </si>
  <si>
    <t>غير قطريين</t>
  </si>
  <si>
    <t>Qataris</t>
  </si>
  <si>
    <t xml:space="preserve"> سكرتير التحرير</t>
  </si>
  <si>
    <t xml:space="preserve"> محرر</t>
  </si>
  <si>
    <t xml:space="preserve"> مراسل</t>
  </si>
  <si>
    <t xml:space="preserve"> مخرج</t>
  </si>
  <si>
    <t xml:space="preserve"> مونتاج</t>
  </si>
  <si>
    <t xml:space="preserve"> مصحح</t>
  </si>
  <si>
    <t xml:space="preserve"> مترجم</t>
  </si>
  <si>
    <t xml:space="preserve"> مصور صحفي</t>
  </si>
  <si>
    <t xml:space="preserve"> خطاط ورسام</t>
  </si>
  <si>
    <t xml:space="preserve"> فني آخر</t>
  </si>
  <si>
    <t xml:space="preserve"> محاسب</t>
  </si>
  <si>
    <t xml:space="preserve"> كاتب حسابات</t>
  </si>
  <si>
    <t xml:space="preserve"> كاتب ارشيف</t>
  </si>
  <si>
    <t xml:space="preserve"> سكرتارية</t>
  </si>
  <si>
    <t xml:space="preserve"> اداريون آخرون</t>
  </si>
  <si>
    <t>PUBLIC LIBRARIES AND AVAILABLE BOOKS AND PERIODICALS</t>
  </si>
  <si>
    <t>الكتب العربية</t>
  </si>
  <si>
    <t>الكتب الاجنبية</t>
  </si>
  <si>
    <t>الدوريات</t>
  </si>
  <si>
    <t>Arabic Books</t>
  </si>
  <si>
    <t>Periodi-cals</t>
  </si>
  <si>
    <t xml:space="preserve"> دار الكتب القطرية</t>
  </si>
  <si>
    <t xml:space="preserve"> مكتبة الخور</t>
  </si>
  <si>
    <t xml:space="preserve"> مكتبة الشمال</t>
  </si>
  <si>
    <t xml:space="preserve"> مكتبة الخنساء</t>
  </si>
  <si>
    <t xml:space="preserve"> مكتبة الوكرة</t>
  </si>
  <si>
    <t>اسم المكتبة</t>
  </si>
  <si>
    <t>Name of Library</t>
  </si>
  <si>
    <t xml:space="preserve">  المجموع  </t>
  </si>
  <si>
    <t>نزلاء</t>
  </si>
  <si>
    <t>Occupants</t>
  </si>
  <si>
    <t>Nights</t>
  </si>
  <si>
    <t>ليالي</t>
  </si>
  <si>
    <t>يونيو</t>
  </si>
  <si>
    <t>أغسطس</t>
  </si>
  <si>
    <t>أكتوبر</t>
  </si>
  <si>
    <t>October</t>
  </si>
  <si>
    <t>Foreign Books</t>
  </si>
  <si>
    <t>نائب رئيس التحرير</t>
  </si>
  <si>
    <t>نائب مدير التحرير</t>
  </si>
  <si>
    <t xml:space="preserve"> عمال وفراشين</t>
  </si>
  <si>
    <t xml:space="preserve"> سائقين</t>
  </si>
  <si>
    <t xml:space="preserve"> رئيس التحرير </t>
  </si>
  <si>
    <t xml:space="preserve"> مدير التحرير</t>
  </si>
  <si>
    <t>عدد المقاعد</t>
  </si>
  <si>
    <t>متحف الفن الاسلامي</t>
  </si>
  <si>
    <t>Museum of Islamic Art</t>
  </si>
  <si>
    <t>الدوحة</t>
  </si>
  <si>
    <t>Doha</t>
  </si>
  <si>
    <t>الريان</t>
  </si>
  <si>
    <t>الوكرة</t>
  </si>
  <si>
    <t>ام صلال</t>
  </si>
  <si>
    <t>Umm Salal</t>
  </si>
  <si>
    <t>الخور</t>
  </si>
  <si>
    <t>الشمال</t>
  </si>
  <si>
    <t>الظعاين</t>
  </si>
  <si>
    <t>(1) Mosques Where all Prayers are Performed except Gumma.</t>
  </si>
  <si>
    <t>(3) هو الذي تؤدي فيه صلاة العيدين .</t>
  </si>
  <si>
    <t>(3) Praying ground  Where  The Two Eid's Prayers are Performed.</t>
  </si>
  <si>
    <t>EVENTS AT QATAR NATIONAL THEATER BY SECTORS</t>
  </si>
  <si>
    <t xml:space="preserve">المصادر: </t>
  </si>
  <si>
    <t>Sources:</t>
  </si>
  <si>
    <t>يومية</t>
  </si>
  <si>
    <t>شهرية</t>
  </si>
  <si>
    <t>Daily</t>
  </si>
  <si>
    <t>Monthly</t>
  </si>
  <si>
    <t>انتاج الاطعمة الشعبية</t>
  </si>
  <si>
    <t>صناعة السفن الخشبية (القلاف)</t>
  </si>
  <si>
    <t>الغوص وتوابعه</t>
  </si>
  <si>
    <t>الصيد وتوابعه</t>
  </si>
  <si>
    <t>صناعة الصناديق المبيتة</t>
  </si>
  <si>
    <t>التلي</t>
  </si>
  <si>
    <t>السعف</t>
  </si>
  <si>
    <t>صناعة البطاطيل</t>
  </si>
  <si>
    <t>صناعة البشوت</t>
  </si>
  <si>
    <t>التطريز</t>
  </si>
  <si>
    <t>النقدة</t>
  </si>
  <si>
    <t>الرحى</t>
  </si>
  <si>
    <t>انتاج العطور والبخور</t>
  </si>
  <si>
    <t>حرفة انتاج الحناء</t>
  </si>
  <si>
    <t>الضيافة القطرية</t>
  </si>
  <si>
    <t>Divining</t>
  </si>
  <si>
    <t>Fishing</t>
  </si>
  <si>
    <t>Tele (Embroidery)</t>
  </si>
  <si>
    <t>Embroidery</t>
  </si>
  <si>
    <t>Al Nekda (Embroidery)</t>
  </si>
  <si>
    <t>Raha (Grinder)</t>
  </si>
  <si>
    <r>
      <t xml:space="preserve">المجموع
</t>
    </r>
    <r>
      <rPr>
        <b/>
        <sz val="10"/>
        <rFont val="Arial"/>
        <family val="2"/>
      </rPr>
      <t>Total</t>
    </r>
  </si>
  <si>
    <t xml:space="preserve">               الجنسية
  السنة</t>
  </si>
  <si>
    <t>متحف الفن العربي</t>
  </si>
  <si>
    <t>معرض الرواق</t>
  </si>
  <si>
    <t>Museum of Arab Art</t>
  </si>
  <si>
    <t>Katara Gallery</t>
  </si>
  <si>
    <t>Alroaq Gallery</t>
  </si>
  <si>
    <t>مصمم جرافيك</t>
  </si>
  <si>
    <t>تسويق</t>
  </si>
  <si>
    <t>الصحف والمجلات الصادرة في دولة قطر
2007-2011</t>
  </si>
  <si>
    <t>المكتبات العامة والكتب والدوريات المتوفرة</t>
  </si>
  <si>
    <r>
      <t xml:space="preserve">الدينية
</t>
    </r>
    <r>
      <rPr>
        <b/>
        <sz val="10"/>
        <rFont val="Arial"/>
        <family val="2"/>
      </rPr>
      <t>Religious</t>
    </r>
  </si>
  <si>
    <r>
      <t xml:space="preserve">الإعلامية
</t>
    </r>
    <r>
      <rPr>
        <b/>
        <sz val="10"/>
        <rFont val="Arial"/>
        <family val="2"/>
      </rPr>
      <t>Media</t>
    </r>
  </si>
  <si>
    <r>
      <t xml:space="preserve">الترفيهية
</t>
    </r>
    <r>
      <rPr>
        <b/>
        <sz val="10"/>
        <rFont val="Arial"/>
        <family val="2"/>
      </rPr>
      <t>Recreation</t>
    </r>
  </si>
  <si>
    <r>
      <t xml:space="preserve">الفئات
</t>
    </r>
    <r>
      <rPr>
        <b/>
        <sz val="10"/>
        <rFont val="Arial"/>
        <family val="2"/>
      </rPr>
      <t>Categories</t>
    </r>
  </si>
  <si>
    <r>
      <t xml:space="preserve">الثقافية
</t>
    </r>
    <r>
      <rPr>
        <b/>
        <sz val="10"/>
        <rFont val="Arial"/>
        <family val="2"/>
      </rPr>
      <t>Cultural</t>
    </r>
  </si>
  <si>
    <r>
      <t xml:space="preserve">التعليمية
</t>
    </r>
    <r>
      <rPr>
        <b/>
        <sz val="10"/>
        <rFont val="Arial"/>
        <family val="2"/>
      </rPr>
      <t>Educational</t>
    </r>
  </si>
  <si>
    <r>
      <t xml:space="preserve">الدرامية
</t>
    </r>
    <r>
      <rPr>
        <b/>
        <sz val="10"/>
        <rFont val="Arial"/>
        <family val="2"/>
      </rPr>
      <t>Dramas</t>
    </r>
  </si>
  <si>
    <r>
      <t xml:space="preserve">الإعلانات
</t>
    </r>
    <r>
      <rPr>
        <b/>
        <sz val="10"/>
        <rFont val="Arial"/>
        <family val="2"/>
      </rPr>
      <t>Advertising</t>
    </r>
  </si>
  <si>
    <t xml:space="preserve">فعاليات مسرح قطر الوطني حسب نوع الفعالية </t>
  </si>
  <si>
    <t>Jan.</t>
  </si>
  <si>
    <t>Feb.</t>
  </si>
  <si>
    <t>Mar.</t>
  </si>
  <si>
    <t>Apr.</t>
  </si>
  <si>
    <t>Ju.</t>
  </si>
  <si>
    <t>Jun.</t>
  </si>
  <si>
    <t>اغسطس</t>
  </si>
  <si>
    <t>Aug.</t>
  </si>
  <si>
    <t>Sept.</t>
  </si>
  <si>
    <t>اكتوبر</t>
  </si>
  <si>
    <t>Oct.</t>
  </si>
  <si>
    <t>Nov.</t>
  </si>
  <si>
    <t>Dec.</t>
  </si>
  <si>
    <t>أفلام عربية
Arabic Films</t>
  </si>
  <si>
    <t>أفلام أجنبية
Foreign Films</t>
  </si>
  <si>
    <t xml:space="preserve">        الكتب والدوريات
  اسم المكتبة   </t>
  </si>
  <si>
    <t>نزلاء الفنادق وليالي الاقامة حسب الأشهر</t>
  </si>
  <si>
    <t xml:space="preserve">            الجنسية
السنة</t>
  </si>
  <si>
    <t xml:space="preserve">                            Year
   Item </t>
  </si>
  <si>
    <t>(1) هو الذي تؤدي فيه جميع الصلوات ما عدا الجمعة .</t>
  </si>
  <si>
    <t>(2) هو الذي تؤدي فيه جميع الصلوات والجمعة .</t>
  </si>
  <si>
    <t>EMPLOYEES IN JOURNAL AND MAGAZINES BY NATIONALITY &amp; GENDER</t>
  </si>
  <si>
    <t>البيان</t>
  </si>
  <si>
    <t>عدد الفنادق</t>
  </si>
  <si>
    <t>No.of Hotels</t>
  </si>
  <si>
    <t>عدد الاسرة</t>
  </si>
  <si>
    <t>No.of Beds</t>
  </si>
  <si>
    <t>العاملون بالصحف والمجلات حسب الجنسية والنوع والمهنة</t>
  </si>
  <si>
    <t>العاملون بالصحف والمجلات حسب الجنسية والنوع</t>
  </si>
  <si>
    <t>نزلاء الفنادق وليالي الاقامة حسب الجنسية</t>
  </si>
  <si>
    <t>حفلات موسيقية</t>
  </si>
  <si>
    <t>رياضة وترفيه</t>
  </si>
  <si>
    <t>مهرجانات</t>
  </si>
  <si>
    <t>معارض</t>
  </si>
  <si>
    <t>المسارح</t>
  </si>
  <si>
    <t>جمعيات ومراكز</t>
  </si>
  <si>
    <t>مسجد</t>
  </si>
  <si>
    <t>اذاعة وتلفزيون</t>
  </si>
  <si>
    <t xml:space="preserve">ملاعب رياضية </t>
  </si>
  <si>
    <t>مطاعم ومقاهي</t>
  </si>
  <si>
    <t>نوع البرنامج</t>
  </si>
  <si>
    <t>النوع</t>
  </si>
  <si>
    <t xml:space="preserve">  Type</t>
  </si>
  <si>
    <t>وثائقي</t>
  </si>
  <si>
    <t>Documentary</t>
  </si>
  <si>
    <t>إنتاج مشترك مع جهة عربية</t>
  </si>
  <si>
    <t>إنتاج مشترك مع جهة أجنبية</t>
  </si>
  <si>
    <t>زوار مؤسسة الحي الثقافي (كتارا) حسب الشهر</t>
  </si>
  <si>
    <t>VISITORS OF THE CULTURAL VILLAGE
 FOUNDATION (KATARA)  BY MONTH</t>
  </si>
  <si>
    <t>الفعاليات الثقافية في مؤسسة الحي الثقافي (كتارا) حسب الشهر</t>
  </si>
  <si>
    <t>مرافق مؤسسة الحي الثقافي (كتارا)</t>
  </si>
  <si>
    <t>المرفق</t>
  </si>
  <si>
    <t>الإعلام والثقافة والسياحة</t>
  </si>
  <si>
    <t>MEDIA, CULTURE AND 
TOURISM</t>
  </si>
  <si>
    <t>Festivals</t>
  </si>
  <si>
    <t xml:space="preserve"> Facility </t>
  </si>
  <si>
    <t>EVENTS AT QATAR NATIONAL THEATER BY TYPE OF EVENTS</t>
  </si>
  <si>
    <r>
      <t xml:space="preserve">كرتون
</t>
    </r>
    <r>
      <rPr>
        <b/>
        <sz val="10"/>
        <rFont val="Arial"/>
        <family val="2"/>
      </rPr>
      <t>Cartoon</t>
    </r>
  </si>
  <si>
    <t>PRODUCTION OF GENERAL SECTOR IN QATAR TV</t>
  </si>
  <si>
    <t>Item</t>
  </si>
  <si>
    <t>مدرجات (مسرح مكشوف)</t>
  </si>
  <si>
    <t>توزيعات هدايا تراثية</t>
  </si>
  <si>
    <t>5600 </t>
  </si>
  <si>
    <t>رئيس مجلس الادارة</t>
  </si>
  <si>
    <t>الإدارة العامة</t>
  </si>
  <si>
    <t>General Management</t>
  </si>
  <si>
    <t>عضو مجلس الادارة المدير العام</t>
  </si>
  <si>
    <t>مساعد رئيس التحرير</t>
  </si>
  <si>
    <t>مندوبين</t>
  </si>
  <si>
    <t>Representative</t>
  </si>
  <si>
    <t>Non-Qataris</t>
  </si>
  <si>
    <t>ملاحظة:تم احتساب الليالي السياحية حسب عدد إشغال الغرف.</t>
  </si>
  <si>
    <t>Note: The calculation of the number of tourist nights by room occupancy.</t>
  </si>
  <si>
    <t>جدول رقم (151)</t>
  </si>
  <si>
    <t>Table No. (151)</t>
  </si>
  <si>
    <t>جدول رقم (152)</t>
  </si>
  <si>
    <t>Table No. (152)</t>
  </si>
  <si>
    <t>جدول رقم (153)</t>
  </si>
  <si>
    <t>Table No. (153)</t>
  </si>
  <si>
    <t>جدول رقم (154)</t>
  </si>
  <si>
    <t>Table No. (154)</t>
  </si>
  <si>
    <t>جدول رقم (155)</t>
  </si>
  <si>
    <t>Table No. (155)</t>
  </si>
  <si>
    <t>جدول رقم (156)</t>
  </si>
  <si>
    <t>Table No. (156)</t>
  </si>
  <si>
    <t>جدول رقم (157)</t>
  </si>
  <si>
    <t>Table No. (157)</t>
  </si>
  <si>
    <t>جدول رقم (158)</t>
  </si>
  <si>
    <t>Table No. (158)</t>
  </si>
  <si>
    <t>جدول رقم (159)</t>
  </si>
  <si>
    <t>Table No. (159)</t>
  </si>
  <si>
    <t>جدول رقم (160)</t>
  </si>
  <si>
    <t>Table No. (160)</t>
  </si>
  <si>
    <t>جدول رقم (161)</t>
  </si>
  <si>
    <t>Table No. (161)</t>
  </si>
  <si>
    <t>Table No. (162)</t>
  </si>
  <si>
    <t>جدول رقم (162)</t>
  </si>
  <si>
    <t>Table No. (163)</t>
  </si>
  <si>
    <t>جدول رقم (163)</t>
  </si>
  <si>
    <t>جدول رقم (164)</t>
  </si>
  <si>
    <t>Table No. (164)</t>
  </si>
  <si>
    <t>جدول رقم (165)</t>
  </si>
  <si>
    <t>Table No. (165)</t>
  </si>
  <si>
    <t>جدول رقم (166)</t>
  </si>
  <si>
    <t>Table No. (166)</t>
  </si>
  <si>
    <t>Table No. (167)</t>
  </si>
  <si>
    <t>جدول رقم (167)</t>
  </si>
  <si>
    <t>جدول رقم (168)</t>
  </si>
  <si>
    <t>Table No. (168)</t>
  </si>
  <si>
    <t>جدول رقم (170)</t>
  </si>
  <si>
    <t>جدول رقم (169)</t>
  </si>
  <si>
    <t>Table No. (169)</t>
  </si>
  <si>
    <t>Table No. (170)</t>
  </si>
  <si>
    <t>جدول رقم (171)</t>
  </si>
  <si>
    <t>Table No. (171)</t>
  </si>
  <si>
    <t>التوزيع الشهري لساعات بث البرنامج العام من تلفزيون قطر حسب نوع البرامج والشهر</t>
  </si>
  <si>
    <t>فعاليات مسرح قطر الوطني حسب القطاع</t>
  </si>
  <si>
    <t>متحف قلعة الزبارة</t>
  </si>
  <si>
    <t>Zubara Fort Museum</t>
  </si>
  <si>
    <t>معرض قلعة الزبارة</t>
  </si>
  <si>
    <t>المدينة القديمة قلعة الزبارة</t>
  </si>
  <si>
    <t>متاحف مشيرب</t>
  </si>
  <si>
    <t>Msheireb Museum</t>
  </si>
  <si>
    <t>هذا وتحتل السياحة مكاناً هاماً في الاقتصاد الحديث اذ تعتبر صناعة لها مكوناتها كالموقع الجغرافي ، والأماكن الأثرية والشواطئ .. الخ . وعوامل انتاجها كالفنادق.</t>
  </si>
  <si>
    <t>زوار المتاحف والمعارض حسب الشهر والمتحف</t>
  </si>
  <si>
    <t xml:space="preserve">                       الشهر
   المتحف </t>
  </si>
  <si>
    <t>الشحانية</t>
  </si>
  <si>
    <t>الغزل</t>
  </si>
  <si>
    <t>Weaving</t>
  </si>
  <si>
    <t>البرم</t>
  </si>
  <si>
    <t>Headband Making (Braim)</t>
  </si>
  <si>
    <t>صناعة السدو</t>
  </si>
  <si>
    <t xml:space="preserve">عدد الغرف </t>
  </si>
  <si>
    <t>No.of Rooms</t>
  </si>
  <si>
    <t>فنون بصرية وتشكيلية</t>
  </si>
  <si>
    <t xml:space="preserve">دراما ومسرح </t>
  </si>
  <si>
    <t>Gallery</t>
  </si>
  <si>
    <t>قاعة أفراح ومناسبات</t>
  </si>
  <si>
    <t>مواقف سيارات</t>
  </si>
  <si>
    <t>عيادة بيطرية</t>
  </si>
  <si>
    <t>Veterinary Clinic</t>
  </si>
  <si>
    <t>متحف الصقور</t>
  </si>
  <si>
    <t>Falconry Museum</t>
  </si>
  <si>
    <t>The Plaza Katara Complex</t>
  </si>
  <si>
    <t>أكاديمية للموسيقى</t>
  </si>
  <si>
    <t>Music Academy</t>
  </si>
  <si>
    <t>Commercial Plaza &amp; Children Mall</t>
  </si>
  <si>
    <t>حدائق وتلال كتارا (منطقة الجنوب والشمال)</t>
  </si>
  <si>
    <t>منطقة ألعاب الأطفال</t>
  </si>
  <si>
    <t>Children's play area</t>
  </si>
  <si>
    <t>Beach &amp; Water Sports</t>
  </si>
  <si>
    <t>أنشطة الرياضات المائية</t>
  </si>
  <si>
    <t>مجمع كتارا بلازا</t>
  </si>
  <si>
    <t>Al Zubarah Fort Exhibition</t>
  </si>
  <si>
    <t>Al Zubarah Fort Old City</t>
  </si>
  <si>
    <t>المكتبات العامة حسب عدد المستعيرين والكتب المستعارة وعدد العاملين</t>
  </si>
  <si>
    <t xml:space="preserve">يوليو </t>
  </si>
  <si>
    <t xml:space="preserve">July </t>
  </si>
  <si>
    <t xml:space="preserve">المواقع التراثية في دولة قطر </t>
  </si>
  <si>
    <t xml:space="preserve">HERITAGES SITES IN THE STATE OF QATAR 
</t>
  </si>
  <si>
    <t>الفنادق والغرف والأسرة والنزلاء والليالي السياحية حسب درجة الفندق</t>
  </si>
  <si>
    <t>نزلاء الفنادق حسب الجنسية ودرجة الفندق وليالي الإقامة</t>
  </si>
  <si>
    <t>HOTELS, ROOMS, BEDS, OCCUPANTS AND TOURISTIC NIGHTS 
 BY HOTEL CLASS</t>
  </si>
  <si>
    <t>التوزيع الشهري لساعات بث البرنامج العام من إذاعة قطر حسب نوع البرامج والشهر</t>
  </si>
  <si>
    <r>
      <t xml:space="preserve">عرب
</t>
    </r>
    <r>
      <rPr>
        <b/>
        <sz val="9"/>
        <rFont val="Arial"/>
        <family val="2"/>
      </rPr>
      <t>Arab</t>
    </r>
  </si>
  <si>
    <r>
      <t xml:space="preserve">خليجيون
</t>
    </r>
    <r>
      <rPr>
        <b/>
        <sz val="9"/>
        <rFont val="Arial"/>
        <family val="2"/>
      </rPr>
      <t>C.C.A.S.G</t>
    </r>
  </si>
  <si>
    <r>
      <t xml:space="preserve">أوروبيون 
</t>
    </r>
    <r>
      <rPr>
        <b/>
        <sz val="9"/>
        <rFont val="Arial"/>
        <family val="2"/>
      </rPr>
      <t xml:space="preserve">Europe </t>
    </r>
    <r>
      <rPr>
        <b/>
        <sz val="11"/>
        <rFont val="Arial"/>
        <family val="2"/>
      </rPr>
      <t xml:space="preserve"> </t>
    </r>
  </si>
  <si>
    <r>
      <t xml:space="preserve">آخرون
</t>
    </r>
    <r>
      <rPr>
        <b/>
        <sz val="9"/>
        <rFont val="Arial"/>
        <family val="2"/>
      </rPr>
      <t>Other</t>
    </r>
  </si>
  <si>
    <r>
      <t xml:space="preserve">الإمارات
</t>
    </r>
    <r>
      <rPr>
        <b/>
        <sz val="9"/>
        <rFont val="Arial"/>
        <family val="2"/>
      </rPr>
      <t>U.A.E</t>
    </r>
  </si>
  <si>
    <r>
      <t xml:space="preserve">السعودية
</t>
    </r>
    <r>
      <rPr>
        <b/>
        <sz val="9"/>
        <rFont val="Arial"/>
        <family val="2"/>
      </rPr>
      <t>K.S.A</t>
    </r>
  </si>
  <si>
    <t xml:space="preserve"> Type of Programs</t>
  </si>
  <si>
    <r>
      <t xml:space="preserve">الجنسيات العربية
</t>
    </r>
    <r>
      <rPr>
        <b/>
        <sz val="9"/>
        <rFont val="Arial"/>
        <family val="2"/>
      </rPr>
      <t>Arab Nationalities</t>
    </r>
  </si>
  <si>
    <r>
      <t xml:space="preserve">الجنسيات الاجنبية
</t>
    </r>
    <r>
      <rPr>
        <b/>
        <sz val="9"/>
        <rFont val="Arial"/>
        <family val="2"/>
      </rPr>
      <t>Foreign Nationalities</t>
    </r>
  </si>
  <si>
    <r>
      <t xml:space="preserve">المجموع
</t>
    </r>
    <r>
      <rPr>
        <b/>
        <sz val="9"/>
        <rFont val="Arial"/>
        <family val="2"/>
      </rPr>
      <t>Total</t>
    </r>
  </si>
  <si>
    <t xml:space="preserve">PUBLIC LIBRARIES BY NUMBER OF BORROWERS, BOOKS BORROWED AND NUMBER OF EMPLOYEES </t>
  </si>
  <si>
    <t xml:space="preserve">HOTELS BY CLASS, NUMBER OF ROOMS AND BEDS </t>
  </si>
  <si>
    <t>التوزيع الشهري لساعات بث البرنامج العام من إذاعة صوت الخليج حسب نوع البرامج والشهر</t>
  </si>
  <si>
    <t>Table No. (150)</t>
  </si>
  <si>
    <t>جدول رقم (150)</t>
  </si>
  <si>
    <t>فعاليات متنوعة</t>
  </si>
  <si>
    <t xml:space="preserve">معارض وصالات الفنون </t>
  </si>
  <si>
    <t>ندوات ومحاضرات ومؤتمرات</t>
  </si>
  <si>
    <t>تطوير المواهب</t>
  </si>
  <si>
    <t>-</t>
  </si>
  <si>
    <t>مطعم في الفضاء البحري (8 أكواخ بحرية)</t>
  </si>
  <si>
    <t>Offshore Restaurant (8 Bungalow)</t>
  </si>
  <si>
    <t xml:space="preserve">محلات وأكشاك تجارية </t>
  </si>
  <si>
    <t>مخازن كتارا (الشمالية والجنوبية) مخصصة للمطاعم (26 ثلاجة لكل مخزن)</t>
  </si>
  <si>
    <t>مبنى الطاقة (مواقف سيارات وتزويد الطاقة)</t>
  </si>
  <si>
    <t>مداخل الرئيسية للمؤسسة</t>
  </si>
  <si>
    <t>مواقف خدمات سيارات الأجرة</t>
  </si>
  <si>
    <t>سيارات الجولف للتنقل الداخلي</t>
  </si>
  <si>
    <t>سيارات جولف اسعاف</t>
  </si>
  <si>
    <t>دورات مياه (عمومي)</t>
  </si>
  <si>
    <t>سيارات جولف لخدمة ذوي الاحتياجات</t>
  </si>
  <si>
    <t>سلالم</t>
  </si>
  <si>
    <t>دورات مياه (مطاعم)</t>
  </si>
  <si>
    <t>دورات مياه (موظفين وضيوف)</t>
  </si>
  <si>
    <t>دورات مياه (عمومي) لخدمة ذوي الاحتياجات</t>
  </si>
  <si>
    <t>معارض مطافيء مقر الفنانين</t>
  </si>
  <si>
    <t>Fire Station - Artist Residence</t>
  </si>
  <si>
    <t>معارض جاليري متاحف قطر في كتارا</t>
  </si>
  <si>
    <t>الفئة</t>
  </si>
  <si>
    <t>مستوطنة أثرية</t>
  </si>
  <si>
    <t>معلم من الحجارة + مجموعة معالم من الحجارة</t>
  </si>
  <si>
    <t>مصيدة أسماك</t>
  </si>
  <si>
    <t>كومة صدف</t>
  </si>
  <si>
    <t>نحت في الصخور</t>
  </si>
  <si>
    <t>مشغولات يدوية أثرية</t>
  </si>
  <si>
    <t>مستوطنة مؤقتة / معسكر / مسجد</t>
  </si>
  <si>
    <t>مدابس (معصرة تمر)</t>
  </si>
  <si>
    <t>مشغولات خزفية</t>
  </si>
  <si>
    <t>موقد</t>
  </si>
  <si>
    <t>مأوى</t>
  </si>
  <si>
    <t>حطام سفينة</t>
  </si>
  <si>
    <t>أخرى</t>
  </si>
  <si>
    <t xml:space="preserve">التراث الأثري </t>
  </si>
  <si>
    <t xml:space="preserve">Archaeological Heritage </t>
  </si>
  <si>
    <t>Category</t>
  </si>
  <si>
    <t>Type</t>
  </si>
  <si>
    <t>Archaeological Settlement</t>
  </si>
  <si>
    <t>Cairn + cairn cluster</t>
  </si>
  <si>
    <t>Fish trap</t>
  </si>
  <si>
    <t>Midden</t>
  </si>
  <si>
    <t>Rock Carving</t>
  </si>
  <si>
    <t>Artefact Scatter</t>
  </si>
  <si>
    <t>Temporary Settlement/Camp / Mosque</t>
  </si>
  <si>
    <t>Date Press</t>
  </si>
  <si>
    <t>Earthenwork</t>
  </si>
  <si>
    <t>Hearth</t>
  </si>
  <si>
    <t>Shelter</t>
  </si>
  <si>
    <t>Shipwreck</t>
  </si>
  <si>
    <t>Other</t>
  </si>
  <si>
    <t>حصن / تحصين</t>
  </si>
  <si>
    <t>مستوطنة</t>
  </si>
  <si>
    <t>عزبة</t>
  </si>
  <si>
    <t>مقبرة إسلامية / مقبرة</t>
  </si>
  <si>
    <t>مجلس</t>
  </si>
  <si>
    <t>مخفر شرطة / خفر سواحل</t>
  </si>
  <si>
    <t>اسطبلات</t>
  </si>
  <si>
    <t>مزرعة ومبانيها</t>
  </si>
  <si>
    <t>بئر</t>
  </si>
  <si>
    <t>جدار / سور</t>
  </si>
  <si>
    <t xml:space="preserve">التراث المعماري  </t>
  </si>
  <si>
    <t xml:space="preserve">Architectural Heritage </t>
  </si>
  <si>
    <t>Fort / Fortification</t>
  </si>
  <si>
    <t>Settlement</t>
  </si>
  <si>
    <t>Residence / Homestead</t>
  </si>
  <si>
    <t>Islamic Grave / Cemetery</t>
  </si>
  <si>
    <t>Majlis</t>
  </si>
  <si>
    <t>Mosque</t>
  </si>
  <si>
    <t>Police / Coast Guard Station</t>
  </si>
  <si>
    <t>Stables</t>
  </si>
  <si>
    <t>Farmstead</t>
  </si>
  <si>
    <t>Well</t>
  </si>
  <si>
    <t>Wall / Enclosure</t>
  </si>
  <si>
    <t>كهف</t>
  </si>
  <si>
    <t>موقع/ شاطئ أحفوري</t>
  </si>
  <si>
    <t>موقع محجر</t>
  </si>
  <si>
    <t>واحة</t>
  </si>
  <si>
    <t>التراث الطبيعي</t>
  </si>
  <si>
    <t>Cave</t>
  </si>
  <si>
    <t>Fossil Site/Beach</t>
  </si>
  <si>
    <t>Quarry Site</t>
  </si>
  <si>
    <t>Oasis</t>
  </si>
  <si>
    <t>Natural Heritage</t>
  </si>
  <si>
    <t>جدول رقم (172)</t>
  </si>
  <si>
    <t>Table No. (172)</t>
  </si>
  <si>
    <t>جدول رقم (173)</t>
  </si>
  <si>
    <t>Table No. (173)</t>
  </si>
  <si>
    <t xml:space="preserve">                       السنة
 البيان </t>
  </si>
  <si>
    <t>NEWSPAPERS AND MAGAZINES ISSUED 
IN THE STATE OF QATAR</t>
  </si>
  <si>
    <t>EMPLOYEES IN JOURNAL AND MAGAZINES BY NATIONALITY, 
GENDER AND OCCUPATION</t>
  </si>
  <si>
    <t>الإعلانات</t>
  </si>
  <si>
    <t>Advertising</t>
  </si>
  <si>
    <t xml:space="preserve">                    القطاع
  السنة</t>
  </si>
  <si>
    <t xml:space="preserve">                       Sector
Year</t>
  </si>
  <si>
    <t>القطاع الحكومي</t>
  </si>
  <si>
    <t>القطاع الخاص</t>
  </si>
  <si>
    <t>مشاركات خارجية</t>
  </si>
  <si>
    <t>Government Sector</t>
  </si>
  <si>
    <t xml:space="preserve">             الفعاليات
السنة</t>
  </si>
  <si>
    <t xml:space="preserve">                Events
Year</t>
  </si>
  <si>
    <t>مهرجان</t>
  </si>
  <si>
    <t>Festival</t>
  </si>
  <si>
    <t>مسرحية</t>
  </si>
  <si>
    <t>Play</t>
  </si>
  <si>
    <t>عروض غنائية</t>
  </si>
  <si>
    <t>فنون التراث</t>
  </si>
  <si>
    <t>Heritage Arts</t>
  </si>
  <si>
    <t>فنون تشكيلية</t>
  </si>
  <si>
    <t>Fine Arts</t>
  </si>
  <si>
    <t>Jul.</t>
  </si>
  <si>
    <t xml:space="preserve">                          البيان
 درجة الفندق</t>
  </si>
  <si>
    <t xml:space="preserve">                                 Item 
   Hotel Class</t>
  </si>
  <si>
    <t xml:space="preserve">                        السنة
 الصحف والمجلات </t>
  </si>
  <si>
    <t>عدد المستعيرين</t>
  </si>
  <si>
    <t>No.of Borrowers</t>
  </si>
  <si>
    <t>الكتب المستعارة</t>
  </si>
  <si>
    <t>Books Borrowed</t>
  </si>
  <si>
    <t>No.  of Employees</t>
  </si>
  <si>
    <t>عدد العاملين</t>
  </si>
  <si>
    <t xml:space="preserve">               السنة
  درجة 
  الفندق</t>
  </si>
  <si>
    <t xml:space="preserve">                      Year
  Hotel Class</t>
  </si>
  <si>
    <t>صناعة النقابات</t>
  </si>
  <si>
    <t>صناعة السجاد</t>
  </si>
  <si>
    <t>صناعة المدود</t>
  </si>
  <si>
    <t>دور السينما والأفلام المعروضة</t>
  </si>
  <si>
    <t>Number of seats</t>
  </si>
  <si>
    <t>Audience (000)</t>
  </si>
  <si>
    <t>Arabic</t>
  </si>
  <si>
    <t>Foreign</t>
  </si>
  <si>
    <t>الرواد (بالألف)</t>
  </si>
  <si>
    <t>عربية</t>
  </si>
  <si>
    <t>أجنبية</t>
  </si>
  <si>
    <t>الافلام المعروضة</t>
  </si>
  <si>
    <t>عدد دور السينما</t>
  </si>
  <si>
    <t>Movie houses</t>
  </si>
  <si>
    <t>Films presented</t>
  </si>
  <si>
    <t>التوزيع الشهري لساعات البث المباشر للبرنامج العام من قنوات الكأس الرياضية
 حسب نوع البرامج والشهر</t>
  </si>
  <si>
    <t>MONTHLY DISTRIBUTION OF LIVE BROADCAST HOURS 
OF THE GENERAL PROGRAM OF AL KASS SPORT
CHANNELS BY TYPE OF PROGRAM AND MONTH</t>
  </si>
  <si>
    <t>--</t>
  </si>
  <si>
    <t>*2015</t>
  </si>
  <si>
    <t>*2016</t>
  </si>
  <si>
    <t xml:space="preserve"> خمس نجوم (*****)</t>
  </si>
  <si>
    <t xml:space="preserve"> Five Star (*****)</t>
  </si>
  <si>
    <t xml:space="preserve"> أربع نجوم (****)</t>
  </si>
  <si>
    <t xml:space="preserve"> Four Star (****)</t>
  </si>
  <si>
    <t xml:space="preserve"> ثلاث نجوم (***)</t>
  </si>
  <si>
    <t xml:space="preserve"> Three Star (***)</t>
  </si>
  <si>
    <t>خمس نجوم (*****)</t>
  </si>
  <si>
    <t>ثلاث نجوم (***)</t>
  </si>
  <si>
    <t>أربع نجوم (****)</t>
  </si>
  <si>
    <t>نجمتان ونجمة واحدة (**) &amp; (*)</t>
  </si>
  <si>
    <t>جدول رقم (174)</t>
  </si>
  <si>
    <t>Table No. (174)</t>
  </si>
  <si>
    <t>جدول رقم (175)</t>
  </si>
  <si>
    <t>Table No. (175)</t>
  </si>
  <si>
    <t>جدول رقم (176)</t>
  </si>
  <si>
    <t>Table No. (176)</t>
  </si>
  <si>
    <t>جدول رقم (177)</t>
  </si>
  <si>
    <t>Table No. (177)</t>
  </si>
  <si>
    <t>تلعب وسائل الاعلام والثقافة دوراً اساسياً في تحسين اتجاهات المستوى الحضاري للمجتمع وتربط الفرد بمجتمعه وتساعد على تحديد وبلورة اتجاهات الرأي العام ، كما تساهم المؤسسات الثقافية كالمسارح والمكتبات  في الحفاظ على التراث الشعبي والحضاري.</t>
  </si>
  <si>
    <t>It is also recognized that tourism is playing an important role in modern economy as an industry having its own  constituents such as geographical location, historical sites, beaches, etc, as well as its own production elements such as hotels etc.</t>
  </si>
  <si>
    <t>Assisstant Chairman of the Board</t>
  </si>
  <si>
    <t>نزلاء الفنادق الخليجيون حسب الجنسية وليالي الإقامة</t>
  </si>
  <si>
    <r>
      <t xml:space="preserve">أمريكيون 
</t>
    </r>
    <r>
      <rPr>
        <b/>
        <sz val="9"/>
        <rFont val="Arial"/>
        <family val="2"/>
      </rPr>
      <t>American</t>
    </r>
  </si>
  <si>
    <r>
      <t xml:space="preserve">آسيويون
</t>
    </r>
    <r>
      <rPr>
        <b/>
        <sz val="9"/>
        <rFont val="Arial"/>
        <family val="2"/>
      </rPr>
      <t>Asian</t>
    </r>
  </si>
  <si>
    <r>
      <t xml:space="preserve">أفارقه
</t>
    </r>
    <r>
      <rPr>
        <b/>
        <sz val="9"/>
        <rFont val="Arial"/>
        <family val="2"/>
      </rPr>
      <t>Africans</t>
    </r>
    <r>
      <rPr>
        <b/>
        <sz val="11"/>
        <rFont val="Arial"/>
        <family val="2"/>
      </rPr>
      <t xml:space="preserve"> </t>
    </r>
  </si>
  <si>
    <t>إنتاج وطني</t>
  </si>
  <si>
    <t>أطفال</t>
  </si>
  <si>
    <t>National production</t>
  </si>
  <si>
    <t xml:space="preserve"> طريقة الانتاج </t>
  </si>
  <si>
    <t xml:space="preserve"> نوع التمويل </t>
  </si>
  <si>
    <t xml:space="preserve"> لغة الانتاج </t>
  </si>
  <si>
    <t>* Ministry of Culture and Sports.</t>
  </si>
  <si>
    <t>* Ministry of Endowments and Islamic Affairs.</t>
  </si>
  <si>
    <t>* Qatar Museums.</t>
  </si>
  <si>
    <t>* Newspapers and Magazines.</t>
  </si>
  <si>
    <t>* Cinema Companies.</t>
  </si>
  <si>
    <t>* وزارة الثقافة والرياضة.</t>
  </si>
  <si>
    <t>* وزارة الأوقاف والشوؤن الإسلامية.</t>
  </si>
  <si>
    <t>* الهيئة العامة للإذاعة والتلفزيون.</t>
  </si>
  <si>
    <t>*  هيئة متاحف قطر.</t>
  </si>
  <si>
    <t>* The Cultural Village Foundation (Katara).</t>
  </si>
  <si>
    <t>* مؤسسة الحي الثقافي (كتارا).</t>
  </si>
  <si>
    <t>* الصحف والمجلات.</t>
  </si>
  <si>
    <t>* شركات السينما.</t>
  </si>
  <si>
    <t>*مؤسسة الدوحة للأفلام.</t>
  </si>
  <si>
    <t>*متاحف مشيرب.</t>
  </si>
  <si>
    <t>*مكتبة قطر الوطنية.</t>
  </si>
  <si>
    <t>Culture and information tools play a leading role in the improvement of the society level of civilization and relate the individual to his community.  They also help in determining and crystalizing the public opinion of any society. Institution like theatr museums and public libraries contribute in maintaining the civilization heritage of the society.</t>
  </si>
  <si>
    <t>* General Authority for Radio and TV.</t>
  </si>
  <si>
    <t>* Doha Film Institute.</t>
  </si>
  <si>
    <t>* Msheireb Museum.</t>
  </si>
  <si>
    <t>* Qatar National Library.</t>
  </si>
  <si>
    <t>MOVIE HOUSES AND FILMS PRESENTED</t>
  </si>
  <si>
    <r>
      <t>المجموع</t>
    </r>
    <r>
      <rPr>
        <b/>
        <sz val="8"/>
        <rFont val="Arial"/>
        <family val="2"/>
      </rPr>
      <t xml:space="preserve">
Total</t>
    </r>
  </si>
  <si>
    <r>
      <rPr>
        <b/>
        <sz val="10"/>
        <rFont val="Arial"/>
        <family val="2"/>
      </rPr>
      <t>ذكور</t>
    </r>
    <r>
      <rPr>
        <b/>
        <sz val="8"/>
        <rFont val="Arial"/>
        <family val="2"/>
      </rPr>
      <t xml:space="preserve">
Males</t>
    </r>
  </si>
  <si>
    <r>
      <rPr>
        <b/>
        <sz val="10"/>
        <rFont val="Arial"/>
        <family val="2"/>
      </rPr>
      <t>إناث</t>
    </r>
    <r>
      <rPr>
        <b/>
        <sz val="8"/>
        <rFont val="Arial"/>
        <family val="2"/>
      </rPr>
      <t xml:space="preserve">
Females</t>
    </r>
  </si>
  <si>
    <t xml:space="preserve"> Al-Khor Library</t>
  </si>
  <si>
    <t xml:space="preserve"> Al-Shamal Library</t>
  </si>
  <si>
    <t xml:space="preserve"> Al-Khanssa Library</t>
  </si>
  <si>
    <t xml:space="preserve"> Al-Wakrah Library</t>
  </si>
  <si>
    <t xml:space="preserve">Sh-Ali Al-Thani Library </t>
  </si>
  <si>
    <t>مكتبه الشيخ علي آل ثاني</t>
  </si>
  <si>
    <t xml:space="preserve"> مكتبة الشيخ علي آل ثاني</t>
  </si>
  <si>
    <r>
      <rPr>
        <b/>
        <sz val="11"/>
        <rFont val="Arial"/>
        <family val="2"/>
      </rPr>
      <t>عدد</t>
    </r>
    <r>
      <rPr>
        <b/>
        <sz val="12"/>
        <rFont val="Arial"/>
        <family val="2"/>
      </rPr>
      <t xml:space="preserve">
</t>
    </r>
    <r>
      <rPr>
        <b/>
        <sz val="9"/>
        <rFont val="Arial"/>
        <family val="2"/>
      </rPr>
      <t>Number</t>
    </r>
  </si>
  <si>
    <t xml:space="preserve">إنتاج القطاع العام في تلفزيون قطر </t>
  </si>
  <si>
    <t xml:space="preserve">                    Type of                               Programs 
  Month</t>
  </si>
  <si>
    <t xml:space="preserve">           نوع البرامج
  الشهر</t>
  </si>
  <si>
    <t>Private Sector</t>
  </si>
  <si>
    <t>External Participations</t>
  </si>
  <si>
    <t>أمسيات شعرية</t>
  </si>
  <si>
    <t>Cultural Week</t>
  </si>
  <si>
    <t>Offers Singing</t>
  </si>
  <si>
    <t>Poetry Evenings</t>
  </si>
  <si>
    <t>أسبوع ثقافي</t>
  </si>
  <si>
    <t xml:space="preserve">VISITORS OF MUSEUMS AND EXHIBITION BY MONTH AND MUSEUM </t>
  </si>
  <si>
    <r>
      <rPr>
        <b/>
        <sz val="12"/>
        <rFont val="Arial"/>
        <family val="2"/>
      </rPr>
      <t>العدد</t>
    </r>
    <r>
      <rPr>
        <b/>
        <sz val="10"/>
        <rFont val="Arial"/>
        <family val="2"/>
      </rPr>
      <t xml:space="preserve">
Number</t>
    </r>
  </si>
  <si>
    <r>
      <t xml:space="preserve"> Al-Rayyan Library</t>
    </r>
    <r>
      <rPr>
        <vertAlign val="superscript"/>
        <sz val="10"/>
        <rFont val="Arial"/>
        <family val="2"/>
      </rPr>
      <t>(1)</t>
    </r>
  </si>
  <si>
    <r>
      <t xml:space="preserve"> مكتبة الريان</t>
    </r>
    <r>
      <rPr>
        <b/>
        <vertAlign val="superscript"/>
        <sz val="11"/>
        <rFont val="Arial"/>
        <family val="2"/>
      </rPr>
      <t>(1)</t>
    </r>
  </si>
  <si>
    <r>
      <t>Qatar National Library</t>
    </r>
    <r>
      <rPr>
        <vertAlign val="superscript"/>
        <sz val="10"/>
        <rFont val="Arial"/>
        <family val="2"/>
      </rPr>
      <t>(2)</t>
    </r>
  </si>
  <si>
    <r>
      <t>مكتبة قطر الوطنية</t>
    </r>
    <r>
      <rPr>
        <b/>
        <vertAlign val="superscript"/>
        <sz val="11"/>
        <rFont val="Arial"/>
        <family val="2"/>
      </rPr>
      <t>(2)</t>
    </r>
  </si>
  <si>
    <t xml:space="preserve">(1) سبب عدم اكتمال بيانات مكتبة الريان هو إخلاء مبنى المكتبة. </t>
  </si>
  <si>
    <t>(1) The data of Al Rayyan Library is not complete due to evacuation of the library building.</t>
  </si>
  <si>
    <t xml:space="preserve"> Municipality </t>
  </si>
  <si>
    <t>البلدية</t>
  </si>
  <si>
    <t>Private Mosque</t>
  </si>
  <si>
    <t>مسجد خاص</t>
  </si>
  <si>
    <t>Temporary Building</t>
  </si>
  <si>
    <r>
      <t>عدد الأئمة والمؤذنين</t>
    </r>
    <r>
      <rPr>
        <b/>
        <sz val="10"/>
        <rFont val="Arial"/>
        <family val="2"/>
      </rPr>
      <t xml:space="preserve">
</t>
    </r>
    <r>
      <rPr>
        <b/>
        <sz val="9"/>
        <rFont val="Arial"/>
        <family val="2"/>
      </rPr>
      <t>No. of Imam and Moathen</t>
    </r>
  </si>
  <si>
    <r>
      <t>عدد الخطباء</t>
    </r>
    <r>
      <rPr>
        <b/>
        <sz val="10"/>
        <rFont val="Arial"/>
        <family val="2"/>
      </rPr>
      <t xml:space="preserve">
</t>
    </r>
    <r>
      <rPr>
        <b/>
        <sz val="9"/>
        <rFont val="Arial"/>
        <family val="2"/>
      </rPr>
      <t>Khateeb</t>
    </r>
  </si>
  <si>
    <r>
      <t>دور تحفيظ القرآن</t>
    </r>
    <r>
      <rPr>
        <b/>
        <sz val="10"/>
        <rFont val="Arial"/>
        <family val="2"/>
      </rPr>
      <t xml:space="preserve">
</t>
    </r>
    <r>
      <rPr>
        <b/>
        <sz val="9"/>
        <rFont val="Arial"/>
        <family val="2"/>
      </rPr>
      <t>The role of koranic</t>
    </r>
  </si>
  <si>
    <r>
      <t>دور تحفيظ القرآن (أهلية)</t>
    </r>
    <r>
      <rPr>
        <b/>
        <sz val="9"/>
        <rFont val="Arial"/>
        <family val="2"/>
      </rPr>
      <t xml:space="preserve">
The role of koranic (Private</t>
    </r>
    <r>
      <rPr>
        <b/>
        <sz val="10"/>
        <rFont val="Arial"/>
        <family val="2"/>
      </rPr>
      <t>)</t>
    </r>
  </si>
  <si>
    <t>المساجد والأئمة والخطباء ودور تحفيظ القرآن حسب البلدية</t>
  </si>
  <si>
    <t xml:space="preserve"> MOSQUES, IMAM &amp; KHATEEB AND ROLE OF KORANIC BY MUNICIPALITY </t>
  </si>
  <si>
    <t>Al-Rayyan</t>
  </si>
  <si>
    <t>Al-Daayen</t>
  </si>
  <si>
    <t>Al-Shahanniya</t>
  </si>
  <si>
    <t>Al-Wakrah</t>
  </si>
  <si>
    <t>Al-Khor</t>
  </si>
  <si>
    <t>Al-Shamal</t>
  </si>
  <si>
    <t>(2) Mosques Where  Prayers, Including Gumma Performed.</t>
  </si>
  <si>
    <t>Traditional Food Making</t>
  </si>
  <si>
    <t>Wooden Ship Building (Qilaf)</t>
  </si>
  <si>
    <t>Metal Bleaching</t>
  </si>
  <si>
    <t>Traditional Wooden Box</t>
  </si>
  <si>
    <t>Palm Leaves Crafting</t>
  </si>
  <si>
    <t>Traditional Face Masks (Batateel)</t>
  </si>
  <si>
    <t>Veil Making (Neqab)</t>
  </si>
  <si>
    <t>Bishut Making (Men's Cloaks)</t>
  </si>
  <si>
    <t>Carpet Weaving</t>
  </si>
  <si>
    <t>Dolls Making (Al Mudud)</t>
  </si>
  <si>
    <t>Sadu Making</t>
  </si>
  <si>
    <t>Henna Making</t>
  </si>
  <si>
    <t>Traditional Designs</t>
  </si>
  <si>
    <t>Qatari Hospitality</t>
  </si>
  <si>
    <t>التعدين (الصفار)</t>
  </si>
  <si>
    <t>Perfume and Scent Making</t>
  </si>
  <si>
    <t>الممارسون للحرف الشعبية في دار الإنماء الاجتماعي حسب الجنسية والنوع</t>
  </si>
  <si>
    <t>PRACTITIONERS OF THE CHARACTER POPULAR IN THE SOCIAL 
DEVELOPMENT CENTER BY NATIONALITY &amp; GENDER</t>
  </si>
  <si>
    <t>Talent Development</t>
  </si>
  <si>
    <t>Seminars, Lectures &amp; Conferences</t>
  </si>
  <si>
    <t>CULTURAL EVENTS IN THE CULTURAL VILLAGE FOUNDATION (KATARA) BY MONTH</t>
  </si>
  <si>
    <t xml:space="preserve">                               Month 
    Event</t>
  </si>
  <si>
    <t>Concerts</t>
  </si>
  <si>
    <t>Sports &amp; Entertainment</t>
  </si>
  <si>
    <t>Various Events</t>
  </si>
  <si>
    <t>Exhibitions &amp; Art Galleries</t>
  </si>
  <si>
    <t>Fine &amp; Visual Arts</t>
  </si>
  <si>
    <t>Drama &amp; Theater</t>
  </si>
  <si>
    <t>Theaters</t>
  </si>
  <si>
    <t>The Organization’s Main Entrances</t>
  </si>
  <si>
    <t>Taxi Service Parking</t>
  </si>
  <si>
    <t>Metro Service Parking (Under Construction)</t>
  </si>
  <si>
    <t>Golf Ambulance Cars</t>
  </si>
  <si>
    <t>Stairs</t>
  </si>
  <si>
    <t>Toilets (Restaurants)</t>
  </si>
  <si>
    <t>Golf Cars for Internal Mobility</t>
  </si>
  <si>
    <t>Golf Cars for People With Disabilities</t>
  </si>
  <si>
    <t>Toilets (Public) for People With Disabilities</t>
  </si>
  <si>
    <t>Wedding &amp; Events Hall</t>
  </si>
  <si>
    <t>Shops &amp; Booths</t>
  </si>
  <si>
    <t>Katara Stores (North &amp; South) are Dedicated to Restaurants (26 Refrigerators Per Store)</t>
  </si>
  <si>
    <t>Energy Building (Parking &amp; Power Supply)</t>
  </si>
  <si>
    <t>Toilets (Staff &amp; Guests)</t>
  </si>
  <si>
    <t>Restaurants &amp; Cafés</t>
  </si>
  <si>
    <t>Associations &amp; Centers</t>
  </si>
  <si>
    <t>Halls</t>
  </si>
  <si>
    <t xml:space="preserve">Mosque </t>
  </si>
  <si>
    <t>Radio &amp; TV</t>
  </si>
  <si>
    <t xml:space="preserve">Sports Fields </t>
  </si>
  <si>
    <t xml:space="preserve">Car Parking </t>
  </si>
  <si>
    <t>Stadium Grandstands (Open Theater)</t>
  </si>
  <si>
    <t>Katara Gardens &amp; Hills (N &amp; S Precinct)</t>
  </si>
  <si>
    <t>Toilet (Public)</t>
  </si>
  <si>
    <t>شاطىء بحري (بطول 2 كم)</t>
  </si>
  <si>
    <t>Sea Beach  (2 k.m.)</t>
  </si>
  <si>
    <t>* Modified numbers from Source (Qatar Tourism Authority).</t>
  </si>
  <si>
    <t>* أرقام معدلة من المصدر (الهيئة العامة للسياحة).</t>
  </si>
  <si>
    <t xml:space="preserve"> نجمتان ونجمة واحدة (**) و (*)</t>
  </si>
  <si>
    <t xml:space="preserve"> Two &amp; One Star (**) &amp; (*)</t>
  </si>
  <si>
    <t xml:space="preserve">الفنادق حسب الدرجة  وعدد الغرف والأسرة </t>
  </si>
  <si>
    <r>
      <t xml:space="preserve">عدد الفنادق
</t>
    </r>
    <r>
      <rPr>
        <b/>
        <sz val="9"/>
        <rFont val="Arial"/>
        <family val="2"/>
      </rPr>
      <t>No. of Hotels</t>
    </r>
  </si>
  <si>
    <r>
      <t xml:space="preserve">عدد الغرف
</t>
    </r>
    <r>
      <rPr>
        <b/>
        <sz val="9"/>
        <rFont val="Arial"/>
        <family val="2"/>
      </rPr>
      <t>No. of Rooms</t>
    </r>
  </si>
  <si>
    <r>
      <t xml:space="preserve">عدد الأسرة
</t>
    </r>
    <r>
      <rPr>
        <b/>
        <sz val="9"/>
        <rFont val="Arial"/>
        <family val="2"/>
      </rPr>
      <t>No. of Beds</t>
    </r>
  </si>
  <si>
    <r>
      <t xml:space="preserve">عدد النزلاء
 </t>
    </r>
    <r>
      <rPr>
        <b/>
        <sz val="9"/>
        <rFont val="Arial"/>
        <family val="2"/>
      </rPr>
      <t>No. of  Occupants</t>
    </r>
  </si>
  <si>
    <r>
      <t xml:space="preserve">عدد الليالي السياحية
</t>
    </r>
    <r>
      <rPr>
        <b/>
        <sz val="9"/>
        <rFont val="Arial"/>
        <family val="2"/>
      </rPr>
      <t>No. of Touristic Nights</t>
    </r>
  </si>
  <si>
    <r>
      <t xml:space="preserve">قطر
</t>
    </r>
    <r>
      <rPr>
        <b/>
        <sz val="9"/>
        <rFont val="Arial"/>
        <family val="2"/>
      </rPr>
      <t>Qatar</t>
    </r>
  </si>
  <si>
    <r>
      <t xml:space="preserve">الكويت
</t>
    </r>
    <r>
      <rPr>
        <b/>
        <sz val="9"/>
        <rFont val="Arial"/>
        <family val="2"/>
      </rPr>
      <t>Kuwait</t>
    </r>
  </si>
  <si>
    <r>
      <t xml:space="preserve">البحرين
</t>
    </r>
    <r>
      <rPr>
        <b/>
        <sz val="9"/>
        <rFont val="Arial"/>
        <family val="2"/>
      </rPr>
      <t>Bahrain</t>
    </r>
  </si>
  <si>
    <r>
      <t xml:space="preserve">عمان  
</t>
    </r>
    <r>
      <rPr>
        <b/>
        <sz val="9"/>
        <rFont val="Arial"/>
        <family val="2"/>
      </rPr>
      <t>Oman</t>
    </r>
  </si>
  <si>
    <t xml:space="preserve">                              Year
  Newspapers 
  &amp; Magazines </t>
  </si>
  <si>
    <t xml:space="preserve">                    Nationality                                    &amp; Gender
  Years</t>
  </si>
  <si>
    <t xml:space="preserve">                  الجنسية                               والنوع 
  السنة</t>
  </si>
  <si>
    <t xml:space="preserve">             Nationality &amp; Gender
  Occupation</t>
  </si>
  <si>
    <t xml:space="preserve">                  الجنسية والنوع 
 المهنة</t>
  </si>
  <si>
    <t>Vice Chief</t>
  </si>
  <si>
    <t>Editor in Chief</t>
  </si>
  <si>
    <t>M.O.B. General Manager</t>
  </si>
  <si>
    <t>Chairman of The board</t>
  </si>
  <si>
    <t>Secretary editor</t>
  </si>
  <si>
    <t>Chairman of the board</t>
  </si>
  <si>
    <t>Vice Chairman</t>
  </si>
  <si>
    <t>Correspondent</t>
  </si>
  <si>
    <t>Editor Reporter</t>
  </si>
  <si>
    <t>Director</t>
  </si>
  <si>
    <t>Productor</t>
  </si>
  <si>
    <t>Corrector</t>
  </si>
  <si>
    <t>Translator</t>
  </si>
  <si>
    <t>Photographer</t>
  </si>
  <si>
    <t>Marketing</t>
  </si>
  <si>
    <t>Graphic Designers</t>
  </si>
  <si>
    <t>Draftsman</t>
  </si>
  <si>
    <t>Other Technician</t>
  </si>
  <si>
    <t>Account</t>
  </si>
  <si>
    <t>Account Clerk</t>
  </si>
  <si>
    <t>Archive Clerk</t>
  </si>
  <si>
    <t>Secretary</t>
  </si>
  <si>
    <t>Other Administrators</t>
  </si>
  <si>
    <t>Workers &amp; Office Boys</t>
  </si>
  <si>
    <t>Drivers</t>
  </si>
  <si>
    <t xml:space="preserve">                             Type of                                  Programs
  Month</t>
  </si>
  <si>
    <t xml:space="preserve">                             نوع 
                            البرامج
 الشهر</t>
  </si>
  <si>
    <t xml:space="preserve">                      نوع 
                    البرامج
  الشهر</t>
  </si>
  <si>
    <t>Grand Total</t>
  </si>
  <si>
    <r>
      <rPr>
        <b/>
        <sz val="11"/>
        <rFont val="Arial"/>
        <family val="2"/>
      </rPr>
      <t>المجموع</t>
    </r>
    <r>
      <rPr>
        <b/>
        <sz val="12"/>
        <rFont val="Arial"/>
        <family val="2"/>
      </rPr>
      <t xml:space="preserve">
</t>
    </r>
    <r>
      <rPr>
        <b/>
        <sz val="9"/>
        <rFont val="Arial"/>
        <family val="2"/>
      </rPr>
      <t>Total</t>
    </r>
  </si>
  <si>
    <r>
      <rPr>
        <b/>
        <sz val="11"/>
        <rFont val="Arial"/>
        <family val="2"/>
      </rPr>
      <t>الرياضية</t>
    </r>
    <r>
      <rPr>
        <b/>
        <sz val="12"/>
        <rFont val="Arial"/>
        <family val="2"/>
      </rPr>
      <t xml:space="preserve">
</t>
    </r>
    <r>
      <rPr>
        <b/>
        <sz val="9"/>
        <rFont val="Arial"/>
        <family val="2"/>
      </rPr>
      <t>Sport</t>
    </r>
  </si>
  <si>
    <r>
      <rPr>
        <b/>
        <sz val="11"/>
        <rFont val="Arial"/>
        <family val="2"/>
      </rPr>
      <t>الثقافية</t>
    </r>
    <r>
      <rPr>
        <b/>
        <sz val="12"/>
        <rFont val="Arial"/>
        <family val="2"/>
      </rPr>
      <t xml:space="preserve">
</t>
    </r>
    <r>
      <rPr>
        <b/>
        <sz val="9"/>
        <rFont val="Arial"/>
        <family val="2"/>
      </rPr>
      <t>Cultural</t>
    </r>
  </si>
  <si>
    <r>
      <rPr>
        <b/>
        <sz val="11"/>
        <rFont val="Arial"/>
        <family val="2"/>
      </rPr>
      <t>الاجتماعية</t>
    </r>
    <r>
      <rPr>
        <b/>
        <sz val="12"/>
        <rFont val="Arial"/>
        <family val="2"/>
      </rPr>
      <t xml:space="preserve">
</t>
    </r>
    <r>
      <rPr>
        <b/>
        <sz val="9"/>
        <rFont val="Arial"/>
        <family val="2"/>
      </rPr>
      <t>Social</t>
    </r>
  </si>
  <si>
    <r>
      <rPr>
        <b/>
        <sz val="11"/>
        <rFont val="Arial"/>
        <family val="2"/>
      </rPr>
      <t>الترفيهية</t>
    </r>
    <r>
      <rPr>
        <b/>
        <sz val="12"/>
        <rFont val="Arial"/>
        <family val="2"/>
      </rPr>
      <t xml:space="preserve">
</t>
    </r>
    <r>
      <rPr>
        <b/>
        <sz val="9"/>
        <rFont val="Arial"/>
        <family val="2"/>
      </rPr>
      <t>Recreation</t>
    </r>
  </si>
  <si>
    <r>
      <rPr>
        <b/>
        <sz val="11"/>
        <rFont val="Arial"/>
        <family val="2"/>
      </rPr>
      <t>الدينية</t>
    </r>
    <r>
      <rPr>
        <b/>
        <sz val="12"/>
        <rFont val="Arial"/>
        <family val="2"/>
      </rPr>
      <t xml:space="preserve">
</t>
    </r>
    <r>
      <rPr>
        <b/>
        <sz val="9"/>
        <rFont val="Arial"/>
        <family val="2"/>
      </rPr>
      <t>Religious</t>
    </r>
  </si>
  <si>
    <r>
      <rPr>
        <b/>
        <sz val="10"/>
        <rFont val="Arial"/>
        <family val="2"/>
      </rPr>
      <t>دقيقة</t>
    </r>
    <r>
      <rPr>
        <b/>
        <sz val="9"/>
        <rFont val="Arial"/>
        <family val="2"/>
      </rPr>
      <t xml:space="preserve">
</t>
    </r>
    <r>
      <rPr>
        <sz val="9"/>
        <rFont val="Arial"/>
        <family val="2"/>
      </rPr>
      <t>Mins.</t>
    </r>
  </si>
  <si>
    <r>
      <rPr>
        <b/>
        <sz val="10"/>
        <rFont val="Arial"/>
        <family val="2"/>
      </rPr>
      <t>ساعة</t>
    </r>
    <r>
      <rPr>
        <b/>
        <sz val="9"/>
        <rFont val="Arial"/>
        <family val="2"/>
      </rPr>
      <t xml:space="preserve">
</t>
    </r>
    <r>
      <rPr>
        <sz val="9"/>
        <rFont val="Arial"/>
        <family val="2"/>
      </rPr>
      <t>Hours</t>
    </r>
  </si>
  <si>
    <r>
      <rPr>
        <b/>
        <sz val="10"/>
        <rFont val="Arial"/>
        <family val="2"/>
      </rPr>
      <t>دقيقة</t>
    </r>
    <r>
      <rPr>
        <b/>
        <sz val="9"/>
        <rFont val="Arial"/>
        <family val="2"/>
      </rPr>
      <t xml:space="preserve">
Mins.</t>
    </r>
  </si>
  <si>
    <r>
      <rPr>
        <b/>
        <sz val="10"/>
        <rFont val="Arial"/>
        <family val="2"/>
      </rPr>
      <t>ساعة</t>
    </r>
    <r>
      <rPr>
        <b/>
        <sz val="9"/>
        <rFont val="Arial"/>
        <family val="2"/>
      </rPr>
      <t xml:space="preserve">
Hours</t>
    </r>
  </si>
  <si>
    <t xml:space="preserve">                      Nationality                                  &amp; Gender
   Crafts</t>
  </si>
  <si>
    <t xml:space="preserve">                              الشهر
   الفعالية </t>
  </si>
  <si>
    <t xml:space="preserve">                  Nationality
  Year</t>
  </si>
  <si>
    <r>
      <rPr>
        <b/>
        <sz val="10"/>
        <rFont val="Arial"/>
        <family val="2"/>
      </rPr>
      <t>ليالي</t>
    </r>
    <r>
      <rPr>
        <b/>
        <sz val="8"/>
        <rFont val="Arial"/>
        <family val="2"/>
      </rPr>
      <t xml:space="preserve">
Nights</t>
    </r>
  </si>
  <si>
    <r>
      <rPr>
        <b/>
        <sz val="10"/>
        <rFont val="Arial"/>
        <family val="2"/>
      </rPr>
      <t>نزلاء</t>
    </r>
    <r>
      <rPr>
        <b/>
        <sz val="8"/>
        <rFont val="Arial"/>
        <family val="2"/>
      </rPr>
      <t xml:space="preserve">
Occupants</t>
    </r>
  </si>
  <si>
    <t xml:space="preserve">         Nationality
 Years</t>
  </si>
  <si>
    <t xml:space="preserve">                         Nationality
    Hotel Class</t>
  </si>
  <si>
    <t xml:space="preserve">                               الجنسية
 درجة الفندق</t>
  </si>
  <si>
    <t xml:space="preserve">              Books &amp; Periodicals
 Name of Library</t>
  </si>
  <si>
    <r>
      <t xml:space="preserve"> مكتبة الريان</t>
    </r>
    <r>
      <rPr>
        <b/>
        <vertAlign val="superscript"/>
        <sz val="12"/>
        <rFont val="Arial"/>
        <family val="2"/>
      </rPr>
      <t>(1)</t>
    </r>
  </si>
  <si>
    <t>HOTEL GUESTS AND STAYS BY NATIONALITY</t>
  </si>
  <si>
    <t>MONTHLY DISTRIBUTION OF THE GENERAL PROGRAM BROADCASTING HOURS 
ON QATAR RADIO BY TYPE OF PROGRAMS AND MONTH</t>
  </si>
  <si>
    <t>MONTHLY DISTRIBUTION OF THE GENERAL PROGRAM BROADCASTING HOURS
 ON QATAR TV BY TYPE OF PROGRAMS AND MONTH</t>
  </si>
  <si>
    <t>MONTHLY DISTRIBUTION OF THE GENERAL PROGRAM BROADCASTING HOURS ON SOUT ALKHALEEJ 
BROADCASTING SERVICE BY TYPE OF PROGRAM AND MONTH</t>
  </si>
  <si>
    <r>
      <t>Forood Mosque</t>
    </r>
    <r>
      <rPr>
        <b/>
        <vertAlign val="superscript"/>
        <sz val="8"/>
        <rFont val="Arial"/>
        <family val="2"/>
      </rPr>
      <t>(1)</t>
    </r>
  </si>
  <si>
    <r>
      <t>Gumma Mosque</t>
    </r>
    <r>
      <rPr>
        <b/>
        <vertAlign val="superscript"/>
        <sz val="8"/>
        <rFont val="Arial"/>
        <family val="2"/>
      </rPr>
      <t>(2)</t>
    </r>
  </si>
  <si>
    <r>
      <t>Eid Mosque</t>
    </r>
    <r>
      <rPr>
        <b/>
        <vertAlign val="superscript"/>
        <sz val="8"/>
        <rFont val="Arial"/>
        <family val="2"/>
      </rPr>
      <t>(3)</t>
    </r>
  </si>
  <si>
    <r>
      <t>مسجد فروض</t>
    </r>
    <r>
      <rPr>
        <b/>
        <vertAlign val="superscript"/>
        <sz val="10"/>
        <rFont val="Arial"/>
        <family val="2"/>
      </rPr>
      <t>(1)</t>
    </r>
  </si>
  <si>
    <r>
      <t>مسجد جامع</t>
    </r>
    <r>
      <rPr>
        <b/>
        <vertAlign val="superscript"/>
        <sz val="10"/>
        <rFont val="Arial"/>
        <family val="2"/>
      </rPr>
      <t>(2)</t>
    </r>
  </si>
  <si>
    <r>
      <t>مبنى مؤقت</t>
    </r>
    <r>
      <rPr>
        <sz val="11"/>
        <rFont val="Arial"/>
        <family val="2"/>
      </rPr>
      <t/>
    </r>
  </si>
  <si>
    <r>
      <t>مصلى عيد</t>
    </r>
    <r>
      <rPr>
        <b/>
        <vertAlign val="superscript"/>
        <sz val="10"/>
        <rFont val="Arial"/>
        <family val="2"/>
      </rPr>
      <t>(3)</t>
    </r>
  </si>
  <si>
    <t>HOTEL GUESTS AND STAYS BY MONTH</t>
  </si>
  <si>
    <t>HOTEL GULF  GUESTS BY NATIONALITY AND HOTEL STAYS</t>
  </si>
  <si>
    <t>HOTEL GUESTS BY NATIONALITY, HOTEL RATING AND HOTEL STAYS</t>
  </si>
  <si>
    <r>
      <t xml:space="preserve">المجموع
</t>
    </r>
    <r>
      <rPr>
        <b/>
        <sz val="8"/>
        <rFont val="Arial"/>
        <family val="2"/>
      </rPr>
      <t>Total</t>
    </r>
  </si>
  <si>
    <r>
      <t xml:space="preserve">عدد الــزيارات التجارية
</t>
    </r>
    <r>
      <rPr>
        <b/>
        <sz val="8"/>
        <rFont val="Arial"/>
        <family val="2"/>
      </rPr>
      <t>No. of Business Visits</t>
    </r>
  </si>
  <si>
    <r>
      <t xml:space="preserve">عدد الــزيارات الثقافية
</t>
    </r>
    <r>
      <rPr>
        <b/>
        <sz val="8"/>
        <rFont val="Arial"/>
        <family val="2"/>
      </rPr>
      <t>No. of Cultural Visits</t>
    </r>
  </si>
  <si>
    <r>
      <t xml:space="preserve">عدد الــزوار
</t>
    </r>
    <r>
      <rPr>
        <b/>
        <sz val="8"/>
        <rFont val="Arial"/>
        <family val="2"/>
      </rPr>
      <t>No. of Visitors</t>
    </r>
  </si>
  <si>
    <r>
      <t>عدد الــزوار</t>
    </r>
    <r>
      <rPr>
        <b/>
        <sz val="8"/>
        <rFont val="Arial"/>
        <family val="2"/>
      </rPr>
      <t xml:space="preserve">
No. of Visitors</t>
    </r>
  </si>
  <si>
    <t>SHORT AND FEATURE FILMS THAT QATAR PARTICIPATED IN PRODUCTION AT THE
 DOHA FILM INSTITUTE BY TYPE OF FILM, PRODUCTION METHOD, 
TYPE OF FUNDING AND LANGUAGE OF PRODUCTION</t>
  </si>
  <si>
    <t>Dar Al-Kutub Al-Qatariyya</t>
  </si>
  <si>
    <t>Sports Programs</t>
  </si>
  <si>
    <t>Games</t>
  </si>
  <si>
    <t>دقيقة</t>
  </si>
  <si>
    <t>ساعة</t>
  </si>
  <si>
    <t>Hour</t>
  </si>
  <si>
    <t>Min.</t>
  </si>
  <si>
    <t>مباريات</t>
  </si>
  <si>
    <t>برامج رياضية</t>
  </si>
  <si>
    <t xml:space="preserve">This chapter contains a set of basic tables reflecting information services rendered by Qatar radio and press, museum visitors, public libraries, books borrowed,.  The tables also reflect the tourism situation in Qatar as related to number of hotels , occupants and touristic nights.  Also number of mosques by type in Qatar. </t>
  </si>
  <si>
    <r>
      <t>ويضم الفصل مجموعة من الجداول الأساسية التي تعكس النشاط الاعلامي والاذاعة والصحافة</t>
    </r>
    <r>
      <rPr>
        <b/>
        <sz val="12"/>
        <color rgb="FFFF0000"/>
        <rFont val="Sakkal Majalla"/>
      </rPr>
      <t xml:space="preserve"> </t>
    </r>
    <r>
      <rPr>
        <b/>
        <sz val="12"/>
        <rFont val="Sakkal Majalla"/>
      </rPr>
      <t>والمكتبات والكتب المستعارة . كما تعكـس الجداول واقع  السياحة في دولة قطر من حيث الفنادق وعدد نزلائها والليالي السياحية والمتاحف وعدد زوارها .. الخ . كذلك عدد المساجد وأنواعها بدولة قطر .</t>
    </r>
  </si>
  <si>
    <t>أسبوعية*</t>
  </si>
  <si>
    <t>Weekly*</t>
  </si>
  <si>
    <t>Type of Film</t>
  </si>
  <si>
    <t>Production Method</t>
  </si>
  <si>
    <t>Production Language</t>
  </si>
  <si>
    <r>
      <t xml:space="preserve">الأفلام القصيرة  </t>
    </r>
    <r>
      <rPr>
        <b/>
        <sz val="9"/>
        <rFont val="Arial"/>
        <family val="2"/>
      </rPr>
      <t>Short Films</t>
    </r>
    <r>
      <rPr>
        <b/>
        <sz val="11"/>
        <rFont val="Arial"/>
        <family val="2"/>
      </rPr>
      <t xml:space="preserve"> </t>
    </r>
  </si>
  <si>
    <t>*The online publishing method has been approved.</t>
  </si>
  <si>
    <t xml:space="preserve">                      Type of                            Programs                     
   Month</t>
  </si>
  <si>
    <t xml:space="preserve">                       نوع 
                     البرامج
   الشهر</t>
  </si>
  <si>
    <t xml:space="preserve">                                 Month 
  Museum </t>
  </si>
  <si>
    <t>مجموع الصحــــــف</t>
  </si>
  <si>
    <t>مجموع المجـــــــلات</t>
  </si>
  <si>
    <t>Total Newspapers</t>
  </si>
  <si>
    <t>Total Magazines</t>
  </si>
  <si>
    <r>
      <t xml:space="preserve">الأفلام الروائية </t>
    </r>
    <r>
      <rPr>
        <b/>
        <sz val="9"/>
        <rFont val="Arial"/>
        <family val="2"/>
      </rPr>
      <t xml:space="preserve"> Feature films</t>
    </r>
    <r>
      <rPr>
        <b/>
        <sz val="11"/>
        <rFont val="Arial"/>
        <family val="2"/>
      </rPr>
      <t xml:space="preserve"> </t>
    </r>
  </si>
  <si>
    <t>الأفلام القصيرة والروائية التي شاركت قطر في انتاجها في مؤسسة الدوحة للأفلام حسب
نوع الفيلم وطريقة الإنتاج ونوع التمويل ولغة الإنتاج</t>
  </si>
  <si>
    <t xml:space="preserve"> نوع الفيلم </t>
  </si>
  <si>
    <r>
      <t xml:space="preserve">الدينية
</t>
    </r>
    <r>
      <rPr>
        <b/>
        <sz val="9"/>
        <rFont val="Arial"/>
        <family val="2"/>
      </rPr>
      <t>Religious</t>
    </r>
  </si>
  <si>
    <r>
      <t xml:space="preserve">الاقتصادية
</t>
    </r>
    <r>
      <rPr>
        <b/>
        <sz val="9"/>
        <rFont val="Arial"/>
        <family val="2"/>
      </rPr>
      <t>Economic</t>
    </r>
  </si>
  <si>
    <r>
      <t xml:space="preserve">الاجتماعية
</t>
    </r>
    <r>
      <rPr>
        <b/>
        <sz val="9"/>
        <rFont val="Arial"/>
        <family val="2"/>
      </rPr>
      <t>Social</t>
    </r>
  </si>
  <si>
    <r>
      <t xml:space="preserve">التراثية
</t>
    </r>
    <r>
      <rPr>
        <b/>
        <sz val="9"/>
        <rFont val="Arial"/>
        <family val="2"/>
      </rPr>
      <t>Cultural</t>
    </r>
  </si>
  <si>
    <r>
      <t xml:space="preserve">الوثائقية
</t>
    </r>
    <r>
      <rPr>
        <b/>
        <sz val="9"/>
        <rFont val="Arial"/>
        <family val="2"/>
      </rPr>
      <t>Documentary</t>
    </r>
  </si>
  <si>
    <r>
      <t xml:space="preserve">التعليمية
</t>
    </r>
    <r>
      <rPr>
        <b/>
        <sz val="9"/>
        <rFont val="Arial"/>
        <family val="2"/>
      </rPr>
      <t>Educational</t>
    </r>
  </si>
  <si>
    <r>
      <t xml:space="preserve">الدرامية
</t>
    </r>
    <r>
      <rPr>
        <b/>
        <sz val="9"/>
        <rFont val="Arial"/>
        <family val="2"/>
      </rPr>
      <t>Dramas</t>
    </r>
  </si>
  <si>
    <r>
      <t xml:space="preserve">الترفيهية
</t>
    </r>
    <r>
      <rPr>
        <b/>
        <sz val="9"/>
        <rFont val="Arial"/>
        <family val="2"/>
      </rPr>
      <t>Recreational</t>
    </r>
  </si>
  <si>
    <r>
      <t xml:space="preserve">الإعلانات
</t>
    </r>
    <r>
      <rPr>
        <b/>
        <sz val="9"/>
        <rFont val="Arial"/>
        <family val="2"/>
      </rPr>
      <t>Advertising</t>
    </r>
  </si>
  <si>
    <t>(2) تم افتتاح مكتبة قطر الوطنية في عام 2017، بيانات شهر نوفمبر وديسمبر فقط.</t>
  </si>
  <si>
    <t>(2) Qatar National Library was opened in 2017, data for November and December only.</t>
  </si>
  <si>
    <r>
      <rPr>
        <b/>
        <sz val="12"/>
        <rFont val="Arial"/>
        <family val="2"/>
      </rPr>
      <t>نوع</t>
    </r>
    <r>
      <rPr>
        <b/>
        <sz val="11"/>
        <rFont val="Arial"/>
        <family val="2"/>
      </rPr>
      <t xml:space="preserve"> المسجد  </t>
    </r>
    <r>
      <rPr>
        <b/>
        <sz val="10"/>
        <rFont val="Arial"/>
        <family val="2"/>
      </rPr>
      <t xml:space="preserve"> </t>
    </r>
    <r>
      <rPr>
        <b/>
        <sz val="9"/>
        <rFont val="Arial"/>
        <family val="2"/>
      </rPr>
      <t>Type of Mosque</t>
    </r>
  </si>
  <si>
    <t>2015 - 2019</t>
  </si>
  <si>
    <r>
      <t xml:space="preserve">متفرقات
</t>
    </r>
    <r>
      <rPr>
        <b/>
        <sz val="10"/>
        <rFont val="Arial"/>
        <family val="2"/>
      </rPr>
      <t>Categories</t>
    </r>
  </si>
  <si>
    <t xml:space="preserve">              Type of                  Programs
  Month</t>
  </si>
  <si>
    <t>روائي</t>
  </si>
  <si>
    <t>تربوي</t>
  </si>
  <si>
    <t>Novelist</t>
  </si>
  <si>
    <t>Educational</t>
  </si>
  <si>
    <t>For children</t>
  </si>
  <si>
    <t>1- أفلام طويلة</t>
  </si>
  <si>
    <t>1- Long movies</t>
  </si>
  <si>
    <t xml:space="preserve">المجموع </t>
  </si>
  <si>
    <t>2- أفلام قصيرة</t>
  </si>
  <si>
    <t>2- short movies</t>
  </si>
  <si>
    <t>المجموع العام</t>
  </si>
  <si>
    <t xml:space="preserve"> Total</t>
  </si>
  <si>
    <t>الاعلانات Advertising</t>
  </si>
  <si>
    <t>متحف قطر الوطني</t>
  </si>
  <si>
    <t>National Museum of Qatar</t>
  </si>
  <si>
    <r>
      <t>عدد الخطباء</t>
    </r>
    <r>
      <rPr>
        <b/>
        <sz val="10"/>
        <rFont val="Arial"/>
        <family val="2"/>
      </rPr>
      <t xml:space="preserve">
</t>
    </r>
    <r>
      <rPr>
        <b/>
        <sz val="9"/>
        <rFont val="Arial"/>
        <family val="2"/>
      </rPr>
      <t>No. of Khsteeb</t>
    </r>
  </si>
  <si>
    <t xml:space="preserve">                 الجنسية                             والنوع 
 الحرفة</t>
  </si>
  <si>
    <t xml:space="preserve">              السنة                         والزوار
  الشهر                         </t>
  </si>
  <si>
    <t xml:space="preserve">         Year                       &amp; Visitors
Month</t>
  </si>
  <si>
    <t>قاعات مجهزة</t>
  </si>
  <si>
    <t>مول تجاري</t>
  </si>
  <si>
    <t>شركة ستوديو كتارا (للانتاج والتسجيل الموسيقي)</t>
  </si>
  <si>
    <t>Katara Studio (Music Recording &amp; Production)</t>
  </si>
  <si>
    <t>دار كتارا للنشر والألوان</t>
  </si>
  <si>
    <t>Katara Dar Al-Nasher (Publishing House)</t>
  </si>
  <si>
    <t>قبة الثريا الفلكية</t>
  </si>
  <si>
    <t>Al-Thuraya Planetarium</t>
  </si>
  <si>
    <t xml:space="preserve">منطقة شاطئية للترفيه </t>
  </si>
  <si>
    <t>Beach Recreation</t>
  </si>
  <si>
    <t>مقاولين وشركات الغير (داخل الحي الثقافي)</t>
  </si>
  <si>
    <t xml:space="preserve">Third Party Businesses &amp; Contractors (Inside CVF) </t>
  </si>
  <si>
    <t>محطة باص الدوحة السياحي</t>
  </si>
  <si>
    <t>Doha Bus (Tourism Station)</t>
  </si>
  <si>
    <t xml:space="preserve">مواقف خدمات القطار السريع </t>
  </si>
  <si>
    <t>أجهزة الصراف الآلي بمواقع مختلفة</t>
  </si>
  <si>
    <t>ATM Machine Kiosks</t>
  </si>
  <si>
    <t>خدمة صف وغسيل السيارات</t>
  </si>
  <si>
    <t>Valet Parking &amp; Car Wash Service</t>
  </si>
  <si>
    <t>فرع بنك قطر الوطني</t>
  </si>
  <si>
    <t>QNB Branch</t>
  </si>
  <si>
    <t>مركز معلومات كتارا</t>
  </si>
  <si>
    <t>Katara Info</t>
  </si>
  <si>
    <t>FACILITIES OF THE CULTURAL VILLAGE 
FOUNDATION (KATARA)</t>
  </si>
  <si>
    <t xml:space="preserve">                  Year
  Month</t>
  </si>
  <si>
    <t xml:space="preserve">              السنة
  الشهر</t>
  </si>
  <si>
    <t>قصصي</t>
  </si>
  <si>
    <t>الأفلام التجريبية</t>
  </si>
  <si>
    <t xml:space="preserve">رسوم متحركة (ثنائي وثلاثي الابعاد) </t>
  </si>
  <si>
    <t>جودة عالية HD</t>
  </si>
  <si>
    <t xml:space="preserve">رقمي بالرسوم المتحركة </t>
  </si>
  <si>
    <t xml:space="preserve">التمويل المشترك </t>
  </si>
  <si>
    <t>منح</t>
  </si>
  <si>
    <t xml:space="preserve">صندوق الفيلم القطري </t>
  </si>
  <si>
    <t xml:space="preserve">اخرى </t>
  </si>
  <si>
    <t>عربي</t>
  </si>
  <si>
    <t>انجليزي</t>
  </si>
  <si>
    <t>فرنسي</t>
  </si>
  <si>
    <t>اسباني</t>
  </si>
  <si>
    <t xml:space="preserve">اكثرمن لغة </t>
  </si>
  <si>
    <t xml:space="preserve"> Narrative</t>
  </si>
  <si>
    <t xml:space="preserve"> Documentary</t>
  </si>
  <si>
    <t xml:space="preserve"> Experimental Or Essay</t>
  </si>
  <si>
    <t>Animation [2d &amp; 3d]</t>
  </si>
  <si>
    <t xml:space="preserve"> High Definition</t>
  </si>
  <si>
    <t>Digital Animation</t>
  </si>
  <si>
    <t>Type Of Funding</t>
  </si>
  <si>
    <t xml:space="preserve"> Co-Finance</t>
  </si>
  <si>
    <t>Grants</t>
  </si>
  <si>
    <t>Qatari Film Fund</t>
  </si>
  <si>
    <t xml:space="preserve"> Arabic</t>
  </si>
  <si>
    <t>English</t>
  </si>
  <si>
    <t>French</t>
  </si>
  <si>
    <t>Spanish</t>
  </si>
  <si>
    <t>More Than One Language</t>
  </si>
  <si>
    <t>2016 - 2019</t>
  </si>
  <si>
    <t>التوزيع الشهري لساعات البث المباشر للبرنامج العام من قناة الريان الفضائية وإذاعة صوت الريان حسب نوع البرامج والشهر</t>
  </si>
  <si>
    <r>
      <t xml:space="preserve">قناة الريان الفضائية 
</t>
    </r>
    <r>
      <rPr>
        <b/>
        <sz val="10"/>
        <rFont val="Arial"/>
        <family val="2"/>
      </rPr>
      <t>AL-RAYYAN CHANNEL</t>
    </r>
  </si>
  <si>
    <t>MONTHLY DISTRIBUTION OF LIVE BROADCAST HOURS OF THE GENERAL PROGRAM 
OF AL-RAYYAN CHANNEL 7 SOUT AL-RAYYAN BORADCASTING BY TYPE OF PROGRAMS AND MONTH</t>
  </si>
  <si>
    <r>
      <t xml:space="preserve">إذاعة صوت الريان
</t>
    </r>
    <r>
      <rPr>
        <b/>
        <sz val="10"/>
        <rFont val="Arial"/>
        <family val="2"/>
      </rPr>
      <t>Sout AL-Rayyan Boradcasting</t>
    </r>
  </si>
  <si>
    <t xml:space="preserve">              نوع 
             البرامج
   الشهر</t>
  </si>
  <si>
    <t xml:space="preserve">                Type of                      Programs
   Month</t>
  </si>
  <si>
    <t>* المؤسسة القطرية للإعلام.</t>
  </si>
  <si>
    <t>* Qatar Media Corporation</t>
  </si>
  <si>
    <t>* نماء (تمكين وريادة)</t>
  </si>
  <si>
    <t>* NAMA, (Empowerment &amp; Entrepreneurship)</t>
  </si>
  <si>
    <t>* المجلس الوطني للسياحة.</t>
  </si>
  <si>
    <t>* Qatar Tourism Council.</t>
  </si>
  <si>
    <t>* تم اعتماد طريقة النشر الإلكتروني.</t>
  </si>
  <si>
    <t>متحف الخور الاقليمي  (آثار  واثنوغرافي)*</t>
  </si>
  <si>
    <t>AL-Khor Regional  (M.Arch &amp; Ethnog)*</t>
  </si>
  <si>
    <t xml:space="preserve"> Closed of Renovation</t>
  </si>
  <si>
    <t>مغلق للتجديد</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</si>
</sst>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0_ ;\-#,##0\ "/>
    <numFmt numFmtId="165" formatCode="_(* #,##0.00_);_(* \(#,##0.00\);_(* &quot;-&quot;??_);_(@_)"/>
    <numFmt numFmtId="166" formatCode="_-* #,##0.00_-;\-* #,##0.00_-;_-* &quot;-&quot;??_-;_-@_-"/>
    <numFmt numFmtId="167" formatCode="_-* #,##0_-;_-* #,##0\-;_-* &quot;-&quot;??_-;_-@_-"/>
  </numFmts>
  <fonts count="80">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0"/>
      <name val="Arial"/>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1"/>
      <name val="Arial"/>
      <family val="2"/>
      <charset val="178"/>
    </font>
    <font>
      <sz val="10"/>
      <color indexed="10"/>
      <name val="Arial"/>
      <family val="2"/>
      <charset val="178"/>
    </font>
    <font>
      <sz val="10"/>
      <color indexed="8"/>
      <name val="Arial"/>
      <family val="2"/>
      <charset val="178"/>
    </font>
    <font>
      <b/>
      <sz val="11"/>
      <name val="Arial"/>
      <family val="2"/>
    </font>
    <font>
      <b/>
      <sz val="12"/>
      <color indexed="10"/>
      <name val="Arial"/>
      <family val="2"/>
      <charset val="178"/>
    </font>
    <font>
      <b/>
      <sz val="10"/>
      <color indexed="10"/>
      <name val="Arial"/>
      <family val="2"/>
      <charset val="178"/>
    </font>
    <font>
      <b/>
      <sz val="10"/>
      <color indexed="8"/>
      <name val="Arial"/>
      <family val="2"/>
      <charset val="178"/>
    </font>
    <font>
      <sz val="8"/>
      <name val="Arial"/>
      <family val="2"/>
    </font>
    <font>
      <b/>
      <sz val="9"/>
      <name val="Arial"/>
      <family val="2"/>
    </font>
    <font>
      <b/>
      <sz val="12"/>
      <name val="Arial"/>
      <family val="2"/>
    </font>
    <font>
      <sz val="10"/>
      <name val="Arial"/>
      <family val="2"/>
    </font>
    <font>
      <b/>
      <sz val="8"/>
      <name val="Arial"/>
      <family val="2"/>
    </font>
    <font>
      <b/>
      <sz val="14"/>
      <color indexed="12"/>
      <name val="Arial"/>
      <family val="2"/>
    </font>
    <font>
      <b/>
      <sz val="12"/>
      <color indexed="12"/>
      <name val="Arial"/>
      <family val="2"/>
    </font>
    <font>
      <b/>
      <sz val="8"/>
      <color indexed="10"/>
      <name val="Arial"/>
      <family val="2"/>
    </font>
    <font>
      <sz val="10"/>
      <color indexed="12"/>
      <name val="Arial"/>
      <family val="2"/>
    </font>
    <font>
      <b/>
      <sz val="14"/>
      <name val="Arial"/>
      <family val="2"/>
    </font>
    <font>
      <sz val="10"/>
      <name val="Arial"/>
      <family val="2"/>
    </font>
    <font>
      <sz val="11"/>
      <name val="Arial"/>
      <family val="2"/>
    </font>
    <font>
      <sz val="11"/>
      <color indexed="8"/>
      <name val="Calibri"/>
      <family val="2"/>
    </font>
    <font>
      <b/>
      <sz val="10"/>
      <name val="Arial"/>
      <family val="2"/>
    </font>
    <font>
      <b/>
      <sz val="13"/>
      <name val="Traditional Arabic"/>
      <family val="1"/>
    </font>
    <font>
      <sz val="9"/>
      <name val="Arial"/>
      <family val="2"/>
    </font>
    <font>
      <sz val="12"/>
      <name val="Arial"/>
      <family val="2"/>
    </font>
    <font>
      <sz val="10"/>
      <name val="Arial"/>
      <family val="2"/>
    </font>
    <font>
      <b/>
      <sz val="14"/>
      <color indexed="12"/>
      <name val="Arial"/>
      <family val="2"/>
    </font>
    <font>
      <b/>
      <sz val="12"/>
      <color indexed="12"/>
      <name val="Arial"/>
      <family val="2"/>
    </font>
    <font>
      <b/>
      <sz val="12"/>
      <name val="Arial"/>
      <family val="2"/>
    </font>
    <font>
      <b/>
      <sz val="8"/>
      <name val="Arial"/>
      <family val="2"/>
    </font>
    <font>
      <sz val="12"/>
      <name val="Traditional Arabic"/>
      <family val="1"/>
    </font>
    <font>
      <sz val="10"/>
      <name val="Arial"/>
      <family val="2"/>
    </font>
    <font>
      <b/>
      <sz val="14"/>
      <color indexed="12"/>
      <name val="Arial"/>
      <family val="2"/>
    </font>
    <font>
      <b/>
      <sz val="12"/>
      <color indexed="12"/>
      <name val="Arial"/>
      <family val="2"/>
    </font>
    <font>
      <b/>
      <sz val="12"/>
      <name val="Arial"/>
      <family val="2"/>
    </font>
    <font>
      <b/>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color indexed="8"/>
      <name val="Arial"/>
      <family val="2"/>
    </font>
    <font>
      <b/>
      <sz val="10"/>
      <color indexed="8"/>
      <name val="Arial"/>
      <family val="2"/>
    </font>
    <font>
      <sz val="10"/>
      <name val="Arial"/>
      <family val="2"/>
    </font>
    <font>
      <sz val="11"/>
      <color theme="1"/>
      <name val="Calibri"/>
      <family val="2"/>
      <scheme val="minor"/>
    </font>
    <font>
      <sz val="11"/>
      <color theme="1"/>
      <name val="Arial"/>
      <family val="2"/>
    </font>
    <font>
      <sz val="13"/>
      <name val="Sakkal Majalla"/>
    </font>
    <font>
      <b/>
      <sz val="13"/>
      <name val="Sakkal Majalla"/>
    </font>
    <font>
      <sz val="10"/>
      <color rgb="FFFF0000"/>
      <name val="Arial"/>
      <family val="2"/>
    </font>
    <font>
      <b/>
      <sz val="10"/>
      <color rgb="FFFF0000"/>
      <name val="Arial"/>
      <family val="2"/>
    </font>
    <font>
      <sz val="10"/>
      <name val="Arial"/>
      <family val="2"/>
    </font>
    <font>
      <b/>
      <sz val="10"/>
      <color rgb="FF000000"/>
      <name val="Arial"/>
      <family val="2"/>
    </font>
    <font>
      <sz val="10"/>
      <color rgb="FF000000"/>
      <name val="Arial"/>
      <family val="2"/>
    </font>
    <font>
      <sz val="9"/>
      <color rgb="FF000000"/>
      <name val="Arial"/>
      <family val="2"/>
    </font>
    <font>
      <b/>
      <sz val="9"/>
      <color rgb="FF000000"/>
      <name val="Arial"/>
      <family val="2"/>
    </font>
    <font>
      <b/>
      <sz val="16"/>
      <name val="Sakkal Majalla"/>
    </font>
    <font>
      <b/>
      <sz val="12"/>
      <name val="Sakkal Majalla"/>
    </font>
    <font>
      <b/>
      <sz val="10"/>
      <name val="Arial Black"/>
      <family val="2"/>
    </font>
    <font>
      <vertAlign val="superscript"/>
      <sz val="10"/>
      <name val="Arial"/>
      <family val="2"/>
    </font>
    <font>
      <b/>
      <vertAlign val="superscript"/>
      <sz val="11"/>
      <name val="Arial"/>
      <family val="2"/>
    </font>
    <font>
      <b/>
      <vertAlign val="superscript"/>
      <sz val="10"/>
      <name val="Arial"/>
      <family val="2"/>
    </font>
    <font>
      <b/>
      <vertAlign val="superscript"/>
      <sz val="12"/>
      <name val="Arial"/>
      <family val="2"/>
    </font>
    <font>
      <b/>
      <vertAlign val="superscript"/>
      <sz val="8"/>
      <name val="Arial"/>
      <family val="2"/>
    </font>
    <font>
      <b/>
      <sz val="12"/>
      <color rgb="FFFF0000"/>
      <name val="Sakkal Majalla"/>
    </font>
    <font>
      <sz val="10"/>
      <name val="Arial"/>
      <charset val="178"/>
    </font>
  </fonts>
  <fills count="8">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rgb="FFEEECE1"/>
        <bgColor indexed="64"/>
      </patternFill>
    </fill>
    <fill>
      <patternFill patternType="solid">
        <fgColor rgb="FFFFFFFF"/>
        <bgColor indexed="64"/>
      </patternFill>
    </fill>
  </fills>
  <borders count="66">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style="thin">
        <color indexed="64"/>
      </bottom>
      <diagonal/>
    </border>
    <border>
      <left/>
      <right/>
      <top/>
      <bottom style="thin">
        <color indexed="64"/>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style="medium">
        <color theme="0"/>
      </top>
      <bottom style="thin">
        <color indexed="64"/>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diagonal/>
    </border>
    <border>
      <left style="medium">
        <color theme="0"/>
      </left>
      <right/>
      <top style="medium">
        <color theme="0"/>
      </top>
      <bottom/>
      <diagonal/>
    </border>
    <border>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medium">
        <color theme="0"/>
      </top>
      <bottom/>
      <diagonal/>
    </border>
    <border>
      <left/>
      <right style="medium">
        <color theme="0"/>
      </right>
      <top style="thin">
        <color indexed="64"/>
      </top>
      <bottom style="thin">
        <color indexed="64"/>
      </bottom>
      <diagonal/>
    </border>
    <border>
      <left style="medium">
        <color theme="0"/>
      </left>
      <right/>
      <top style="thin">
        <color indexed="64"/>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top style="medium">
        <color theme="0"/>
      </top>
      <bottom style="medium">
        <color theme="0"/>
      </bottom>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right style="medium">
        <color theme="0"/>
      </right>
      <top/>
      <bottom style="thin">
        <color indexed="64"/>
      </bottom>
      <diagonal/>
    </border>
    <border diagonalUp="1">
      <left/>
      <right style="medium">
        <color theme="0"/>
      </right>
      <top style="thin">
        <color indexed="64"/>
      </top>
      <bottom style="medium">
        <color theme="0"/>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medium">
        <color theme="0"/>
      </top>
      <bottom style="thin">
        <color indexed="64"/>
      </bottom>
      <diagonal style="medium">
        <color theme="0"/>
      </diagonal>
    </border>
    <border>
      <left style="medium">
        <color theme="0"/>
      </left>
      <right/>
      <top/>
      <bottom style="thin">
        <color indexed="64"/>
      </bottom>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left/>
      <right style="medium">
        <color theme="0"/>
      </right>
      <top/>
      <bottom/>
      <diagonal/>
    </border>
    <border>
      <left style="medium">
        <color theme="0"/>
      </left>
      <right/>
      <top/>
      <bottom/>
      <diagonal/>
    </border>
    <border>
      <left/>
      <right style="medium">
        <color theme="0"/>
      </right>
      <top style="thin">
        <color indexed="64"/>
      </top>
      <bottom/>
      <diagonal/>
    </border>
    <border>
      <left style="medium">
        <color theme="0"/>
      </left>
      <right/>
      <top style="thin">
        <color indexed="64"/>
      </top>
      <bottom/>
      <diagonal/>
    </border>
    <border>
      <left/>
      <right/>
      <top style="thin">
        <color indexed="64"/>
      </top>
      <bottom/>
      <diagonal/>
    </border>
    <border>
      <left/>
      <right/>
      <top style="thin">
        <color indexed="64"/>
      </top>
      <bottom style="medium">
        <color theme="0"/>
      </bottom>
      <diagonal/>
    </border>
    <border diagonalUp="1">
      <left/>
      <right style="medium">
        <color theme="0"/>
      </right>
      <top style="thin">
        <color indexed="64"/>
      </top>
      <bottom/>
      <diagonal style="medium">
        <color theme="0"/>
      </diagonal>
    </border>
    <border>
      <left/>
      <right/>
      <top style="medium">
        <color theme="0"/>
      </top>
      <bottom style="thin">
        <color indexed="64"/>
      </bottom>
      <diagonal/>
    </border>
    <border diagonalUp="1">
      <left/>
      <right style="medium">
        <color theme="0"/>
      </right>
      <top style="medium">
        <color theme="0"/>
      </top>
      <bottom/>
      <diagonal style="medium">
        <color theme="0"/>
      </diagonal>
    </border>
    <border diagonalDown="1">
      <left style="medium">
        <color theme="0"/>
      </left>
      <right/>
      <top style="medium">
        <color theme="0"/>
      </top>
      <bottom/>
      <diagonal style="medium">
        <color theme="0"/>
      </diagonal>
    </border>
    <border diagonalUp="1">
      <left/>
      <right style="medium">
        <color theme="0"/>
      </right>
      <top/>
      <bottom style="thin">
        <color indexed="64"/>
      </bottom>
      <diagonal style="medium">
        <color theme="0"/>
      </diagonal>
    </border>
    <border>
      <left style="medium">
        <color rgb="FFFFFFFF"/>
      </left>
      <right/>
      <top/>
      <bottom style="medium">
        <color rgb="FFFFFFFF"/>
      </bottom>
      <diagonal/>
    </border>
    <border>
      <left style="medium">
        <color rgb="FFFFFFFF"/>
      </left>
      <right/>
      <top/>
      <bottom/>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right style="medium">
        <color theme="0"/>
      </right>
      <top/>
      <bottom/>
      <diagonal style="medium">
        <color theme="0"/>
      </diagonal>
    </border>
    <border>
      <left style="medium">
        <color rgb="FFFFFFFF"/>
      </left>
      <right/>
      <top style="medium">
        <color rgb="FFFFFFFF"/>
      </top>
      <bottom/>
      <diagonal/>
    </border>
    <border>
      <left style="medium">
        <color theme="0"/>
      </left>
      <right style="medium">
        <color rgb="FFFFFFFF"/>
      </right>
      <top style="thin">
        <color auto="1"/>
      </top>
      <bottom style="thin">
        <color indexed="64"/>
      </bottom>
      <diagonal/>
    </border>
  </borders>
  <cellStyleXfs count="156">
    <xf numFmtId="0" fontId="0" fillId="0" borderId="0"/>
    <xf numFmtId="43" fontId="10" fillId="0" borderId="0" applyFont="0" applyFill="0" applyBorder="0" applyAlignment="0" applyProtection="0"/>
    <xf numFmtId="0" fontId="29" fillId="0" borderId="0" applyAlignment="0">
      <alignment horizontal="centerContinuous" vertical="center"/>
    </xf>
    <xf numFmtId="0" fontId="42" fillId="0" borderId="0" applyAlignment="0">
      <alignment horizontal="centerContinuous" vertical="center"/>
    </xf>
    <xf numFmtId="0" fontId="29" fillId="0" borderId="0" applyAlignment="0">
      <alignment horizontal="centerContinuous" vertical="center"/>
    </xf>
    <xf numFmtId="0" fontId="48" fillId="0" borderId="0" applyAlignment="0">
      <alignment horizontal="centerContinuous" vertical="center"/>
    </xf>
    <xf numFmtId="0" fontId="30" fillId="0" borderId="0" applyAlignment="0">
      <alignment horizontal="centerContinuous" vertical="center"/>
    </xf>
    <xf numFmtId="0" fontId="43" fillId="0" borderId="0" applyAlignment="0">
      <alignment horizontal="centerContinuous" vertical="center"/>
    </xf>
    <xf numFmtId="0" fontId="30" fillId="0" borderId="0" applyAlignment="0">
      <alignment horizontal="centerContinuous" vertical="center"/>
    </xf>
    <xf numFmtId="0" fontId="49" fillId="0" borderId="0" applyAlignment="0">
      <alignment horizontal="centerContinuous" vertical="center"/>
    </xf>
    <xf numFmtId="0" fontId="14" fillId="2" borderId="1">
      <alignment horizontal="right" vertical="center" wrapText="1"/>
    </xf>
    <xf numFmtId="0" fontId="44" fillId="2" borderId="1">
      <alignment horizontal="right" vertical="center" wrapText="1"/>
    </xf>
    <xf numFmtId="0" fontId="14" fillId="2" borderId="1">
      <alignment horizontal="right" vertical="center" wrapText="1"/>
    </xf>
    <xf numFmtId="0" fontId="50" fillId="2" borderId="1">
      <alignment horizontal="right" vertical="center" wrapText="1"/>
    </xf>
    <xf numFmtId="1" fontId="25" fillId="2" borderId="2">
      <alignment horizontal="left" vertical="center" wrapText="1"/>
    </xf>
    <xf numFmtId="1" fontId="12" fillId="2" borderId="3">
      <alignment horizontal="center" vertical="center"/>
    </xf>
    <xf numFmtId="0" fontId="17" fillId="2" borderId="3">
      <alignment horizontal="center" vertical="center" wrapText="1"/>
    </xf>
    <xf numFmtId="0" fontId="28" fillId="2" borderId="3">
      <alignment horizontal="center" vertical="center" wrapText="1"/>
    </xf>
    <xf numFmtId="0" fontId="45" fillId="2" borderId="3">
      <alignment horizontal="center" vertical="center" wrapText="1"/>
    </xf>
    <xf numFmtId="0" fontId="28" fillId="2" borderId="3">
      <alignment horizontal="center" vertical="center" wrapText="1"/>
    </xf>
    <xf numFmtId="0" fontId="51" fillId="2" borderId="3">
      <alignment horizontal="center" vertical="center" wrapText="1"/>
    </xf>
    <xf numFmtId="0" fontId="10" fillId="0" borderId="0">
      <alignment horizontal="center" vertical="center" readingOrder="2"/>
    </xf>
    <xf numFmtId="0" fontId="13" fillId="0" borderId="0">
      <alignment horizontal="left" vertical="center"/>
    </xf>
    <xf numFmtId="0" fontId="10" fillId="0" borderId="0"/>
    <xf numFmtId="0" fontId="36" fillId="0" borderId="0"/>
    <xf numFmtId="0" fontId="22" fillId="0" borderId="0">
      <alignment horizontal="right" vertical="center"/>
    </xf>
    <xf numFmtId="0" fontId="31" fillId="0" borderId="0">
      <alignment horizontal="left" vertical="center"/>
    </xf>
    <xf numFmtId="0" fontId="31" fillId="0" borderId="0">
      <alignment horizontal="left" vertical="center"/>
    </xf>
    <xf numFmtId="0" fontId="14" fillId="0" borderId="0">
      <alignment horizontal="right" vertical="center"/>
    </xf>
    <xf numFmtId="0" fontId="44" fillId="0" borderId="0">
      <alignment horizontal="right" vertical="center"/>
    </xf>
    <xf numFmtId="0" fontId="14" fillId="0" borderId="0">
      <alignment horizontal="right" vertical="center"/>
    </xf>
    <xf numFmtId="0" fontId="50" fillId="0" borderId="0">
      <alignment horizontal="right" vertical="center"/>
    </xf>
    <xf numFmtId="0" fontId="10" fillId="0" borderId="0">
      <alignment horizontal="left" vertical="center"/>
    </xf>
    <xf numFmtId="0" fontId="41" fillId="0" borderId="0">
      <alignment horizontal="left" vertical="center"/>
    </xf>
    <xf numFmtId="0" fontId="10" fillId="0" borderId="0">
      <alignment horizontal="left" vertical="center"/>
    </xf>
    <xf numFmtId="0" fontId="47" fillId="0" borderId="0">
      <alignment horizontal="left" vertical="center"/>
    </xf>
    <xf numFmtId="0" fontId="21" fillId="2" borderId="3" applyAlignment="0">
      <alignment horizontal="center" vertical="center"/>
    </xf>
    <xf numFmtId="0" fontId="21" fillId="2" borderId="3" applyAlignment="0">
      <alignment horizontal="center" vertical="center"/>
    </xf>
    <xf numFmtId="0" fontId="22" fillId="0" borderId="4">
      <alignment horizontal="right" vertical="center" indent="1"/>
    </xf>
    <xf numFmtId="0" fontId="14" fillId="2" borderId="4">
      <alignment horizontal="right" vertical="center" wrapText="1" indent="1" readingOrder="2"/>
    </xf>
    <xf numFmtId="0" fontId="44" fillId="2" borderId="4">
      <alignment horizontal="right" vertical="center" wrapText="1" indent="1" readingOrder="2"/>
    </xf>
    <xf numFmtId="0" fontId="14" fillId="2" borderId="4">
      <alignment horizontal="right" vertical="center" wrapText="1" indent="1" readingOrder="2"/>
    </xf>
    <xf numFmtId="0" fontId="50" fillId="2" borderId="4">
      <alignment horizontal="right" vertical="center" wrapText="1" indent="1" readingOrder="2"/>
    </xf>
    <xf numFmtId="0" fontId="14" fillId="2" borderId="4">
      <alignment horizontal="right" vertical="center" wrapText="1" indent="1" readingOrder="2"/>
    </xf>
    <xf numFmtId="0" fontId="16" fillId="0" borderId="4">
      <alignment horizontal="right" vertical="center" indent="1"/>
    </xf>
    <xf numFmtId="0" fontId="16" fillId="2" borderId="4">
      <alignment horizontal="left" vertical="center" wrapText="1" indent="1"/>
    </xf>
    <xf numFmtId="0" fontId="16" fillId="0" borderId="5">
      <alignment horizontal="left" vertical="center"/>
    </xf>
    <xf numFmtId="0" fontId="16" fillId="0" borderId="6">
      <alignment horizontal="left" vertical="center"/>
    </xf>
    <xf numFmtId="0" fontId="8" fillId="0" borderId="0"/>
    <xf numFmtId="0" fontId="29" fillId="0" borderId="0" applyAlignment="0">
      <alignment horizontal="centerContinuous" vertical="center"/>
    </xf>
    <xf numFmtId="0" fontId="30" fillId="0" borderId="0" applyAlignment="0">
      <alignment horizontal="centerContinuous" vertical="center"/>
    </xf>
    <xf numFmtId="0" fontId="14" fillId="2" borderId="1">
      <alignment horizontal="right" vertical="center" wrapText="1"/>
    </xf>
    <xf numFmtId="0" fontId="28" fillId="2" borderId="3">
      <alignment horizontal="center" vertical="center" wrapText="1"/>
    </xf>
    <xf numFmtId="0" fontId="14" fillId="0" borderId="0">
      <alignment horizontal="right" vertical="center"/>
    </xf>
    <xf numFmtId="0" fontId="10" fillId="0" borderId="0">
      <alignment horizontal="left" vertical="center"/>
    </xf>
    <xf numFmtId="0" fontId="14" fillId="2" borderId="4">
      <alignment horizontal="right" vertical="center" wrapText="1" indent="1" readingOrder="2"/>
    </xf>
    <xf numFmtId="0" fontId="7" fillId="0" borderId="0"/>
    <xf numFmtId="0" fontId="58" fillId="0" borderId="0"/>
    <xf numFmtId="43" fontId="10" fillId="0" borderId="0" applyFont="0" applyFill="0" applyBorder="0" applyAlignment="0" applyProtection="0"/>
    <xf numFmtId="0" fontId="31" fillId="0" borderId="0">
      <alignment horizontal="left" vertical="center"/>
    </xf>
    <xf numFmtId="0" fontId="21" fillId="2" borderId="3" applyAlignment="0">
      <alignment horizontal="center" vertical="center"/>
    </xf>
    <xf numFmtId="0" fontId="7" fillId="0" borderId="0"/>
    <xf numFmtId="43" fontId="10" fillId="0" borderId="0" applyFont="0" applyFill="0" applyBorder="0" applyAlignment="0" applyProtection="0"/>
    <xf numFmtId="0" fontId="6" fillId="0" borderId="0"/>
    <xf numFmtId="0" fontId="6" fillId="0" borderId="0"/>
    <xf numFmtId="0" fontId="10" fillId="0" borderId="0"/>
    <xf numFmtId="0" fontId="6" fillId="0" borderId="0"/>
    <xf numFmtId="0" fontId="5" fillId="0" borderId="0"/>
    <xf numFmtId="0" fontId="59" fillId="0" borderId="0"/>
    <xf numFmtId="0" fontId="5" fillId="0" borderId="0"/>
    <xf numFmtId="165" fontId="5" fillId="0" borderId="0" applyFont="0" applyFill="0" applyBorder="0" applyAlignment="0" applyProtection="0"/>
    <xf numFmtId="0" fontId="4" fillId="0" borderId="0"/>
    <xf numFmtId="0" fontId="4" fillId="0" borderId="0"/>
    <xf numFmtId="0" fontId="4" fillId="0" borderId="0"/>
    <xf numFmtId="0" fontId="36" fillId="0" borderId="0"/>
    <xf numFmtId="0" fontId="3" fillId="0" borderId="0"/>
    <xf numFmtId="0" fontId="10" fillId="0" borderId="0"/>
    <xf numFmtId="43" fontId="10" fillId="0" borderId="0" applyFont="0" applyFill="0" applyBorder="0" applyAlignment="0" applyProtection="0"/>
    <xf numFmtId="0" fontId="31" fillId="0" borderId="0">
      <alignment horizontal="left" vertical="center"/>
    </xf>
    <xf numFmtId="0" fontId="21" fillId="2" borderId="3" applyAlignment="0">
      <alignment horizontal="center" vertical="center"/>
    </xf>
    <xf numFmtId="0" fontId="3" fillId="0" borderId="0"/>
    <xf numFmtId="0" fontId="6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applyFont="0" applyFill="0" applyBorder="0" applyAlignment="0" applyProtection="0"/>
    <xf numFmtId="0" fontId="3" fillId="0" borderId="0"/>
    <xf numFmtId="0" fontId="3" fillId="0" borderId="0"/>
    <xf numFmtId="0" fontId="3" fillId="0" borderId="0"/>
    <xf numFmtId="0" fontId="10" fillId="0" borderId="0"/>
    <xf numFmtId="43" fontId="10" fillId="0" borderId="0" applyFont="0" applyFill="0" applyBorder="0" applyAlignment="0" applyProtection="0"/>
    <xf numFmtId="0" fontId="10" fillId="0" borderId="0"/>
    <xf numFmtId="0" fontId="2" fillId="0" borderId="0"/>
    <xf numFmtId="0" fontId="10" fillId="0" borderId="0"/>
    <xf numFmtId="0" fontId="31" fillId="0" borderId="0">
      <alignment horizontal="left" vertical="center"/>
    </xf>
    <xf numFmtId="0" fontId="21" fillId="2" borderId="3" applyAlignment="0">
      <alignment horizontal="center"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59" fillId="0" borderId="0"/>
    <xf numFmtId="165" fontId="59" fillId="0" borderId="0" applyFont="0" applyFill="0" applyBorder="0" applyAlignment="0" applyProtection="0"/>
    <xf numFmtId="0" fontId="59" fillId="0" borderId="0"/>
    <xf numFmtId="166" fontId="5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79" fillId="0" borderId="0" applyFont="0" applyFill="0" applyBorder="0" applyAlignment="0" applyProtection="0"/>
  </cellStyleXfs>
  <cellXfs count="865">
    <xf numFmtId="0" fontId="0" fillId="0" borderId="0" xfId="0"/>
    <xf numFmtId="0" fontId="0" fillId="0" borderId="0" xfId="0" applyAlignment="1">
      <alignment vertical="center"/>
    </xf>
    <xf numFmtId="0" fontId="10" fillId="0" borderId="0" xfId="0" applyFont="1" applyAlignment="1">
      <alignment horizontal="justify" vertical="center"/>
    </xf>
    <xf numFmtId="0" fontId="11" fillId="0" borderId="0" xfId="0" applyFont="1" applyAlignment="1">
      <alignment vertical="top"/>
    </xf>
    <xf numFmtId="0" fontId="0" fillId="0" borderId="0" xfId="0" applyBorder="1"/>
    <xf numFmtId="1" fontId="15" fillId="0" borderId="0" xfId="0" applyNumberFormat="1" applyFont="1" applyBorder="1" applyAlignment="1">
      <alignment horizontal="center" vertical="center"/>
    </xf>
    <xf numFmtId="0" fontId="16" fillId="0" borderId="0" xfId="0" applyFont="1" applyBorder="1" applyAlignment="1">
      <alignment vertical="center"/>
    </xf>
    <xf numFmtId="0" fontId="18" fillId="0" borderId="0" xfId="0" applyFont="1" applyBorder="1" applyAlignment="1">
      <alignment vertical="center"/>
    </xf>
    <xf numFmtId="0" fontId="19" fillId="0" borderId="0" xfId="0" applyFont="1" applyBorder="1"/>
    <xf numFmtId="1" fontId="23" fillId="0" borderId="0" xfId="0" applyNumberFormat="1" applyFont="1" applyBorder="1" applyAlignment="1">
      <alignment horizontal="center" vertical="center"/>
    </xf>
    <xf numFmtId="0" fontId="19" fillId="0" borderId="0" xfId="0" applyFont="1" applyBorder="1" applyAlignment="1">
      <alignment vertical="center"/>
    </xf>
    <xf numFmtId="0" fontId="10" fillId="0" borderId="0" xfId="0" applyFont="1"/>
    <xf numFmtId="0" fontId="29" fillId="0" borderId="0" xfId="2" applyAlignment="1"/>
    <xf numFmtId="0" fontId="30" fillId="0" borderId="0" xfId="6" applyAlignment="1"/>
    <xf numFmtId="0" fontId="21" fillId="2" borderId="0" xfId="36" applyBorder="1" applyAlignment="1">
      <alignment vertical="center"/>
    </xf>
    <xf numFmtId="0" fontId="32" fillId="0" borderId="0" xfId="0" applyFont="1" applyAlignment="1">
      <alignment vertical="center"/>
    </xf>
    <xf numFmtId="0" fontId="27" fillId="0" borderId="0" xfId="0" applyFont="1" applyFill="1"/>
    <xf numFmtId="0" fontId="10" fillId="0" borderId="0" xfId="0" applyFont="1" applyFill="1" applyBorder="1"/>
    <xf numFmtId="0" fontId="10" fillId="0" borderId="0" xfId="0" applyFont="1" applyFill="1"/>
    <xf numFmtId="0" fontId="34" fillId="0" borderId="0" xfId="0" applyFont="1" applyFill="1"/>
    <xf numFmtId="0" fontId="27" fillId="0" borderId="0" xfId="0" applyFont="1" applyFill="1" applyBorder="1" applyAlignment="1">
      <alignment horizontal="right" vertical="center" indent="1"/>
    </xf>
    <xf numFmtId="0" fontId="10" fillId="0" borderId="0" xfId="0" applyFont="1" applyFill="1" applyBorder="1" applyAlignment="1">
      <alignment vertical="center"/>
    </xf>
    <xf numFmtId="0" fontId="10" fillId="3" borderId="0" xfId="0" applyFont="1" applyFill="1" applyBorder="1"/>
    <xf numFmtId="0" fontId="10" fillId="3" borderId="0" xfId="0" applyFont="1" applyFill="1"/>
    <xf numFmtId="0" fontId="10" fillId="3" borderId="0" xfId="0" applyFont="1" applyFill="1" applyAlignment="1">
      <alignment readingOrder="2"/>
    </xf>
    <xf numFmtId="0" fontId="24" fillId="3" borderId="0" xfId="0" applyFont="1" applyFill="1" applyAlignment="1">
      <alignment horizontal="left"/>
    </xf>
    <xf numFmtId="0" fontId="14" fillId="0" borderId="0" xfId="6" applyFont="1" applyFill="1" applyAlignment="1">
      <alignment horizontal="center" vertical="center"/>
    </xf>
    <xf numFmtId="0" fontId="14" fillId="0" borderId="0" xfId="6" applyFont="1" applyFill="1" applyAlignment="1">
      <alignment horizontal="right" vertical="center"/>
    </xf>
    <xf numFmtId="0" fontId="38" fillId="0" borderId="0" xfId="0" applyFont="1" applyAlignment="1">
      <alignment vertical="top"/>
    </xf>
    <xf numFmtId="0" fontId="10" fillId="0" borderId="0" xfId="0" applyFont="1" applyFill="1" applyBorder="1" applyAlignment="1">
      <alignment horizontal="right" vertical="center" indent="1"/>
    </xf>
    <xf numFmtId="0" fontId="10" fillId="0" borderId="0" xfId="23" applyBorder="1"/>
    <xf numFmtId="1" fontId="23" fillId="0" borderId="0" xfId="23" applyNumberFormat="1" applyFont="1" applyBorder="1" applyAlignment="1">
      <alignment horizontal="center" vertical="center"/>
    </xf>
    <xf numFmtId="0" fontId="16" fillId="0" borderId="0" xfId="23" applyFont="1" applyBorder="1" applyAlignment="1">
      <alignment vertical="center"/>
    </xf>
    <xf numFmtId="0" fontId="10" fillId="0" borderId="0" xfId="23" applyFont="1" applyFill="1"/>
    <xf numFmtId="0" fontId="19" fillId="0" borderId="0" xfId="23" applyFont="1" applyBorder="1"/>
    <xf numFmtId="0" fontId="39" fillId="0" borderId="0" xfId="0" applyFont="1" applyBorder="1" applyAlignment="1">
      <alignment horizontal="justify" vertical="center"/>
    </xf>
    <xf numFmtId="0" fontId="25" fillId="5" borderId="22" xfId="17" applyFont="1" applyFill="1" applyBorder="1" applyAlignment="1">
      <alignment horizontal="center" vertical="center" wrapText="1" readingOrder="1"/>
    </xf>
    <xf numFmtId="41" fontId="10" fillId="0" borderId="13" xfId="1" applyNumberFormat="1" applyFont="1" applyFill="1" applyBorder="1" applyAlignment="1">
      <alignment horizontal="center" vertical="center"/>
    </xf>
    <xf numFmtId="41" fontId="10" fillId="5" borderId="11" xfId="1" applyNumberFormat="1" applyFont="1" applyFill="1" applyBorder="1" applyAlignment="1">
      <alignment horizontal="center" vertical="center"/>
    </xf>
    <xf numFmtId="41" fontId="10" fillId="0" borderId="11" xfId="1" applyNumberFormat="1" applyFont="1" applyFill="1" applyBorder="1" applyAlignment="1">
      <alignment horizontal="center" vertical="center"/>
    </xf>
    <xf numFmtId="41" fontId="10" fillId="0" borderId="23" xfId="1" applyNumberFormat="1" applyFont="1" applyFill="1" applyBorder="1" applyAlignment="1">
      <alignment horizontal="center" vertical="center"/>
    </xf>
    <xf numFmtId="0" fontId="33" fillId="0" borderId="0" xfId="2" applyFont="1" applyAlignment="1"/>
    <xf numFmtId="0" fontId="14" fillId="0" borderId="0" xfId="6" applyFont="1" applyAlignment="1"/>
    <xf numFmtId="0" fontId="35" fillId="0" borderId="0" xfId="0" applyFont="1" applyAlignment="1">
      <alignment horizontal="left" vertical="center" wrapText="1" indent="2"/>
    </xf>
    <xf numFmtId="0" fontId="46" fillId="0" borderId="0" xfId="0" applyFont="1" applyAlignment="1">
      <alignment horizontal="right" vertical="center" wrapText="1" indent="2" readingOrder="2"/>
    </xf>
    <xf numFmtId="0" fontId="16" fillId="5" borderId="0" xfId="0" applyFont="1" applyFill="1" applyBorder="1" applyAlignment="1">
      <alignment vertical="center"/>
    </xf>
    <xf numFmtId="0" fontId="16" fillId="4" borderId="0" xfId="0" applyFont="1" applyFill="1" applyBorder="1" applyAlignment="1">
      <alignment vertical="center"/>
    </xf>
    <xf numFmtId="0" fontId="52" fillId="0" borderId="0" xfId="0" applyFont="1" applyAlignment="1">
      <alignment horizontal="center" vertical="center"/>
    </xf>
    <xf numFmtId="0" fontId="53" fillId="0" borderId="0" xfId="0" applyFont="1" applyAlignment="1">
      <alignment horizontal="center" vertical="center" readingOrder="1"/>
    </xf>
    <xf numFmtId="0" fontId="54" fillId="0" borderId="0" xfId="0" applyFont="1" applyAlignment="1">
      <alignment horizontal="center" vertical="center"/>
    </xf>
    <xf numFmtId="0" fontId="55" fillId="0" borderId="0" xfId="0" applyFont="1" applyAlignment="1">
      <alignment horizontal="center" vertical="center"/>
    </xf>
    <xf numFmtId="0" fontId="37" fillId="5" borderId="27" xfId="17" applyFont="1" applyFill="1" applyBorder="1" applyAlignment="1">
      <alignment horizontal="center" wrapText="1"/>
    </xf>
    <xf numFmtId="0" fontId="28" fillId="5" borderId="28" xfId="17" applyFont="1" applyFill="1" applyBorder="1" applyAlignment="1">
      <alignment horizontal="center" vertical="top" wrapText="1"/>
    </xf>
    <xf numFmtId="0" fontId="10" fillId="0" borderId="0" xfId="0" applyFont="1" applyFill="1" applyAlignment="1">
      <alignment wrapText="1"/>
    </xf>
    <xf numFmtId="0" fontId="14" fillId="0" borderId="0" xfId="6" applyFont="1" applyFill="1" applyAlignment="1">
      <alignment horizontal="center" vertical="center"/>
    </xf>
    <xf numFmtId="0" fontId="0" fillId="0" borderId="0" xfId="0" applyBorder="1"/>
    <xf numFmtId="0" fontId="9" fillId="0" borderId="0" xfId="6" applyFont="1" applyFill="1" applyAlignment="1">
      <alignment horizontal="left" vertical="center"/>
    </xf>
    <xf numFmtId="0" fontId="14" fillId="0" borderId="20" xfId="39" applyFont="1" applyFill="1" applyBorder="1" applyAlignment="1">
      <alignment horizontal="right" vertical="center" wrapText="1" indent="1" readingOrder="2"/>
    </xf>
    <xf numFmtId="0" fontId="14" fillId="5" borderId="10" xfId="39" applyFont="1" applyFill="1" applyBorder="1" applyAlignment="1">
      <alignment horizontal="right" vertical="center" wrapText="1" indent="1" readingOrder="2"/>
    </xf>
    <xf numFmtId="0" fontId="9" fillId="5" borderId="11" xfId="45" applyFont="1" applyFill="1" applyBorder="1" applyAlignment="1">
      <alignment horizontal="left" vertical="center" wrapText="1" indent="1"/>
    </xf>
    <xf numFmtId="0" fontId="14" fillId="5" borderId="10" xfId="39" applyFont="1" applyFill="1" applyBorder="1">
      <alignment horizontal="right" vertical="center" wrapText="1" indent="1" readingOrder="2"/>
    </xf>
    <xf numFmtId="0" fontId="10" fillId="0" borderId="13" xfId="45" applyFont="1" applyFill="1" applyBorder="1" applyAlignment="1">
      <alignment horizontal="left" vertical="center" wrapText="1" indent="1"/>
    </xf>
    <xf numFmtId="0" fontId="10" fillId="5" borderId="11" xfId="45" applyFont="1" applyFill="1" applyBorder="1" applyAlignment="1">
      <alignment horizontal="left" vertical="center" wrapText="1" indent="1"/>
    </xf>
    <xf numFmtId="0" fontId="10" fillId="0" borderId="11" xfId="45" applyFont="1" applyFill="1" applyBorder="1" applyAlignment="1">
      <alignment horizontal="left" vertical="center" wrapText="1" indent="1"/>
    </xf>
    <xf numFmtId="0" fontId="9" fillId="5" borderId="25" xfId="36" applyFont="1" applyFill="1" applyBorder="1" applyAlignment="1">
      <alignment horizontal="center" vertical="center"/>
    </xf>
    <xf numFmtId="0" fontId="39" fillId="0" borderId="13" xfId="45" applyFont="1" applyFill="1" applyBorder="1" applyAlignment="1">
      <alignment horizontal="left" vertical="center" wrapText="1" indent="1"/>
    </xf>
    <xf numFmtId="0" fontId="39" fillId="5" borderId="11" xfId="45" applyFont="1" applyFill="1" applyBorder="1" applyAlignment="1">
      <alignment horizontal="left" vertical="center" wrapText="1" indent="1"/>
    </xf>
    <xf numFmtId="0" fontId="39" fillId="0" borderId="11" xfId="45" applyFont="1" applyFill="1" applyBorder="1" applyAlignment="1">
      <alignment horizontal="left" vertical="center" wrapText="1" indent="1"/>
    </xf>
    <xf numFmtId="0" fontId="39" fillId="0" borderId="19" xfId="45" applyFont="1" applyFill="1" applyBorder="1" applyAlignment="1">
      <alignment horizontal="left" vertical="center" wrapText="1" indent="1"/>
    </xf>
    <xf numFmtId="0" fontId="14" fillId="5" borderId="15" xfId="39" applyFont="1" applyFill="1" applyBorder="1" applyAlignment="1">
      <alignment horizontal="right" vertical="center" wrapText="1" indent="1" readingOrder="2"/>
    </xf>
    <xf numFmtId="0" fontId="10" fillId="5" borderId="16" xfId="45" applyFont="1" applyFill="1" applyBorder="1" applyAlignment="1">
      <alignment horizontal="left" vertical="center" wrapText="1" indent="1"/>
    </xf>
    <xf numFmtId="0" fontId="14" fillId="0" borderId="37" xfId="46" applyFont="1" applyFill="1" applyBorder="1" applyAlignment="1">
      <alignment horizontal="center" vertical="center"/>
    </xf>
    <xf numFmtId="0" fontId="37" fillId="5" borderId="16" xfId="39" applyFont="1" applyFill="1" applyBorder="1" applyAlignment="1">
      <alignment horizontal="center" vertical="center" readingOrder="1"/>
    </xf>
    <xf numFmtId="0" fontId="14" fillId="0" borderId="12" xfId="39" applyFont="1" applyFill="1" applyBorder="1">
      <alignment horizontal="right" vertical="center" wrapText="1" indent="1" readingOrder="2"/>
    </xf>
    <xf numFmtId="0" fontId="14" fillId="5" borderId="18" xfId="39" applyFont="1" applyFill="1" applyBorder="1">
      <alignment horizontal="right" vertical="center" wrapText="1" indent="1" readingOrder="2"/>
    </xf>
    <xf numFmtId="0" fontId="10" fillId="0" borderId="13" xfId="45" applyFont="1" applyFill="1" applyBorder="1">
      <alignment horizontal="left" vertical="center" wrapText="1" indent="1"/>
    </xf>
    <xf numFmtId="0" fontId="10" fillId="5" borderId="11" xfId="45" applyFont="1" applyFill="1" applyBorder="1">
      <alignment horizontal="left" vertical="center" wrapText="1" indent="1"/>
    </xf>
    <xf numFmtId="0" fontId="14" fillId="5" borderId="24" xfId="36" applyFont="1" applyFill="1" applyBorder="1" applyAlignment="1">
      <alignment horizontal="center" vertical="center" readingOrder="2"/>
    </xf>
    <xf numFmtId="0" fontId="14" fillId="0" borderId="24" xfId="36" applyFont="1" applyFill="1" applyBorder="1" applyAlignment="1">
      <alignment horizontal="center" vertical="center" readingOrder="2"/>
    </xf>
    <xf numFmtId="0" fontId="20" fillId="0" borderId="12" xfId="39" applyFont="1" applyFill="1" applyBorder="1" applyAlignment="1">
      <alignment horizontal="right" vertical="center" wrapText="1" indent="1" readingOrder="2"/>
    </xf>
    <xf numFmtId="0" fontId="20" fillId="5" borderId="10" xfId="39" applyFont="1" applyFill="1" applyBorder="1" applyAlignment="1">
      <alignment horizontal="right" vertical="center" wrapText="1" indent="1" readingOrder="2"/>
    </xf>
    <xf numFmtId="0" fontId="20" fillId="0" borderId="10" xfId="39" applyFont="1" applyFill="1" applyBorder="1" applyAlignment="1">
      <alignment horizontal="right" vertical="center" wrapText="1" indent="1" readingOrder="2"/>
    </xf>
    <xf numFmtId="0" fontId="20" fillId="5" borderId="18" xfId="39" applyFont="1" applyFill="1" applyBorder="1" applyAlignment="1">
      <alignment horizontal="right" vertical="center" wrapText="1" indent="1" readingOrder="2"/>
    </xf>
    <xf numFmtId="1" fontId="56" fillId="5" borderId="17" xfId="24" applyNumberFormat="1" applyFont="1" applyFill="1" applyBorder="1" applyAlignment="1">
      <alignment horizontal="right" vertical="center" indent="1" readingOrder="1"/>
    </xf>
    <xf numFmtId="1" fontId="57" fillId="5" borderId="17" xfId="24" applyNumberFormat="1" applyFont="1" applyFill="1" applyBorder="1" applyAlignment="1">
      <alignment horizontal="right" vertical="center" indent="1" readingOrder="1"/>
    </xf>
    <xf numFmtId="1" fontId="56" fillId="0" borderId="17" xfId="24" applyNumberFormat="1" applyFont="1" applyFill="1" applyBorder="1" applyAlignment="1">
      <alignment horizontal="right" vertical="center" indent="1" readingOrder="1"/>
    </xf>
    <xf numFmtId="1" fontId="57" fillId="0" borderId="17" xfId="24" applyNumberFormat="1" applyFont="1" applyFill="1" applyBorder="1" applyAlignment="1">
      <alignment horizontal="right" vertical="center" indent="1" readingOrder="1"/>
    </xf>
    <xf numFmtId="0" fontId="0" fillId="0" borderId="0" xfId="0" applyBorder="1"/>
    <xf numFmtId="0" fontId="14" fillId="0" borderId="0" xfId="6" applyFont="1" applyFill="1" applyAlignment="1">
      <alignment horizontal="center" vertical="center"/>
    </xf>
    <xf numFmtId="0" fontId="10" fillId="5" borderId="17" xfId="24" applyFont="1" applyFill="1" applyBorder="1" applyAlignment="1">
      <alignment horizontal="right" vertical="center" indent="1" readingOrder="1"/>
    </xf>
    <xf numFmtId="0" fontId="9" fillId="5" borderId="17" xfId="24" applyFont="1" applyFill="1" applyBorder="1" applyAlignment="1">
      <alignment horizontal="right" vertical="center" indent="1" readingOrder="1"/>
    </xf>
    <xf numFmtId="0" fontId="14" fillId="5" borderId="18" xfId="39" applyFont="1" applyFill="1" applyBorder="1" applyAlignment="1">
      <alignment horizontal="right" vertical="center" wrapText="1" indent="1" readingOrder="2"/>
    </xf>
    <xf numFmtId="0" fontId="14" fillId="0" borderId="12" xfId="39" applyFont="1" applyFill="1" applyBorder="1" applyAlignment="1">
      <alignment horizontal="right" vertical="center" wrapText="1" indent="1" readingOrder="2"/>
    </xf>
    <xf numFmtId="0" fontId="9" fillId="4" borderId="53" xfId="39" applyFont="1" applyFill="1" applyBorder="1" applyAlignment="1">
      <alignment horizontal="center" vertical="center" wrapText="1" readingOrder="1"/>
    </xf>
    <xf numFmtId="0" fontId="9" fillId="5" borderId="16" xfId="39" applyFont="1" applyFill="1" applyBorder="1" applyAlignment="1">
      <alignment horizontal="center" vertical="center" readingOrder="1"/>
    </xf>
    <xf numFmtId="0" fontId="9" fillId="0" borderId="16" xfId="39" applyFont="1" applyFill="1" applyBorder="1" applyAlignment="1">
      <alignment horizontal="center" vertical="center" readingOrder="1"/>
    </xf>
    <xf numFmtId="0" fontId="10" fillId="0" borderId="0" xfId="0" applyFont="1" applyAlignment="1">
      <alignment vertical="center"/>
    </xf>
    <xf numFmtId="0" fontId="14" fillId="0" borderId="8" xfId="6" applyFont="1" applyFill="1" applyBorder="1" applyAlignment="1">
      <alignment vertical="center"/>
    </xf>
    <xf numFmtId="0" fontId="9" fillId="0" borderId="0" xfId="6" applyFont="1" applyFill="1" applyBorder="1" applyAlignment="1">
      <alignment vertical="center"/>
    </xf>
    <xf numFmtId="0" fontId="0" fillId="0" borderId="0" xfId="0" applyBorder="1"/>
    <xf numFmtId="41" fontId="9" fillId="0" borderId="9" xfId="1" applyNumberFormat="1" applyFont="1" applyFill="1" applyBorder="1" applyAlignment="1">
      <alignment horizontal="center" vertical="center" readingOrder="1"/>
    </xf>
    <xf numFmtId="0" fontId="9" fillId="0" borderId="14" xfId="0" applyFont="1" applyFill="1" applyBorder="1" applyAlignment="1">
      <alignment horizontal="center" vertical="center" wrapText="1"/>
    </xf>
    <xf numFmtId="0" fontId="14" fillId="5" borderId="35" xfId="10" applyFont="1" applyFill="1" applyBorder="1" applyAlignment="1">
      <alignment vertical="center" wrapText="1"/>
    </xf>
    <xf numFmtId="0" fontId="14" fillId="5" borderId="22" xfId="10" applyFont="1" applyFill="1" applyBorder="1" applyAlignment="1">
      <alignment horizontal="center" vertical="center" wrapText="1"/>
    </xf>
    <xf numFmtId="0" fontId="9" fillId="5" borderId="9" xfId="0" applyFont="1" applyFill="1" applyBorder="1" applyAlignment="1">
      <alignment horizontal="center" vertical="center" wrapText="1"/>
    </xf>
    <xf numFmtId="1" fontId="9" fillId="5" borderId="36" xfId="14" applyFont="1" applyFill="1" applyBorder="1" applyAlignment="1">
      <alignment horizontal="left" vertical="center" wrapText="1"/>
    </xf>
    <xf numFmtId="0" fontId="14" fillId="4" borderId="10" xfId="39" applyFont="1" applyFill="1" applyBorder="1" applyAlignment="1">
      <alignment horizontal="center" vertical="center" wrapText="1" readingOrder="2"/>
    </xf>
    <xf numFmtId="0" fontId="9" fillId="4" borderId="30" xfId="39" applyFont="1" applyFill="1" applyBorder="1" applyAlignment="1">
      <alignment horizontal="center" vertical="center" wrapText="1" readingOrder="1"/>
    </xf>
    <xf numFmtId="0" fontId="9" fillId="5" borderId="55" xfId="39" applyFont="1" applyFill="1" applyBorder="1" applyAlignment="1">
      <alignment horizontal="center" vertical="center" wrapText="1" readingOrder="1"/>
    </xf>
    <xf numFmtId="0" fontId="14" fillId="5" borderId="15" xfId="39" applyFont="1" applyFill="1" applyBorder="1" applyAlignment="1">
      <alignment horizontal="center" vertical="center" readingOrder="2"/>
    </xf>
    <xf numFmtId="0" fontId="14" fillId="0" borderId="15" xfId="39" applyFont="1" applyFill="1" applyBorder="1" applyAlignment="1">
      <alignment horizontal="center" vertical="center" readingOrder="2"/>
    </xf>
    <xf numFmtId="0" fontId="14" fillId="0" borderId="24" xfId="39" applyFont="1" applyFill="1" applyBorder="1" applyAlignment="1">
      <alignment horizontal="center" vertical="center" readingOrder="2"/>
    </xf>
    <xf numFmtId="0" fontId="10" fillId="0" borderId="22" xfId="24" applyFont="1" applyFill="1" applyBorder="1" applyAlignment="1">
      <alignment horizontal="right" vertical="center" indent="1" readingOrder="1"/>
    </xf>
    <xf numFmtId="0" fontId="9" fillId="0" borderId="22" xfId="24" applyFont="1" applyFill="1" applyBorder="1" applyAlignment="1">
      <alignment horizontal="right" vertical="center" indent="1" readingOrder="1"/>
    </xf>
    <xf numFmtId="0" fontId="37" fillId="0" borderId="25" xfId="39" applyFont="1" applyFill="1" applyBorder="1" applyAlignment="1">
      <alignment horizontal="center" vertical="center" readingOrder="1"/>
    </xf>
    <xf numFmtId="1" fontId="56" fillId="0" borderId="22" xfId="24" applyNumberFormat="1" applyFont="1" applyFill="1" applyBorder="1" applyAlignment="1">
      <alignment horizontal="right" vertical="center" indent="1" readingOrder="1"/>
    </xf>
    <xf numFmtId="1" fontId="57" fillId="0" borderId="22" xfId="24" applyNumberFormat="1" applyFont="1" applyFill="1" applyBorder="1" applyAlignment="1">
      <alignment horizontal="right" vertical="center" indent="1" readingOrder="1"/>
    </xf>
    <xf numFmtId="0" fontId="9" fillId="0" borderId="25" xfId="39" applyFont="1" applyFill="1" applyBorder="1" applyAlignment="1">
      <alignment horizontal="center" vertical="center" readingOrder="1"/>
    </xf>
    <xf numFmtId="41" fontId="10" fillId="0" borderId="9" xfId="1" applyNumberFormat="1" applyFont="1" applyFill="1" applyBorder="1" applyAlignment="1">
      <alignment horizontal="center" vertical="center" readingOrder="1"/>
    </xf>
    <xf numFmtId="41" fontId="10" fillId="5" borderId="9" xfId="1" applyNumberFormat="1" applyFont="1" applyFill="1" applyBorder="1" applyAlignment="1">
      <alignment horizontal="center" vertical="center" readingOrder="1"/>
    </xf>
    <xf numFmtId="41" fontId="10" fillId="0" borderId="14" xfId="1" applyNumberFormat="1" applyFont="1" applyFill="1" applyBorder="1" applyAlignment="1">
      <alignment horizontal="center" vertical="center" readingOrder="1"/>
    </xf>
    <xf numFmtId="41" fontId="10" fillId="0" borderId="14" xfId="1" applyNumberFormat="1" applyFont="1" applyFill="1" applyBorder="1" applyAlignment="1">
      <alignment horizontal="right" vertical="center" readingOrder="1"/>
    </xf>
    <xf numFmtId="41" fontId="10" fillId="5" borderId="9" xfId="1" applyNumberFormat="1" applyFont="1" applyFill="1" applyBorder="1" applyAlignment="1">
      <alignment horizontal="right" vertical="center" readingOrder="1"/>
    </xf>
    <xf numFmtId="41" fontId="9" fillId="0" borderId="22" xfId="1" applyNumberFormat="1" applyFont="1" applyFill="1" applyBorder="1" applyAlignment="1">
      <alignment horizontal="right" vertical="center" indent="1"/>
    </xf>
    <xf numFmtId="41" fontId="10" fillId="0" borderId="14" xfId="1" applyNumberFormat="1" applyFont="1" applyFill="1" applyBorder="1" applyAlignment="1">
      <alignment horizontal="right" vertical="center" indent="1" readingOrder="1"/>
    </xf>
    <xf numFmtId="41" fontId="10" fillId="5" borderId="9" xfId="1" applyNumberFormat="1" applyFont="1" applyFill="1" applyBorder="1" applyAlignment="1">
      <alignment horizontal="right" vertical="center" indent="1" readingOrder="1"/>
    </xf>
    <xf numFmtId="41" fontId="10" fillId="0" borderId="9" xfId="1" applyNumberFormat="1" applyFont="1" applyFill="1" applyBorder="1" applyAlignment="1">
      <alignment horizontal="right" vertical="center" indent="1" readingOrder="1"/>
    </xf>
    <xf numFmtId="41" fontId="10" fillId="5" borderId="23" xfId="1" applyNumberFormat="1" applyFont="1" applyFill="1" applyBorder="1" applyAlignment="1">
      <alignment horizontal="right" vertical="center" indent="1" readingOrder="1"/>
    </xf>
    <xf numFmtId="0" fontId="10" fillId="0" borderId="14" xfId="44" applyNumberFormat="1" applyFont="1" applyFill="1" applyBorder="1" applyAlignment="1">
      <alignment horizontal="right" vertical="center" indent="1" readingOrder="1"/>
    </xf>
    <xf numFmtId="0" fontId="10" fillId="5" borderId="9" xfId="44" applyNumberFormat="1" applyFont="1" applyFill="1" applyBorder="1" applyAlignment="1">
      <alignment horizontal="right" vertical="center" indent="1" readingOrder="1"/>
    </xf>
    <xf numFmtId="0" fontId="14" fillId="0" borderId="0" xfId="6" applyFont="1" applyFill="1" applyAlignment="1">
      <alignment horizontal="center" vertical="center"/>
    </xf>
    <xf numFmtId="0" fontId="60" fillId="0" borderId="0" xfId="0" applyFont="1" applyAlignment="1">
      <alignment vertical="center"/>
    </xf>
    <xf numFmtId="0" fontId="35" fillId="0" borderId="0" xfId="0" applyFont="1" applyFill="1" applyBorder="1" applyAlignment="1">
      <alignment vertical="center"/>
    </xf>
    <xf numFmtId="0" fontId="10" fillId="5" borderId="19" xfId="45" applyFont="1" applyFill="1" applyBorder="1" applyAlignment="1">
      <alignment horizontal="left" vertical="center" wrapText="1" indent="1"/>
    </xf>
    <xf numFmtId="0" fontId="9" fillId="0" borderId="8" xfId="6" applyFont="1" applyFill="1" applyBorder="1" applyAlignment="1">
      <alignment vertical="center"/>
    </xf>
    <xf numFmtId="0" fontId="9" fillId="5" borderId="27" xfId="17" applyFont="1" applyFill="1" applyBorder="1" applyAlignment="1">
      <alignment horizontal="center" wrapText="1"/>
    </xf>
    <xf numFmtId="0" fontId="9" fillId="5" borderId="9" xfId="44" applyNumberFormat="1" applyFont="1" applyFill="1" applyBorder="1" applyAlignment="1">
      <alignment horizontal="right" vertical="center" indent="1" readingOrder="1"/>
    </xf>
    <xf numFmtId="0" fontId="9" fillId="0" borderId="9" xfId="44" applyNumberFormat="1" applyFont="1" applyFill="1" applyBorder="1" applyAlignment="1">
      <alignment horizontal="right" vertical="center" indent="1" readingOrder="1"/>
    </xf>
    <xf numFmtId="0" fontId="61" fillId="0" borderId="0" xfId="0" applyFont="1" applyAlignment="1">
      <alignment horizontal="right" vertical="center"/>
    </xf>
    <xf numFmtId="0" fontId="9" fillId="0" borderId="25" xfId="36" applyFont="1" applyFill="1" applyBorder="1" applyAlignment="1">
      <alignment horizontal="center" vertical="center"/>
    </xf>
    <xf numFmtId="41" fontId="16" fillId="0" borderId="0" xfId="0" applyNumberFormat="1" applyFont="1" applyBorder="1" applyAlignment="1">
      <alignment vertical="center"/>
    </xf>
    <xf numFmtId="0" fontId="9" fillId="0" borderId="14" xfId="44" applyNumberFormat="1" applyFont="1" applyFill="1" applyBorder="1" applyAlignment="1">
      <alignment horizontal="right" vertical="center" indent="1" readingOrder="1"/>
    </xf>
    <xf numFmtId="0" fontId="10" fillId="5" borderId="23" xfId="44" applyNumberFormat="1" applyFont="1" applyFill="1" applyBorder="1" applyAlignment="1">
      <alignment horizontal="right" vertical="center" indent="1" readingOrder="1"/>
    </xf>
    <xf numFmtId="0" fontId="9" fillId="5" borderId="23" xfId="44" applyNumberFormat="1" applyFont="1" applyFill="1" applyBorder="1" applyAlignment="1">
      <alignment horizontal="right" vertical="center" indent="1" readingOrder="1"/>
    </xf>
    <xf numFmtId="3" fontId="9" fillId="5" borderId="22" xfId="0" applyNumberFormat="1" applyFont="1" applyFill="1" applyBorder="1" applyAlignment="1">
      <alignment horizontal="right" vertical="center" indent="1"/>
    </xf>
    <xf numFmtId="0" fontId="63" fillId="0" borderId="0" xfId="0" applyFont="1" applyFill="1" applyBorder="1"/>
    <xf numFmtId="41" fontId="64" fillId="0" borderId="0" xfId="58" applyNumberFormat="1" applyFont="1" applyFill="1" applyBorder="1" applyAlignment="1">
      <alignment horizontal="right" vertical="center"/>
    </xf>
    <xf numFmtId="0" fontId="14" fillId="5" borderId="25" xfId="16" applyFont="1" applyFill="1" applyBorder="1" applyAlignment="1">
      <alignment horizontal="center" vertical="center" wrapText="1"/>
    </xf>
    <xf numFmtId="3" fontId="10" fillId="0" borderId="14" xfId="44" applyNumberFormat="1" applyFont="1" applyFill="1" applyBorder="1" applyAlignment="1">
      <alignment horizontal="right" vertical="center" indent="1" readingOrder="1"/>
    </xf>
    <xf numFmtId="3" fontId="9" fillId="0" borderId="14" xfId="44" applyNumberFormat="1" applyFont="1" applyFill="1" applyBorder="1" applyAlignment="1">
      <alignment horizontal="right" vertical="center" indent="1" readingOrder="1"/>
    </xf>
    <xf numFmtId="3" fontId="10" fillId="5" borderId="9" xfId="44" applyNumberFormat="1" applyFont="1" applyFill="1" applyBorder="1" applyAlignment="1">
      <alignment horizontal="right" vertical="center" indent="1" readingOrder="1"/>
    </xf>
    <xf numFmtId="0" fontId="14" fillId="0" borderId="0" xfId="6" applyFont="1" applyFill="1" applyAlignment="1">
      <alignment horizontal="center" vertical="center"/>
    </xf>
    <xf numFmtId="0" fontId="10" fillId="5" borderId="11" xfId="44" applyFont="1" applyFill="1" applyBorder="1" applyAlignment="1">
      <alignment horizontal="right" vertical="center" indent="1" readingOrder="1"/>
    </xf>
    <xf numFmtId="0" fontId="10" fillId="0" borderId="11" xfId="44" applyFont="1" applyFill="1" applyBorder="1" applyAlignment="1">
      <alignment horizontal="right" vertical="center" indent="1" readingOrder="1"/>
    </xf>
    <xf numFmtId="0" fontId="14" fillId="0" borderId="10" xfId="39" applyFont="1" applyFill="1" applyBorder="1" applyAlignment="1">
      <alignment horizontal="right" vertical="center" wrapText="1" indent="1" readingOrder="2"/>
    </xf>
    <xf numFmtId="0" fontId="10" fillId="5" borderId="16" xfId="44" applyFont="1" applyFill="1" applyBorder="1" applyAlignment="1">
      <alignment horizontal="right" vertical="center" indent="1" readingOrder="1"/>
    </xf>
    <xf numFmtId="0" fontId="38" fillId="0" borderId="0" xfId="0" applyFont="1" applyFill="1" applyAlignment="1">
      <alignment vertical="top"/>
    </xf>
    <xf numFmtId="0" fontId="14" fillId="0" borderId="8" xfId="6" applyFont="1" applyFill="1" applyBorder="1" applyAlignment="1">
      <alignment horizontal="right" vertical="center"/>
    </xf>
    <xf numFmtId="41" fontId="10" fillId="0" borderId="9" xfId="1" quotePrefix="1" applyNumberFormat="1" applyFont="1" applyFill="1" applyBorder="1" applyAlignment="1">
      <alignment horizontal="right" vertical="center" readingOrder="1"/>
    </xf>
    <xf numFmtId="41" fontId="10" fillId="5" borderId="9" xfId="1" quotePrefix="1" applyNumberFormat="1" applyFont="1" applyFill="1" applyBorder="1" applyAlignment="1">
      <alignment horizontal="right" vertical="center" readingOrder="1"/>
    </xf>
    <xf numFmtId="41" fontId="10" fillId="4" borderId="26" xfId="1" quotePrefix="1" applyNumberFormat="1" applyFont="1" applyFill="1" applyBorder="1" applyAlignment="1">
      <alignment horizontal="right" vertical="center" indent="1" readingOrder="1"/>
    </xf>
    <xf numFmtId="41" fontId="10" fillId="5" borderId="17" xfId="1" quotePrefix="1" applyNumberFormat="1" applyFont="1" applyFill="1" applyBorder="1" applyAlignment="1">
      <alignment horizontal="right" vertical="center" indent="1" readingOrder="1"/>
    </xf>
    <xf numFmtId="41" fontId="9" fillId="0" borderId="14" xfId="1" applyNumberFormat="1" applyFont="1" applyFill="1" applyBorder="1" applyAlignment="1">
      <alignment horizontal="center" vertical="center" readingOrder="1"/>
    </xf>
    <xf numFmtId="0" fontId="35" fillId="0" borderId="14" xfId="39" applyFont="1" applyFill="1" applyBorder="1" applyAlignment="1">
      <alignment horizontal="center" vertical="center" wrapText="1" readingOrder="2"/>
    </xf>
    <xf numFmtId="0" fontId="35" fillId="0" borderId="9" xfId="39" applyFont="1" applyFill="1" applyBorder="1" applyAlignment="1">
      <alignment horizontal="center" vertical="center" wrapText="1" readingOrder="2"/>
    </xf>
    <xf numFmtId="0" fontId="35" fillId="5" borderId="9" xfId="39" applyFont="1" applyFill="1" applyBorder="1" applyAlignment="1">
      <alignment horizontal="center" vertical="center" wrapText="1" readingOrder="2"/>
    </xf>
    <xf numFmtId="41" fontId="9" fillId="5" borderId="17" xfId="1" quotePrefix="1" applyNumberFormat="1" applyFont="1" applyFill="1" applyBorder="1" applyAlignment="1">
      <alignment horizontal="right" vertical="center" indent="1" readingOrder="1"/>
    </xf>
    <xf numFmtId="0" fontId="10" fillId="0" borderId="0" xfId="23" applyFont="1" applyBorder="1"/>
    <xf numFmtId="1" fontId="9" fillId="0" borderId="0" xfId="23" applyNumberFormat="1" applyFont="1" applyBorder="1" applyAlignment="1">
      <alignment horizontal="center" vertical="center"/>
    </xf>
    <xf numFmtId="41" fontId="9" fillId="4" borderId="26" xfId="1" applyNumberFormat="1" applyFont="1" applyFill="1" applyBorder="1" applyAlignment="1">
      <alignment horizontal="right" vertical="center" indent="1" readingOrder="1"/>
    </xf>
    <xf numFmtId="0" fontId="10" fillId="0" borderId="0" xfId="23" applyFont="1" applyBorder="1" applyAlignment="1">
      <alignment vertical="center"/>
    </xf>
    <xf numFmtId="41" fontId="9" fillId="5" borderId="17" xfId="1" applyNumberFormat="1" applyFont="1" applyFill="1" applyBorder="1" applyAlignment="1">
      <alignment horizontal="right" vertical="center" indent="1" readingOrder="1"/>
    </xf>
    <xf numFmtId="0" fontId="19" fillId="0" borderId="0" xfId="23" applyFont="1" applyBorder="1" applyAlignment="1">
      <alignment vertical="center"/>
    </xf>
    <xf numFmtId="0" fontId="18" fillId="0" borderId="0" xfId="23" applyFont="1" applyBorder="1" applyAlignment="1">
      <alignment vertical="center"/>
    </xf>
    <xf numFmtId="0" fontId="14" fillId="0" borderId="0" xfId="6" applyFont="1" applyFill="1" applyAlignment="1">
      <alignment horizontal="center" vertical="center"/>
    </xf>
    <xf numFmtId="0" fontId="14" fillId="5" borderId="35" xfId="10" applyFont="1" applyFill="1" applyBorder="1">
      <alignment horizontal="right" vertical="center" wrapText="1"/>
    </xf>
    <xf numFmtId="164" fontId="10" fillId="0" borderId="20" xfId="77" applyNumberFormat="1" applyFont="1" applyFill="1" applyBorder="1" applyAlignment="1">
      <alignment horizontal="right" vertical="center" indent="1"/>
    </xf>
    <xf numFmtId="164" fontId="10" fillId="0" borderId="21" xfId="77" applyNumberFormat="1" applyFont="1" applyFill="1" applyBorder="1" applyAlignment="1">
      <alignment horizontal="right" vertical="center" indent="1"/>
    </xf>
    <xf numFmtId="164" fontId="10" fillId="5" borderId="10" xfId="77" applyNumberFormat="1" applyFont="1" applyFill="1" applyBorder="1" applyAlignment="1">
      <alignment horizontal="right" vertical="center" indent="1"/>
    </xf>
    <xf numFmtId="164" fontId="10" fillId="5" borderId="11" xfId="77" applyNumberFormat="1" applyFont="1" applyFill="1" applyBorder="1" applyAlignment="1">
      <alignment horizontal="right" vertical="center" indent="1"/>
    </xf>
    <xf numFmtId="164" fontId="10" fillId="0" borderId="10" xfId="77" applyNumberFormat="1" applyFont="1" applyFill="1" applyBorder="1" applyAlignment="1">
      <alignment horizontal="right" vertical="center" indent="1"/>
    </xf>
    <xf numFmtId="164" fontId="10" fillId="0" borderId="11" xfId="77" applyNumberFormat="1" applyFont="1" applyFill="1" applyBorder="1" applyAlignment="1">
      <alignment horizontal="right" vertical="center" indent="1"/>
    </xf>
    <xf numFmtId="164" fontId="10" fillId="4" borderId="10" xfId="77" applyNumberFormat="1" applyFont="1" applyFill="1" applyBorder="1" applyAlignment="1">
      <alignment horizontal="right" vertical="center" indent="1"/>
    </xf>
    <xf numFmtId="0" fontId="9" fillId="5" borderId="14" xfId="0" applyFont="1" applyFill="1" applyBorder="1" applyAlignment="1">
      <alignment horizontal="center" vertical="center" wrapText="1"/>
    </xf>
    <xf numFmtId="0" fontId="9" fillId="0" borderId="13" xfId="45" applyFont="1" applyFill="1" applyBorder="1" applyAlignment="1">
      <alignment horizontal="left" vertical="center" wrapText="1" indent="1"/>
    </xf>
    <xf numFmtId="41" fontId="9" fillId="4" borderId="9" xfId="1" applyNumberFormat="1" applyFont="1" applyFill="1" applyBorder="1" applyAlignment="1">
      <alignment horizontal="right" vertical="center" indent="1" readingOrder="1"/>
    </xf>
    <xf numFmtId="0" fontId="9" fillId="5" borderId="16" xfId="45" applyFont="1" applyFill="1" applyBorder="1" applyAlignment="1">
      <alignment horizontal="center" vertical="center" wrapText="1"/>
    </xf>
    <xf numFmtId="0" fontId="9" fillId="0" borderId="21" xfId="45" applyFont="1" applyFill="1" applyBorder="1" applyAlignment="1">
      <alignment horizontal="center" vertical="center" wrapText="1"/>
    </xf>
    <xf numFmtId="41" fontId="9" fillId="5" borderId="9" xfId="1" applyNumberFormat="1" applyFont="1" applyFill="1" applyBorder="1" applyAlignment="1">
      <alignment horizontal="center" vertical="center" readingOrder="1"/>
    </xf>
    <xf numFmtId="41" fontId="10" fillId="0" borderId="14" xfId="94" applyNumberFormat="1" applyFont="1" applyFill="1" applyBorder="1" applyAlignment="1">
      <alignment horizontal="right" vertical="center" indent="1" readingOrder="1"/>
    </xf>
    <xf numFmtId="41" fontId="10" fillId="5" borderId="9" xfId="94" applyNumberFormat="1" applyFont="1" applyFill="1" applyBorder="1" applyAlignment="1">
      <alignment horizontal="right" vertical="center" indent="1" readingOrder="1"/>
    </xf>
    <xf numFmtId="41" fontId="10" fillId="0" borderId="9" xfId="94" applyNumberFormat="1" applyFont="1" applyFill="1" applyBorder="1" applyAlignment="1">
      <alignment horizontal="right" vertical="center" indent="1" readingOrder="1"/>
    </xf>
    <xf numFmtId="41" fontId="10" fillId="5" borderId="23" xfId="94" applyNumberFormat="1" applyFont="1" applyFill="1" applyBorder="1" applyAlignment="1">
      <alignment horizontal="right" vertical="center" indent="1" readingOrder="1"/>
    </xf>
    <xf numFmtId="0" fontId="10" fillId="0" borderId="9" xfId="44" applyNumberFormat="1" applyFont="1" applyFill="1" applyBorder="1" applyAlignment="1">
      <alignment horizontal="right" vertical="center" indent="1"/>
    </xf>
    <xf numFmtId="0" fontId="20" fillId="0" borderId="18" xfId="39" applyFont="1" applyFill="1" applyBorder="1" applyAlignment="1">
      <alignment horizontal="right" vertical="center" wrapText="1" indent="1" readingOrder="2"/>
    </xf>
    <xf numFmtId="41" fontId="10" fillId="0" borderId="23" xfId="1" applyNumberFormat="1" applyFont="1" applyFill="1" applyBorder="1" applyAlignment="1">
      <alignment horizontal="right" vertical="center" indent="1" readingOrder="1"/>
    </xf>
    <xf numFmtId="41" fontId="9" fillId="5" borderId="22" xfId="1" applyNumberFormat="1" applyFont="1" applyFill="1" applyBorder="1" applyAlignment="1">
      <alignment horizontal="right" vertical="center" indent="1"/>
    </xf>
    <xf numFmtId="0" fontId="14" fillId="5" borderId="27" xfId="16" applyFont="1" applyFill="1" applyBorder="1" applyAlignment="1">
      <alignment horizontal="center" vertical="center" wrapText="1"/>
    </xf>
    <xf numFmtId="0" fontId="62" fillId="0" borderId="0" xfId="0" applyFont="1" applyAlignment="1">
      <alignment horizontal="right" vertical="center" wrapText="1" indent="1" readingOrder="2"/>
    </xf>
    <xf numFmtId="164" fontId="10" fillId="0" borderId="26" xfId="94" applyNumberFormat="1" applyFont="1" applyFill="1" applyBorder="1" applyAlignment="1">
      <alignment horizontal="right" vertical="center" indent="1"/>
    </xf>
    <xf numFmtId="164" fontId="10" fillId="5" borderId="9" xfId="94" applyNumberFormat="1" applyFont="1" applyFill="1" applyBorder="1" applyAlignment="1">
      <alignment horizontal="right" vertical="center" indent="1"/>
    </xf>
    <xf numFmtId="164" fontId="10" fillId="0" borderId="9" xfId="94" applyNumberFormat="1" applyFont="1" applyFill="1" applyBorder="1" applyAlignment="1">
      <alignment horizontal="right" vertical="center" indent="1"/>
    </xf>
    <xf numFmtId="164" fontId="10" fillId="5" borderId="17" xfId="94" applyNumberFormat="1" applyFont="1" applyFill="1" applyBorder="1" applyAlignment="1">
      <alignment horizontal="right" vertical="center" indent="1"/>
    </xf>
    <xf numFmtId="164" fontId="9" fillId="0" borderId="25" xfId="1" applyNumberFormat="1" applyFont="1" applyFill="1" applyBorder="1" applyAlignment="1">
      <alignment horizontal="right" vertical="center" indent="1"/>
    </xf>
    <xf numFmtId="0" fontId="10" fillId="4" borderId="0" xfId="23" applyFont="1" applyFill="1"/>
    <xf numFmtId="0" fontId="10" fillId="4" borderId="0" xfId="23" applyFont="1" applyFill="1" applyBorder="1" applyAlignment="1"/>
    <xf numFmtId="41" fontId="9" fillId="4" borderId="26" xfId="1" quotePrefix="1" applyNumberFormat="1" applyFont="1" applyFill="1" applyBorder="1" applyAlignment="1">
      <alignment horizontal="right" vertical="center" indent="1" readingOrder="1"/>
    </xf>
    <xf numFmtId="0" fontId="10" fillId="5" borderId="19" xfId="45" applyFont="1" applyFill="1" applyBorder="1">
      <alignment horizontal="left" vertical="center" wrapText="1" indent="1"/>
    </xf>
    <xf numFmtId="0" fontId="24" fillId="5" borderId="23" xfId="45" applyFont="1" applyFill="1" applyBorder="1" applyAlignment="1">
      <alignment horizontal="center" vertical="center" readingOrder="1"/>
    </xf>
    <xf numFmtId="0" fontId="24" fillId="5" borderId="14" xfId="45" applyFont="1" applyFill="1" applyBorder="1" applyAlignment="1">
      <alignment horizontal="center" vertical="center" readingOrder="1"/>
    </xf>
    <xf numFmtId="0" fontId="24" fillId="4" borderId="26" xfId="45" applyFont="1" applyFill="1" applyBorder="1" applyAlignment="1">
      <alignment horizontal="center" vertical="center" readingOrder="1"/>
    </xf>
    <xf numFmtId="0" fontId="24" fillId="4" borderId="23" xfId="45" applyFont="1" applyFill="1" applyBorder="1" applyAlignment="1">
      <alignment horizontal="center" vertical="center" readingOrder="1"/>
    </xf>
    <xf numFmtId="0" fontId="24" fillId="4" borderId="14" xfId="45" applyFont="1" applyFill="1" applyBorder="1" applyAlignment="1">
      <alignment horizontal="center" vertical="center" readingOrder="1"/>
    </xf>
    <xf numFmtId="0" fontId="24" fillId="0" borderId="14"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24" fillId="5" borderId="14" xfId="0" applyFont="1" applyFill="1" applyBorder="1" applyAlignment="1">
      <alignment horizontal="center" vertical="center" wrapText="1"/>
    </xf>
    <xf numFmtId="0" fontId="16" fillId="0" borderId="0" xfId="0" applyFont="1" applyBorder="1" applyAlignment="1">
      <alignment horizontal="right" vertical="center" indent="1"/>
    </xf>
    <xf numFmtId="41" fontId="10" fillId="5" borderId="11" xfId="1" applyNumberFormat="1" applyFont="1" applyFill="1" applyBorder="1" applyAlignment="1">
      <alignment horizontal="right" vertical="center" indent="1" readingOrder="1"/>
    </xf>
    <xf numFmtId="3" fontId="16" fillId="0" borderId="0" xfId="0" applyNumberFormat="1" applyFont="1" applyBorder="1" applyAlignment="1">
      <alignment horizontal="right" vertical="center" indent="1"/>
    </xf>
    <xf numFmtId="41" fontId="10" fillId="5" borderId="17" xfId="1" applyNumberFormat="1" applyFont="1" applyFill="1" applyBorder="1" applyAlignment="1">
      <alignment horizontal="right" vertical="center" indent="1" readingOrder="1"/>
    </xf>
    <xf numFmtId="41" fontId="10" fillId="5" borderId="16" xfId="1" applyNumberFormat="1" applyFont="1" applyFill="1" applyBorder="1" applyAlignment="1">
      <alignment horizontal="right" vertical="center" indent="1" readingOrder="1"/>
    </xf>
    <xf numFmtId="41" fontId="10" fillId="4" borderId="26" xfId="1" applyNumberFormat="1" applyFont="1" applyFill="1" applyBorder="1" applyAlignment="1">
      <alignment horizontal="right" vertical="center" indent="1" readingOrder="1"/>
    </xf>
    <xf numFmtId="41" fontId="10" fillId="4" borderId="9" xfId="1" applyNumberFormat="1" applyFont="1" applyFill="1" applyBorder="1" applyAlignment="1">
      <alignment horizontal="right" vertical="center" indent="1" readingOrder="1"/>
    </xf>
    <xf numFmtId="164" fontId="10" fillId="0" borderId="9" xfId="1" applyNumberFormat="1" applyFont="1" applyFill="1" applyBorder="1" applyAlignment="1">
      <alignment horizontal="right" vertical="center" indent="1" readingOrder="1"/>
    </xf>
    <xf numFmtId="164" fontId="10" fillId="0" borderId="14" xfId="1" applyNumberFormat="1" applyFont="1" applyFill="1" applyBorder="1" applyAlignment="1">
      <alignment horizontal="right" vertical="center" indent="1" readingOrder="1"/>
    </xf>
    <xf numFmtId="164" fontId="10" fillId="5" borderId="9" xfId="1" applyNumberFormat="1" applyFont="1" applyFill="1" applyBorder="1" applyAlignment="1">
      <alignment horizontal="right" vertical="center" indent="1" readingOrder="1"/>
    </xf>
    <xf numFmtId="164" fontId="10" fillId="0" borderId="23" xfId="1" applyNumberFormat="1" applyFont="1" applyFill="1" applyBorder="1" applyAlignment="1">
      <alignment horizontal="right" vertical="center" indent="1" readingOrder="1"/>
    </xf>
    <xf numFmtId="0" fontId="9" fillId="5" borderId="22" xfId="16" applyFont="1" applyFill="1" applyBorder="1" applyAlignment="1">
      <alignment horizontal="center" vertical="center" wrapText="1"/>
    </xf>
    <xf numFmtId="1" fontId="39" fillId="0" borderId="49" xfId="14" applyFont="1" applyFill="1" applyBorder="1" applyAlignment="1">
      <alignment horizontal="left" vertical="center" wrapText="1" indent="1" readingOrder="1"/>
    </xf>
    <xf numFmtId="1" fontId="39" fillId="5" borderId="49" xfId="14" applyFont="1" applyFill="1" applyBorder="1" applyAlignment="1">
      <alignment horizontal="left" vertical="center" wrapText="1" indent="1" readingOrder="1"/>
    </xf>
    <xf numFmtId="0" fontId="14" fillId="0" borderId="0" xfId="6" applyFont="1" applyFill="1" applyAlignment="1">
      <alignment horizontal="center" vertical="center"/>
    </xf>
    <xf numFmtId="41" fontId="10" fillId="0" borderId="17" xfId="1" applyNumberFormat="1" applyFont="1" applyFill="1" applyBorder="1" applyAlignment="1">
      <alignment horizontal="right" vertical="center" indent="1" readingOrder="1"/>
    </xf>
    <xf numFmtId="41" fontId="9" fillId="0" borderId="17" xfId="1" applyNumberFormat="1" applyFont="1" applyFill="1" applyBorder="1" applyAlignment="1">
      <alignment horizontal="right" vertical="center" indent="1" readingOrder="1"/>
    </xf>
    <xf numFmtId="41" fontId="10" fillId="0" borderId="19" xfId="1" applyNumberFormat="1" applyFont="1" applyFill="1" applyBorder="1" applyAlignment="1">
      <alignment horizontal="center" vertical="center"/>
    </xf>
    <xf numFmtId="41" fontId="10" fillId="0" borderId="17" xfId="1" quotePrefix="1" applyNumberFormat="1" applyFont="1" applyFill="1" applyBorder="1" applyAlignment="1">
      <alignment horizontal="right" vertical="center" indent="1" readingOrder="1"/>
    </xf>
    <xf numFmtId="41" fontId="9" fillId="0" borderId="17" xfId="1" quotePrefix="1" applyNumberFormat="1" applyFont="1" applyFill="1" applyBorder="1" applyAlignment="1">
      <alignment horizontal="right" vertical="center" indent="1" readingOrder="1"/>
    </xf>
    <xf numFmtId="0" fontId="9" fillId="0" borderId="16" xfId="45" applyFont="1" applyFill="1" applyBorder="1" applyAlignment="1">
      <alignment horizontal="center" vertical="center" wrapText="1"/>
    </xf>
    <xf numFmtId="41" fontId="10" fillId="0" borderId="13" xfId="1" applyNumberFormat="1" applyFont="1" applyFill="1" applyBorder="1" applyAlignment="1">
      <alignment horizontal="right" vertical="center" indent="1" readingOrder="1"/>
    </xf>
    <xf numFmtId="41" fontId="10" fillId="0" borderId="11" xfId="1" applyNumberFormat="1" applyFont="1" applyFill="1" applyBorder="1" applyAlignment="1">
      <alignment horizontal="right" vertical="center" indent="1" readingOrder="1"/>
    </xf>
    <xf numFmtId="41" fontId="10" fillId="5" borderId="19" xfId="1" applyNumberFormat="1" applyFont="1" applyFill="1" applyBorder="1" applyAlignment="1">
      <alignment horizontal="right" vertical="center" indent="1" readingOrder="1"/>
    </xf>
    <xf numFmtId="41" fontId="10" fillId="0" borderId="13" xfId="94" applyNumberFormat="1" applyFont="1" applyFill="1" applyBorder="1" applyAlignment="1">
      <alignment horizontal="right" vertical="center" indent="1" readingOrder="1"/>
    </xf>
    <xf numFmtId="41" fontId="10" fillId="5" borderId="11" xfId="94" applyNumberFormat="1" applyFont="1" applyFill="1" applyBorder="1" applyAlignment="1">
      <alignment horizontal="right" vertical="center" indent="1" readingOrder="1"/>
    </xf>
    <xf numFmtId="41" fontId="10" fillId="0" borderId="11" xfId="94" applyNumberFormat="1" applyFont="1" applyFill="1" applyBorder="1" applyAlignment="1">
      <alignment horizontal="right" vertical="center" indent="1" readingOrder="1"/>
    </xf>
    <xf numFmtId="41" fontId="10" fillId="5" borderId="19" xfId="94" applyNumberFormat="1" applyFont="1" applyFill="1" applyBorder="1" applyAlignment="1">
      <alignment horizontal="right" vertical="center" indent="1" readingOrder="1"/>
    </xf>
    <xf numFmtId="0" fontId="9" fillId="0" borderId="23" xfId="44" applyNumberFormat="1" applyFont="1" applyFill="1" applyBorder="1" applyAlignment="1">
      <alignment horizontal="right" vertical="center" indent="1" readingOrder="1"/>
    </xf>
    <xf numFmtId="0" fontId="10" fillId="0" borderId="29" xfId="44" applyNumberFormat="1" applyFont="1" applyFill="1" applyBorder="1" applyAlignment="1">
      <alignment horizontal="right" vertical="center" indent="1" readingOrder="1"/>
    </xf>
    <xf numFmtId="0" fontId="19" fillId="0" borderId="0" xfId="0" applyFont="1" applyFill="1" applyBorder="1"/>
    <xf numFmtId="41" fontId="10" fillId="0" borderId="29" xfId="1" applyNumberFormat="1" applyFont="1" applyFill="1" applyBorder="1" applyAlignment="1">
      <alignment horizontal="right" vertical="center" indent="1" readingOrder="1"/>
    </xf>
    <xf numFmtId="0" fontId="20" fillId="5" borderId="48" xfId="39" applyFont="1" applyFill="1" applyBorder="1" applyAlignment="1">
      <alignment horizontal="right" vertical="center" wrapText="1" indent="1" readingOrder="2"/>
    </xf>
    <xf numFmtId="0" fontId="19" fillId="5" borderId="0" xfId="0" applyFont="1" applyFill="1" applyBorder="1"/>
    <xf numFmtId="0" fontId="10" fillId="0" borderId="0" xfId="97" applyFont="1" applyFill="1" applyBorder="1"/>
    <xf numFmtId="0" fontId="63" fillId="0" borderId="0" xfId="97" applyFont="1" applyFill="1" applyBorder="1"/>
    <xf numFmtId="0" fontId="10" fillId="0" borderId="0" xfId="97" applyFont="1" applyFill="1" applyBorder="1" applyAlignment="1">
      <alignment vertical="center"/>
    </xf>
    <xf numFmtId="0" fontId="9" fillId="0" borderId="44" xfId="46" applyFont="1" applyFill="1" applyBorder="1" applyAlignment="1">
      <alignment horizontal="center" vertical="center"/>
    </xf>
    <xf numFmtId="0" fontId="9" fillId="5" borderId="27" xfId="16" applyFont="1" applyFill="1" applyBorder="1" applyAlignment="1">
      <alignment horizontal="center" vertical="center" wrapText="1"/>
    </xf>
    <xf numFmtId="0" fontId="14" fillId="0" borderId="0" xfId="6" applyFont="1" applyFill="1" applyAlignment="1">
      <alignment horizontal="center" vertical="center"/>
    </xf>
    <xf numFmtId="0" fontId="14" fillId="5" borderId="54" xfId="10" applyFont="1" applyFill="1" applyBorder="1">
      <alignment horizontal="right" vertical="center" wrapText="1"/>
    </xf>
    <xf numFmtId="0" fontId="14" fillId="0" borderId="0" xfId="6" applyFont="1" applyFill="1" applyAlignment="1">
      <alignment horizontal="center" vertical="center"/>
    </xf>
    <xf numFmtId="0" fontId="14" fillId="0" borderId="0" xfId="6" applyFont="1" applyFill="1" applyBorder="1" applyAlignment="1">
      <alignment horizontal="right" vertical="center"/>
    </xf>
    <xf numFmtId="0" fontId="9" fillId="5" borderId="22" xfId="36" applyFont="1" applyFill="1" applyBorder="1" applyAlignment="1">
      <alignment horizontal="center" vertical="center" wrapText="1"/>
    </xf>
    <xf numFmtId="164" fontId="9" fillId="0" borderId="20" xfId="77" applyNumberFormat="1" applyFont="1" applyFill="1" applyBorder="1" applyAlignment="1">
      <alignment horizontal="right" vertical="center" indent="1"/>
    </xf>
    <xf numFmtId="164" fontId="9" fillId="5" borderId="11" xfId="77" applyNumberFormat="1" applyFont="1" applyFill="1" applyBorder="1" applyAlignment="1">
      <alignment horizontal="right" vertical="center" indent="1"/>
    </xf>
    <xf numFmtId="164" fontId="10" fillId="5" borderId="18" xfId="77" applyNumberFormat="1" applyFont="1" applyFill="1" applyBorder="1" applyAlignment="1">
      <alignment horizontal="right" vertical="center" indent="1"/>
    </xf>
    <xf numFmtId="164" fontId="10" fillId="5" borderId="19" xfId="77" applyNumberFormat="1" applyFont="1" applyFill="1" applyBorder="1" applyAlignment="1">
      <alignment horizontal="right" vertical="center" indent="1"/>
    </xf>
    <xf numFmtId="164" fontId="9" fillId="5" borderId="19" xfId="77" applyNumberFormat="1" applyFont="1" applyFill="1" applyBorder="1" applyAlignment="1">
      <alignment horizontal="right" vertical="center" indent="1"/>
    </xf>
    <xf numFmtId="0" fontId="14" fillId="0" borderId="24" xfId="46" applyFont="1" applyFill="1" applyBorder="1" applyAlignment="1">
      <alignment horizontal="center" vertical="center"/>
    </xf>
    <xf numFmtId="164" fontId="9" fillId="0" borderId="24" xfId="77" applyNumberFormat="1" applyFont="1" applyFill="1" applyBorder="1" applyAlignment="1">
      <alignment horizontal="right" vertical="center" indent="1"/>
    </xf>
    <xf numFmtId="0" fontId="9" fillId="0" borderId="25" xfId="46" applyFont="1" applyFill="1" applyBorder="1" applyAlignment="1">
      <alignment horizontal="center" vertical="center"/>
    </xf>
    <xf numFmtId="0" fontId="14" fillId="4" borderId="0" xfId="6" applyFont="1" applyFill="1" applyAlignment="1">
      <alignment horizontal="right" vertical="center"/>
    </xf>
    <xf numFmtId="0" fontId="14" fillId="4" borderId="0" xfId="6" applyFont="1" applyFill="1" applyAlignment="1">
      <alignment horizontal="center" vertical="center"/>
    </xf>
    <xf numFmtId="0" fontId="10" fillId="4" borderId="0" xfId="97" applyFill="1" applyBorder="1"/>
    <xf numFmtId="0" fontId="9" fillId="4" borderId="0" xfId="6" applyFont="1" applyFill="1" applyAlignment="1">
      <alignment horizontal="left" vertical="center"/>
    </xf>
    <xf numFmtId="0" fontId="20" fillId="5" borderId="27" xfId="16" applyFont="1" applyFill="1" applyBorder="1" applyAlignment="1">
      <alignment horizontal="center" wrapText="1"/>
    </xf>
    <xf numFmtId="0" fontId="14" fillId="5" borderId="27" xfId="36" applyFont="1" applyFill="1" applyBorder="1" applyAlignment="1">
      <alignment horizontal="center" wrapText="1"/>
    </xf>
    <xf numFmtId="0" fontId="14" fillId="5" borderId="24" xfId="10" applyFont="1" applyFill="1" applyBorder="1" applyAlignment="1">
      <alignment horizontal="center" vertical="center" wrapText="1"/>
    </xf>
    <xf numFmtId="0" fontId="9" fillId="5" borderId="22" xfId="16" applyFont="1" applyFill="1" applyBorder="1" applyAlignment="1">
      <alignment horizontal="center" vertical="center" wrapText="1" readingOrder="1"/>
    </xf>
    <xf numFmtId="1" fontId="9" fillId="5" borderId="25" xfId="14" applyFont="1" applyFill="1" applyBorder="1" applyAlignment="1">
      <alignment horizontal="center" vertical="center" wrapText="1"/>
    </xf>
    <xf numFmtId="0" fontId="29" fillId="0" borderId="0" xfId="2" applyFont="1" applyAlignment="1"/>
    <xf numFmtId="0" fontId="30" fillId="0" borderId="0" xfId="6" applyFont="1" applyAlignment="1"/>
    <xf numFmtId="0" fontId="10" fillId="0" borderId="0" xfId="0" applyFont="1" applyBorder="1"/>
    <xf numFmtId="1" fontId="9" fillId="0" borderId="0" xfId="0" applyNumberFormat="1" applyFont="1" applyBorder="1" applyAlignment="1">
      <alignment horizontal="center" vertical="center"/>
    </xf>
    <xf numFmtId="0" fontId="10" fillId="0" borderId="0" xfId="0" applyFont="1" applyBorder="1" applyAlignment="1">
      <alignment vertical="center"/>
    </xf>
    <xf numFmtId="0" fontId="14" fillId="5" borderId="22" xfId="16" applyFont="1" applyFill="1" applyBorder="1" applyAlignment="1">
      <alignment horizontal="center" vertical="center" wrapText="1" readingOrder="1"/>
    </xf>
    <xf numFmtId="0" fontId="68" fillId="0" borderId="26" xfId="0" applyFont="1" applyBorder="1" applyAlignment="1">
      <alignment vertical="center" wrapText="1"/>
    </xf>
    <xf numFmtId="0" fontId="68" fillId="5" borderId="9" xfId="0" applyFont="1" applyFill="1" applyBorder="1" applyAlignment="1">
      <alignment vertical="center" wrapText="1"/>
    </xf>
    <xf numFmtId="0" fontId="68" fillId="0" borderId="9" xfId="0" applyFont="1" applyBorder="1" applyAlignment="1">
      <alignment vertical="center" wrapText="1"/>
    </xf>
    <xf numFmtId="0" fontId="68" fillId="0" borderId="23" xfId="0" applyFont="1" applyBorder="1" applyAlignment="1">
      <alignment vertical="center" wrapText="1"/>
    </xf>
    <xf numFmtId="0" fontId="69" fillId="5" borderId="22" xfId="0" applyFont="1" applyFill="1" applyBorder="1" applyAlignment="1">
      <alignment vertical="center" wrapText="1"/>
    </xf>
    <xf numFmtId="0" fontId="39" fillId="0" borderId="26" xfId="0" applyFont="1" applyFill="1" applyBorder="1" applyAlignment="1">
      <alignment wrapText="1"/>
    </xf>
    <xf numFmtId="0" fontId="39" fillId="5" borderId="9" xfId="0" applyFont="1" applyFill="1" applyBorder="1" applyAlignment="1">
      <alignment wrapText="1"/>
    </xf>
    <xf numFmtId="0" fontId="39" fillId="0" borderId="9" xfId="0" applyFont="1" applyFill="1" applyBorder="1" applyAlignment="1">
      <alignment wrapText="1"/>
    </xf>
    <xf numFmtId="0" fontId="39" fillId="5" borderId="23" xfId="0" applyFont="1" applyFill="1" applyBorder="1" applyAlignment="1">
      <alignment wrapText="1"/>
    </xf>
    <xf numFmtId="0" fontId="69" fillId="0" borderId="22" xfId="0" applyFont="1" applyBorder="1" applyAlignment="1">
      <alignment vertical="center" wrapText="1"/>
    </xf>
    <xf numFmtId="0" fontId="68" fillId="5" borderId="14" xfId="0" applyFont="1" applyFill="1" applyBorder="1" applyAlignment="1">
      <alignment vertical="center" wrapText="1"/>
    </xf>
    <xf numFmtId="0" fontId="68" fillId="5" borderId="23" xfId="0" applyFont="1" applyFill="1" applyBorder="1" applyAlignment="1">
      <alignment vertical="center" wrapText="1"/>
    </xf>
    <xf numFmtId="0" fontId="9" fillId="5" borderId="25" xfId="36" applyFont="1" applyFill="1" applyBorder="1" applyAlignment="1">
      <alignment horizontal="center" vertical="center" wrapText="1"/>
    </xf>
    <xf numFmtId="0" fontId="24" fillId="5" borderId="28" xfId="16" applyFont="1" applyFill="1" applyBorder="1" applyAlignment="1">
      <alignment horizontal="center" vertical="top" wrapText="1"/>
    </xf>
    <xf numFmtId="41" fontId="39" fillId="0" borderId="26" xfId="1" applyNumberFormat="1" applyFont="1" applyFill="1" applyBorder="1" applyAlignment="1">
      <alignment horizontal="right" vertical="center"/>
    </xf>
    <xf numFmtId="41" fontId="25" fillId="0" borderId="26" xfId="1" applyNumberFormat="1" applyFont="1" applyFill="1" applyBorder="1" applyAlignment="1">
      <alignment horizontal="right" vertical="center"/>
    </xf>
    <xf numFmtId="41" fontId="39" fillId="5" borderId="17" xfId="1" applyNumberFormat="1" applyFont="1" applyFill="1" applyBorder="1" applyAlignment="1">
      <alignment horizontal="right" vertical="center"/>
    </xf>
    <xf numFmtId="41" fontId="25" fillId="5" borderId="17" xfId="1" applyNumberFormat="1" applyFont="1" applyFill="1" applyBorder="1" applyAlignment="1">
      <alignment horizontal="right" vertical="center"/>
    </xf>
    <xf numFmtId="41" fontId="39" fillId="0" borderId="17" xfId="1" applyNumberFormat="1" applyFont="1" applyFill="1" applyBorder="1" applyAlignment="1">
      <alignment horizontal="right" vertical="center"/>
    </xf>
    <xf numFmtId="41" fontId="25" fillId="0" borderId="17" xfId="1" applyNumberFormat="1" applyFont="1" applyFill="1" applyBorder="1" applyAlignment="1">
      <alignment horizontal="right" vertical="center"/>
    </xf>
    <xf numFmtId="41" fontId="9" fillId="0" borderId="22" xfId="58" applyNumberFormat="1" applyFont="1" applyFill="1" applyBorder="1" applyAlignment="1">
      <alignment horizontal="right" vertical="center"/>
    </xf>
    <xf numFmtId="0" fontId="14" fillId="5" borderId="25" xfId="16" applyFont="1" applyFill="1" applyBorder="1" applyAlignment="1">
      <alignment horizontal="center" vertical="center" wrapText="1"/>
    </xf>
    <xf numFmtId="0" fontId="14" fillId="5" borderId="35" xfId="10" applyFont="1" applyFill="1" applyBorder="1">
      <alignment horizontal="right" vertical="center" wrapText="1"/>
    </xf>
    <xf numFmtId="164" fontId="9" fillId="0" borderId="26" xfId="94" applyNumberFormat="1" applyFont="1" applyFill="1" applyBorder="1" applyAlignment="1">
      <alignment horizontal="right" vertical="center" indent="1"/>
    </xf>
    <xf numFmtId="164" fontId="9" fillId="5" borderId="9" xfId="94" applyNumberFormat="1" applyFont="1" applyFill="1" applyBorder="1" applyAlignment="1">
      <alignment horizontal="right" vertical="center" indent="1"/>
    </xf>
    <xf numFmtId="164" fontId="9" fillId="0" borderId="9" xfId="94" applyNumberFormat="1" applyFont="1" applyFill="1" applyBorder="1" applyAlignment="1">
      <alignment horizontal="right" vertical="center" indent="1"/>
    </xf>
    <xf numFmtId="164" fontId="9" fillId="5" borderId="17" xfId="94" applyNumberFormat="1" applyFont="1" applyFill="1" applyBorder="1" applyAlignment="1">
      <alignment horizontal="right" vertical="center" indent="1"/>
    </xf>
    <xf numFmtId="0" fontId="14" fillId="5" borderId="10" xfId="39" applyFont="1" applyFill="1" applyBorder="1" applyAlignment="1">
      <alignment horizontal="right" vertical="center" wrapText="1" indent="3" readingOrder="2"/>
    </xf>
    <xf numFmtId="0" fontId="14" fillId="0" borderId="10" xfId="39" applyFont="1" applyFill="1" applyBorder="1" applyAlignment="1">
      <alignment horizontal="right" vertical="center" wrapText="1" indent="3" readingOrder="2"/>
    </xf>
    <xf numFmtId="0" fontId="14" fillId="5" borderId="15" xfId="39" applyFont="1" applyFill="1" applyBorder="1" applyAlignment="1">
      <alignment horizontal="right" vertical="center" wrapText="1" indent="3" readingOrder="2"/>
    </xf>
    <xf numFmtId="0" fontId="9" fillId="0" borderId="11" xfId="45" applyFont="1" applyFill="1" applyBorder="1" applyAlignment="1">
      <alignment horizontal="left" vertical="center" wrapText="1" indent="3"/>
    </xf>
    <xf numFmtId="0" fontId="9" fillId="5" borderId="16" xfId="45" applyFont="1" applyFill="1" applyBorder="1" applyAlignment="1">
      <alignment horizontal="left" vertical="center" wrapText="1" indent="3"/>
    </xf>
    <xf numFmtId="41" fontId="25" fillId="4" borderId="22" xfId="1" applyNumberFormat="1" applyFont="1" applyFill="1" applyBorder="1" applyAlignment="1">
      <alignment vertical="center"/>
    </xf>
    <xf numFmtId="0" fontId="9" fillId="4" borderId="25" xfId="36" applyFont="1" applyFill="1" applyBorder="1" applyAlignment="1">
      <alignment horizontal="center" vertical="center"/>
    </xf>
    <xf numFmtId="41" fontId="10" fillId="5" borderId="49" xfId="1" applyNumberFormat="1" applyFont="1" applyFill="1" applyBorder="1" applyAlignment="1">
      <alignment horizontal="center" vertical="center"/>
    </xf>
    <xf numFmtId="0" fontId="39" fillId="5" borderId="49" xfId="45" applyFont="1" applyFill="1" applyBorder="1" applyAlignment="1">
      <alignment horizontal="left" vertical="center" wrapText="1" indent="1"/>
    </xf>
    <xf numFmtId="41" fontId="9" fillId="4" borderId="22" xfId="1" applyNumberFormat="1" applyFont="1" applyFill="1" applyBorder="1" applyAlignment="1">
      <alignment horizontal="center" vertical="center"/>
    </xf>
    <xf numFmtId="41" fontId="39" fillId="5" borderId="29" xfId="1" quotePrefix="1" applyNumberFormat="1" applyFont="1" applyFill="1" applyBorder="1" applyAlignment="1">
      <alignment horizontal="right" vertical="center"/>
    </xf>
    <xf numFmtId="0" fontId="9" fillId="5" borderId="23" xfId="0" applyFont="1" applyFill="1" applyBorder="1" applyAlignment="1">
      <alignment horizontal="center" vertical="center" wrapText="1"/>
    </xf>
    <xf numFmtId="41" fontId="10" fillId="5" borderId="23" xfId="1" quotePrefix="1" applyNumberFormat="1" applyFont="1" applyFill="1" applyBorder="1" applyAlignment="1">
      <alignment horizontal="right" vertical="center" readingOrder="1"/>
    </xf>
    <xf numFmtId="0" fontId="24" fillId="5" borderId="23" xfId="0" applyFont="1" applyFill="1" applyBorder="1" applyAlignment="1">
      <alignment horizontal="center" vertical="center" wrapText="1"/>
    </xf>
    <xf numFmtId="0" fontId="9" fillId="4" borderId="53" xfId="0" applyFont="1" applyFill="1" applyBorder="1" applyAlignment="1">
      <alignment horizontal="center" vertical="center" wrapText="1"/>
    </xf>
    <xf numFmtId="3" fontId="9" fillId="4" borderId="53" xfId="36" applyNumberFormat="1" applyFont="1" applyFill="1" applyBorder="1" applyAlignment="1">
      <alignment horizontal="right" vertical="center"/>
    </xf>
    <xf numFmtId="0" fontId="28" fillId="4" borderId="53" xfId="0" applyFont="1" applyFill="1" applyBorder="1" applyAlignment="1">
      <alignment horizontal="center" vertical="center" wrapText="1"/>
    </xf>
    <xf numFmtId="3" fontId="9" fillId="4" borderId="30" xfId="36" applyNumberFormat="1" applyFont="1" applyFill="1" applyBorder="1" applyAlignment="1">
      <alignment horizontal="center" vertical="center"/>
    </xf>
    <xf numFmtId="0" fontId="28" fillId="4" borderId="30" xfId="0" applyFont="1" applyFill="1" applyBorder="1" applyAlignment="1">
      <alignment horizontal="center" vertical="center" wrapText="1"/>
    </xf>
    <xf numFmtId="0" fontId="9" fillId="4" borderId="55" xfId="0" applyFont="1" applyFill="1" applyBorder="1" applyAlignment="1">
      <alignment horizontal="center" vertical="center" wrapText="1"/>
    </xf>
    <xf numFmtId="3" fontId="9" fillId="4" borderId="7" xfId="36" applyNumberFormat="1" applyFont="1" applyFill="1" applyBorder="1" applyAlignment="1">
      <alignment horizontal="right" vertical="center"/>
    </xf>
    <xf numFmtId="0" fontId="28" fillId="4" borderId="55" xfId="0" applyFont="1" applyFill="1" applyBorder="1" applyAlignment="1">
      <alignment horizontal="center" vertical="center" wrapText="1"/>
    </xf>
    <xf numFmtId="41" fontId="10" fillId="5" borderId="23" xfId="1" applyNumberFormat="1" applyFont="1" applyFill="1" applyBorder="1" applyAlignment="1">
      <alignment horizontal="center" vertical="center" readingOrder="1"/>
    </xf>
    <xf numFmtId="0" fontId="9" fillId="5" borderId="19" xfId="45" applyFont="1" applyFill="1" applyBorder="1" applyAlignment="1">
      <alignment horizontal="left" vertical="center" wrapText="1" indent="1"/>
    </xf>
    <xf numFmtId="41" fontId="9" fillId="0" borderId="22" xfId="1" applyNumberFormat="1" applyFont="1" applyFill="1" applyBorder="1" applyAlignment="1">
      <alignment horizontal="center" vertical="center" readingOrder="1"/>
    </xf>
    <xf numFmtId="0" fontId="35" fillId="4" borderId="26" xfId="39" applyFont="1" applyFill="1" applyBorder="1" applyAlignment="1">
      <alignment horizontal="center" vertical="center" wrapText="1" readingOrder="2"/>
    </xf>
    <xf numFmtId="41" fontId="9" fillId="4" borderId="26" xfId="1" applyNumberFormat="1" applyFont="1" applyFill="1" applyBorder="1" applyAlignment="1">
      <alignment horizontal="center" vertical="center" readingOrder="1"/>
    </xf>
    <xf numFmtId="0" fontId="35" fillId="4" borderId="17" xfId="39" applyFont="1" applyFill="1" applyBorder="1" applyAlignment="1">
      <alignment horizontal="center" vertical="center" wrapText="1" readingOrder="2"/>
    </xf>
    <xf numFmtId="41" fontId="9" fillId="4" borderId="17" xfId="1" applyNumberFormat="1" applyFont="1" applyFill="1" applyBorder="1" applyAlignment="1">
      <alignment horizontal="center" vertical="center" readingOrder="1"/>
    </xf>
    <xf numFmtId="0" fontId="24" fillId="4" borderId="17" xfId="45" applyFont="1" applyFill="1" applyBorder="1" applyAlignment="1">
      <alignment horizontal="center" vertical="center" readingOrder="1"/>
    </xf>
    <xf numFmtId="0" fontId="9" fillId="4" borderId="21" xfId="45" applyFont="1" applyFill="1" applyBorder="1" applyAlignment="1">
      <alignment horizontal="center" vertical="center" wrapText="1"/>
    </xf>
    <xf numFmtId="0" fontId="14" fillId="0" borderId="0" xfId="6" applyFont="1" applyFill="1" applyAlignment="1">
      <alignment horizontal="center" vertical="center"/>
    </xf>
    <xf numFmtId="0" fontId="70" fillId="0" borderId="0" xfId="0" applyFont="1" applyAlignment="1">
      <alignment horizontal="center" vertical="center"/>
    </xf>
    <xf numFmtId="0" fontId="71" fillId="0" borderId="0" xfId="0" applyFont="1" applyAlignment="1">
      <alignment horizontal="right" vertical="top" wrapText="1" indent="1" readingOrder="2"/>
    </xf>
    <xf numFmtId="0" fontId="71" fillId="0" borderId="0" xfId="0" applyFont="1" applyFill="1" applyAlignment="1">
      <alignment horizontal="right" vertical="center" wrapText="1" indent="2" readingOrder="2"/>
    </xf>
    <xf numFmtId="0" fontId="71" fillId="0" borderId="0" xfId="0" applyFont="1" applyAlignment="1">
      <alignment horizontal="right" vertical="center" wrapText="1" indent="2" readingOrder="2"/>
    </xf>
    <xf numFmtId="0" fontId="10" fillId="0" borderId="0" xfId="0" applyFont="1" applyAlignment="1">
      <alignment horizontal="left" vertical="top" wrapText="1" indent="1"/>
    </xf>
    <xf numFmtId="0" fontId="9" fillId="0" borderId="0" xfId="0" applyFont="1" applyAlignment="1">
      <alignment horizontal="left" vertical="center" wrapText="1" indent="1"/>
    </xf>
    <xf numFmtId="0" fontId="10" fillId="0" borderId="0" xfId="0" applyFont="1" applyFill="1" applyAlignment="1">
      <alignment horizontal="left" vertical="center" wrapText="1" indent="2"/>
    </xf>
    <xf numFmtId="0" fontId="10" fillId="0" borderId="0" xfId="0" applyFont="1" applyAlignment="1">
      <alignment horizontal="left" vertical="center" wrapText="1" indent="2"/>
    </xf>
    <xf numFmtId="0" fontId="72" fillId="0" borderId="0" xfId="0" applyFont="1" applyAlignment="1">
      <alignment horizontal="center" vertical="center" wrapText="1"/>
    </xf>
    <xf numFmtId="0" fontId="14" fillId="0" borderId="0" xfId="6" applyFont="1" applyFill="1" applyAlignment="1">
      <alignment horizontal="center" vertical="center"/>
    </xf>
    <xf numFmtId="0" fontId="9" fillId="5" borderId="27" xfId="16" applyFont="1" applyFill="1" applyBorder="1" applyAlignment="1">
      <alignment horizontal="center" vertical="center" wrapText="1"/>
    </xf>
    <xf numFmtId="41" fontId="39" fillId="0" borderId="29" xfId="1" quotePrefix="1" applyNumberFormat="1" applyFont="1" applyFill="1" applyBorder="1" applyAlignment="1">
      <alignment horizontal="right" vertical="center"/>
    </xf>
    <xf numFmtId="0" fontId="9" fillId="5" borderId="22" xfId="36" applyFont="1" applyFill="1" applyBorder="1" applyAlignment="1">
      <alignment horizontal="center" vertical="center" wrapText="1"/>
    </xf>
    <xf numFmtId="0" fontId="14" fillId="0" borderId="18" xfId="39" applyFont="1" applyFill="1" applyBorder="1" applyAlignment="1">
      <alignment horizontal="center" vertical="center" readingOrder="2"/>
    </xf>
    <xf numFmtId="0" fontId="10" fillId="0" borderId="23" xfId="24" applyFont="1" applyFill="1" applyBorder="1" applyAlignment="1">
      <alignment horizontal="right" vertical="center" indent="1" readingOrder="1"/>
    </xf>
    <xf numFmtId="0" fontId="9" fillId="0" borderId="23" xfId="24" applyFont="1" applyFill="1" applyBorder="1" applyAlignment="1">
      <alignment horizontal="right" vertical="center" indent="1" readingOrder="1"/>
    </xf>
    <xf numFmtId="0" fontId="37" fillId="0" borderId="19" xfId="39" applyFont="1" applyFill="1" applyBorder="1" applyAlignment="1">
      <alignment horizontal="center" vertical="center" readingOrder="1"/>
    </xf>
    <xf numFmtId="1" fontId="56" fillId="0" borderId="23" xfId="24" applyNumberFormat="1" applyFont="1" applyFill="1" applyBorder="1" applyAlignment="1">
      <alignment horizontal="right" vertical="center" indent="1" readingOrder="1"/>
    </xf>
    <xf numFmtId="1" fontId="57" fillId="0" borderId="23" xfId="24" applyNumberFormat="1" applyFont="1" applyFill="1" applyBorder="1" applyAlignment="1">
      <alignment horizontal="right" vertical="center" indent="1" readingOrder="1"/>
    </xf>
    <xf numFmtId="0" fontId="9" fillId="0" borderId="19" xfId="39" applyFont="1" applyFill="1" applyBorder="1" applyAlignment="1">
      <alignment horizontal="center" vertical="center" readingOrder="1"/>
    </xf>
    <xf numFmtId="41" fontId="10" fillId="5" borderId="14" xfId="1" applyNumberFormat="1" applyFont="1" applyFill="1" applyBorder="1" applyAlignment="1">
      <alignment horizontal="right" vertical="center" readingOrder="1"/>
    </xf>
    <xf numFmtId="41" fontId="10" fillId="5" borderId="9" xfId="58" applyNumberFormat="1" applyFont="1" applyFill="1" applyBorder="1" applyAlignment="1">
      <alignment horizontal="right" vertical="center" readingOrder="1"/>
    </xf>
    <xf numFmtId="41" fontId="10" fillId="5" borderId="14" xfId="58" applyNumberFormat="1" applyFont="1" applyFill="1" applyBorder="1" applyAlignment="1">
      <alignment horizontal="right" vertical="center" readingOrder="1"/>
    </xf>
    <xf numFmtId="41" fontId="10" fillId="5" borderId="23" xfId="58" quotePrefix="1" applyNumberFormat="1" applyFont="1" applyFill="1" applyBorder="1" applyAlignment="1">
      <alignment horizontal="right" vertical="center" readingOrder="1"/>
    </xf>
    <xf numFmtId="0" fontId="39" fillId="0" borderId="27" xfId="0" applyFont="1" applyFill="1" applyBorder="1" applyAlignment="1">
      <alignment horizontal="center" vertical="center" wrapText="1" readingOrder="2"/>
    </xf>
    <xf numFmtId="0" fontId="39" fillId="0" borderId="29" xfId="0" applyFont="1" applyFill="1" applyBorder="1" applyAlignment="1">
      <alignment horizontal="center" vertical="center" wrapText="1" readingOrder="2"/>
    </xf>
    <xf numFmtId="0" fontId="39" fillId="5" borderId="29" xfId="0" applyFont="1" applyFill="1" applyBorder="1" applyAlignment="1">
      <alignment horizontal="center" vertical="center" wrapText="1" readingOrder="2"/>
    </xf>
    <xf numFmtId="0" fontId="14" fillId="0" borderId="0" xfId="6" applyFont="1" applyFill="1" applyBorder="1" applyAlignment="1">
      <alignment horizontal="right" vertical="center"/>
    </xf>
    <xf numFmtId="0" fontId="9" fillId="0" borderId="0" xfId="6" applyFont="1" applyFill="1" applyBorder="1" applyAlignment="1">
      <alignment horizontal="left" vertical="center"/>
    </xf>
    <xf numFmtId="0" fontId="14" fillId="0" borderId="15" xfId="39" applyFont="1" applyFill="1" applyBorder="1" applyAlignment="1">
      <alignment horizontal="center" vertical="center" wrapText="1" readingOrder="2"/>
    </xf>
    <xf numFmtId="0" fontId="9" fillId="5" borderId="22" xfId="36" applyFont="1" applyFill="1" applyBorder="1" applyAlignment="1">
      <alignment horizontal="center" vertical="center" wrapText="1"/>
    </xf>
    <xf numFmtId="0" fontId="14" fillId="4" borderId="20" xfId="39" applyFont="1" applyFill="1" applyBorder="1" applyAlignment="1">
      <alignment horizontal="center" vertical="center" wrapText="1" readingOrder="2"/>
    </xf>
    <xf numFmtId="0" fontId="14" fillId="5" borderId="15" xfId="39" applyFont="1" applyFill="1" applyBorder="1" applyAlignment="1">
      <alignment horizontal="center" vertical="center" wrapText="1" readingOrder="2"/>
    </xf>
    <xf numFmtId="0" fontId="10" fillId="0" borderId="29" xfId="17" applyFont="1" applyFill="1" applyBorder="1" applyAlignment="1">
      <alignment horizontal="right" vertical="center" indent="1"/>
    </xf>
    <xf numFmtId="0" fontId="9" fillId="0" borderId="29" xfId="17" applyFont="1" applyFill="1" applyBorder="1" applyAlignment="1">
      <alignment horizontal="right" vertical="center" indent="1"/>
    </xf>
    <xf numFmtId="0" fontId="10" fillId="5" borderId="29" xfId="17" applyFont="1" applyFill="1" applyBorder="1" applyAlignment="1">
      <alignment horizontal="right" vertical="center" indent="1"/>
    </xf>
    <xf numFmtId="0" fontId="9" fillId="5" borderId="29" xfId="17" applyFont="1" applyFill="1" applyBorder="1" applyAlignment="1">
      <alignment horizontal="right" vertical="center" indent="1"/>
    </xf>
    <xf numFmtId="164" fontId="9" fillId="0" borderId="9" xfId="1" applyNumberFormat="1" applyFont="1" applyFill="1" applyBorder="1" applyAlignment="1">
      <alignment horizontal="right" vertical="center" indent="1" readingOrder="1"/>
    </xf>
    <xf numFmtId="164" fontId="9" fillId="5" borderId="9" xfId="1" applyNumberFormat="1" applyFont="1" applyFill="1" applyBorder="1" applyAlignment="1">
      <alignment horizontal="right" vertical="center" indent="1" readingOrder="1"/>
    </xf>
    <xf numFmtId="164" fontId="10" fillId="5" borderId="23" xfId="1" applyNumberFormat="1" applyFont="1" applyFill="1" applyBorder="1" applyAlignment="1">
      <alignment horizontal="right" vertical="center" indent="1" readingOrder="1"/>
    </xf>
    <xf numFmtId="41" fontId="37" fillId="0" borderId="22" xfId="1" applyNumberFormat="1" applyFont="1" applyFill="1" applyBorder="1" applyAlignment="1">
      <alignment horizontal="right" vertical="center" indent="1"/>
    </xf>
    <xf numFmtId="0" fontId="20" fillId="4" borderId="24" xfId="36" applyFont="1" applyFill="1" applyBorder="1" applyAlignment="1">
      <alignment horizontal="center" vertical="center"/>
    </xf>
    <xf numFmtId="0" fontId="25" fillId="4" borderId="25" xfId="36" applyFont="1" applyFill="1" applyBorder="1" applyAlignment="1">
      <alignment horizontal="center" vertical="center"/>
    </xf>
    <xf numFmtId="41" fontId="39" fillId="0" borderId="19" xfId="1" applyNumberFormat="1" applyFont="1" applyFill="1" applyBorder="1" applyAlignment="1">
      <alignment horizontal="right" vertical="center"/>
    </xf>
    <xf numFmtId="41" fontId="39" fillId="0" borderId="14" xfId="1" applyNumberFormat="1" applyFont="1" applyFill="1" applyBorder="1" applyAlignment="1">
      <alignment horizontal="right" vertical="center"/>
    </xf>
    <xf numFmtId="41" fontId="39" fillId="0" borderId="13" xfId="1" applyNumberFormat="1" applyFont="1" applyFill="1" applyBorder="1" applyAlignment="1">
      <alignment horizontal="right" vertical="center"/>
    </xf>
    <xf numFmtId="41" fontId="39" fillId="5" borderId="9" xfId="1" applyNumberFormat="1" applyFont="1" applyFill="1" applyBorder="1" applyAlignment="1">
      <alignment horizontal="right" vertical="center"/>
    </xf>
    <xf numFmtId="164" fontId="39" fillId="5" borderId="11" xfId="1" quotePrefix="1" applyNumberFormat="1" applyFont="1" applyFill="1" applyBorder="1" applyAlignment="1">
      <alignment horizontal="right" vertical="center"/>
    </xf>
    <xf numFmtId="41" fontId="39" fillId="0" borderId="9" xfId="1" applyNumberFormat="1" applyFont="1" applyFill="1" applyBorder="1" applyAlignment="1">
      <alignment horizontal="right" vertical="center"/>
    </xf>
    <xf numFmtId="164" fontId="39" fillId="0" borderId="11" xfId="1" quotePrefix="1" applyNumberFormat="1" applyFont="1" applyFill="1" applyBorder="1" applyAlignment="1">
      <alignment horizontal="right" vertical="center"/>
    </xf>
    <xf numFmtId="41" fontId="39" fillId="0" borderId="23" xfId="1" applyNumberFormat="1" applyFont="1" applyFill="1" applyBorder="1" applyAlignment="1">
      <alignment horizontal="right" vertical="center"/>
    </xf>
    <xf numFmtId="41" fontId="39" fillId="5" borderId="49" xfId="1" applyNumberFormat="1" applyFont="1" applyFill="1" applyBorder="1" applyAlignment="1">
      <alignment horizontal="right" vertical="center"/>
    </xf>
    <xf numFmtId="0" fontId="14" fillId="4" borderId="8" xfId="6" applyFont="1" applyFill="1" applyBorder="1" applyAlignment="1">
      <alignment horizontal="right" vertical="center"/>
    </xf>
    <xf numFmtId="0" fontId="14" fillId="4" borderId="8" xfId="6" applyFont="1" applyFill="1" applyBorder="1" applyAlignment="1">
      <alignment horizontal="center" vertical="center"/>
    </xf>
    <xf numFmtId="0" fontId="40" fillId="4" borderId="8" xfId="0" applyFont="1" applyFill="1" applyBorder="1"/>
    <xf numFmtId="0" fontId="9" fillId="4" borderId="8" xfId="6" applyFont="1" applyFill="1" applyBorder="1" applyAlignment="1">
      <alignment horizontal="left" vertical="center"/>
    </xf>
    <xf numFmtId="0" fontId="20" fillId="0" borderId="27" xfId="0" applyFont="1" applyFill="1" applyBorder="1" applyAlignment="1">
      <alignment horizontal="center" vertical="center" wrapText="1" readingOrder="2"/>
    </xf>
    <xf numFmtId="0" fontId="20" fillId="5" borderId="29" xfId="0" applyFont="1" applyFill="1" applyBorder="1" applyAlignment="1">
      <alignment horizontal="center" vertical="center" wrapText="1" readingOrder="2"/>
    </xf>
    <xf numFmtId="0" fontId="20" fillId="0" borderId="29" xfId="0" applyFont="1" applyFill="1" applyBorder="1" applyAlignment="1">
      <alignment horizontal="center" vertical="center" wrapText="1" readingOrder="2"/>
    </xf>
    <xf numFmtId="41" fontId="10" fillId="5" borderId="9" xfId="58" applyNumberFormat="1" applyFont="1" applyFill="1" applyBorder="1" applyAlignment="1">
      <alignment horizontal="right" vertical="center" indent="1"/>
    </xf>
    <xf numFmtId="41" fontId="10" fillId="0" borderId="9" xfId="58" applyNumberFormat="1" applyFont="1" applyFill="1" applyBorder="1" applyAlignment="1">
      <alignment horizontal="right" vertical="center" indent="1"/>
    </xf>
    <xf numFmtId="41" fontId="10" fillId="5" borderId="23" xfId="58" applyNumberFormat="1" applyFont="1" applyFill="1" applyBorder="1" applyAlignment="1">
      <alignment horizontal="right" vertical="center" indent="1"/>
    </xf>
    <xf numFmtId="41" fontId="9" fillId="0" borderId="22" xfId="58" applyNumberFormat="1" applyFont="1" applyFill="1" applyBorder="1" applyAlignment="1">
      <alignment horizontal="right" vertical="center" indent="1"/>
    </xf>
    <xf numFmtId="0" fontId="20" fillId="5" borderId="27" xfId="36" applyFont="1" applyFill="1" applyBorder="1" applyAlignment="1">
      <alignment horizontal="center" wrapText="1"/>
    </xf>
    <xf numFmtId="0" fontId="14" fillId="5" borderId="37" xfId="39" applyFont="1" applyFill="1" applyBorder="1" applyAlignment="1">
      <alignment horizontal="center" vertical="center" readingOrder="2"/>
    </xf>
    <xf numFmtId="1" fontId="57" fillId="5" borderId="28" xfId="24" applyNumberFormat="1" applyFont="1" applyFill="1" applyBorder="1" applyAlignment="1">
      <alignment horizontal="right" vertical="center" indent="1" readingOrder="1"/>
    </xf>
    <xf numFmtId="3" fontId="10" fillId="0" borderId="26" xfId="44" applyNumberFormat="1" applyFont="1" applyFill="1" applyBorder="1" applyAlignment="1">
      <alignment horizontal="right" vertical="center" indent="1" readingOrder="1"/>
    </xf>
    <xf numFmtId="3" fontId="9" fillId="0" borderId="26" xfId="44" applyNumberFormat="1" applyFont="1" applyFill="1" applyBorder="1" applyAlignment="1">
      <alignment horizontal="right" vertical="center" indent="1" readingOrder="1"/>
    </xf>
    <xf numFmtId="3" fontId="10" fillId="5" borderId="14" xfId="44" applyNumberFormat="1" applyFont="1" applyFill="1" applyBorder="1" applyAlignment="1">
      <alignment horizontal="right" vertical="center" indent="1" readingOrder="1"/>
    </xf>
    <xf numFmtId="3" fontId="9" fillId="5" borderId="14" xfId="44" applyNumberFormat="1" applyFont="1" applyFill="1" applyBorder="1" applyAlignment="1">
      <alignment horizontal="right" vertical="center" indent="1" readingOrder="1"/>
    </xf>
    <xf numFmtId="3" fontId="10" fillId="0" borderId="29" xfId="44" applyNumberFormat="1" applyFont="1" applyFill="1" applyBorder="1" applyAlignment="1">
      <alignment horizontal="right" vertical="center" indent="1" readingOrder="1"/>
    </xf>
    <xf numFmtId="3" fontId="9" fillId="0" borderId="29" xfId="44" applyNumberFormat="1" applyFont="1" applyFill="1" applyBorder="1" applyAlignment="1">
      <alignment horizontal="right" vertical="center" indent="1" readingOrder="1"/>
    </xf>
    <xf numFmtId="0" fontId="20" fillId="0" borderId="20" xfId="39" applyFont="1" applyFill="1" applyBorder="1">
      <alignment horizontal="right" vertical="center" wrapText="1" indent="1" readingOrder="2"/>
    </xf>
    <xf numFmtId="0" fontId="20" fillId="5" borderId="12" xfId="39" applyFont="1" applyFill="1" applyBorder="1">
      <alignment horizontal="right" vertical="center" wrapText="1" indent="1" readingOrder="2"/>
    </xf>
    <xf numFmtId="0" fontId="20" fillId="0" borderId="10" xfId="39" applyFont="1" applyFill="1" applyBorder="1">
      <alignment horizontal="right" vertical="center" wrapText="1" indent="1" readingOrder="2"/>
    </xf>
    <xf numFmtId="0" fontId="20" fillId="5" borderId="10" xfId="39" applyFont="1" applyFill="1" applyBorder="1">
      <alignment horizontal="right" vertical="center" wrapText="1" indent="1" readingOrder="2"/>
    </xf>
    <xf numFmtId="0" fontId="20" fillId="5" borderId="18" xfId="39" applyFont="1" applyFill="1" applyBorder="1">
      <alignment horizontal="right" vertical="center" wrapText="1" indent="1" readingOrder="2"/>
    </xf>
    <xf numFmtId="0" fontId="20" fillId="0" borderId="15" xfId="39" applyFont="1" applyFill="1" applyBorder="1">
      <alignment horizontal="right" vertical="center" wrapText="1" indent="1" readingOrder="2"/>
    </xf>
    <xf numFmtId="0" fontId="20" fillId="0" borderId="18" xfId="39" applyFont="1" applyFill="1" applyBorder="1">
      <alignment horizontal="right" vertical="center" wrapText="1" indent="1" readingOrder="2"/>
    </xf>
    <xf numFmtId="0" fontId="39" fillId="0" borderId="21" xfId="45" applyFont="1" applyFill="1" applyBorder="1">
      <alignment horizontal="left" vertical="center" wrapText="1" indent="1"/>
    </xf>
    <xf numFmtId="0" fontId="39" fillId="5" borderId="13" xfId="45" applyFont="1" applyFill="1" applyBorder="1">
      <alignment horizontal="left" vertical="center" wrapText="1" indent="1"/>
    </xf>
    <xf numFmtId="0" fontId="39" fillId="0" borderId="11" xfId="45" applyFont="1" applyFill="1" applyBorder="1">
      <alignment horizontal="left" vertical="center" wrapText="1" indent="1"/>
    </xf>
    <xf numFmtId="0" fontId="39" fillId="5" borderId="11" xfId="45" applyFont="1" applyFill="1" applyBorder="1">
      <alignment horizontal="left" vertical="center" wrapText="1" indent="1"/>
    </xf>
    <xf numFmtId="0" fontId="39" fillId="5" borderId="19" xfId="45" applyFont="1" applyFill="1" applyBorder="1">
      <alignment horizontal="left" vertical="center" wrapText="1" indent="1"/>
    </xf>
    <xf numFmtId="0" fontId="39" fillId="0" borderId="19" xfId="45" applyFont="1" applyFill="1" applyBorder="1">
      <alignment horizontal="left" vertical="center" wrapText="1" indent="1"/>
    </xf>
    <xf numFmtId="167" fontId="67" fillId="0" borderId="26" xfId="1" applyNumberFormat="1" applyFont="1" applyBorder="1" applyAlignment="1">
      <alignment horizontal="right" vertical="center" indent="1" readingOrder="1"/>
    </xf>
    <xf numFmtId="167" fontId="67" fillId="5" borderId="9" xfId="1" applyNumberFormat="1" applyFont="1" applyFill="1" applyBorder="1" applyAlignment="1">
      <alignment horizontal="right" vertical="center" indent="1" readingOrder="1"/>
    </xf>
    <xf numFmtId="167" fontId="67" fillId="0" borderId="9" xfId="1" applyNumberFormat="1" applyFont="1" applyBorder="1" applyAlignment="1">
      <alignment horizontal="right" vertical="center" indent="1" readingOrder="1"/>
    </xf>
    <xf numFmtId="167" fontId="67" fillId="0" borderId="23" xfId="1" applyNumberFormat="1" applyFont="1" applyBorder="1" applyAlignment="1">
      <alignment horizontal="right" vertical="center" indent="1" readingOrder="1"/>
    </xf>
    <xf numFmtId="167" fontId="66" fillId="5" borderId="22" xfId="1" applyNumberFormat="1" applyFont="1" applyFill="1" applyBorder="1" applyAlignment="1">
      <alignment horizontal="right" vertical="center" indent="1" readingOrder="1"/>
    </xf>
    <xf numFmtId="167" fontId="67" fillId="5" borderId="23" xfId="1" applyNumberFormat="1" applyFont="1" applyFill="1" applyBorder="1" applyAlignment="1">
      <alignment horizontal="right" vertical="center" indent="1" readingOrder="1"/>
    </xf>
    <xf numFmtId="167" fontId="66" fillId="0" borderId="22" xfId="1" applyNumberFormat="1" applyFont="1" applyBorder="1" applyAlignment="1">
      <alignment horizontal="right" vertical="center" indent="1" readingOrder="1"/>
    </xf>
    <xf numFmtId="167" fontId="67" fillId="5" borderId="14" xfId="1" applyNumberFormat="1" applyFont="1" applyFill="1" applyBorder="1" applyAlignment="1">
      <alignment horizontal="right" vertical="center" indent="1" readingOrder="1"/>
    </xf>
    <xf numFmtId="167" fontId="9" fillId="0" borderId="22" xfId="1" applyNumberFormat="1" applyFont="1" applyFill="1" applyBorder="1" applyAlignment="1">
      <alignment horizontal="right" indent="1" readingOrder="1"/>
    </xf>
    <xf numFmtId="0" fontId="35" fillId="0" borderId="26" xfId="0" applyFont="1" applyBorder="1" applyAlignment="1">
      <alignment horizontal="right" vertical="center" wrapText="1" readingOrder="2"/>
    </xf>
    <xf numFmtId="0" fontId="35" fillId="5" borderId="9" xfId="0" applyFont="1" applyFill="1" applyBorder="1" applyAlignment="1">
      <alignment horizontal="right" vertical="center" wrapText="1" readingOrder="2"/>
    </xf>
    <xf numFmtId="0" fontId="35" fillId="0" borderId="9" xfId="0" applyFont="1" applyBorder="1" applyAlignment="1">
      <alignment horizontal="right" vertical="center" wrapText="1" readingOrder="2"/>
    </xf>
    <xf numFmtId="0" fontId="35" fillId="0" borderId="23" xfId="0" applyFont="1" applyBorder="1" applyAlignment="1">
      <alignment horizontal="right" vertical="center" wrapText="1" readingOrder="2"/>
    </xf>
    <xf numFmtId="0" fontId="20" fillId="5" borderId="22" xfId="0" applyFont="1" applyFill="1" applyBorder="1" applyAlignment="1">
      <alignment horizontal="right" vertical="center" wrapText="1" readingOrder="2"/>
    </xf>
    <xf numFmtId="0" fontId="35" fillId="5" borderId="23" xfId="0" applyFont="1" applyFill="1" applyBorder="1" applyAlignment="1">
      <alignment horizontal="right" vertical="center" wrapText="1" readingOrder="2"/>
    </xf>
    <xf numFmtId="0" fontId="20" fillId="0" borderId="22" xfId="0" applyFont="1" applyBorder="1" applyAlignment="1">
      <alignment horizontal="right" vertical="center" wrapText="1" readingOrder="2"/>
    </xf>
    <xf numFmtId="0" fontId="35" fillId="5" borderId="14" xfId="0" applyFont="1" applyFill="1" applyBorder="1" applyAlignment="1">
      <alignment horizontal="right" vertical="center" wrapText="1" readingOrder="2"/>
    </xf>
    <xf numFmtId="41" fontId="10" fillId="0" borderId="26" xfId="58" applyNumberFormat="1" applyFont="1" applyFill="1" applyBorder="1" applyAlignment="1">
      <alignment horizontal="right" vertical="center" indent="1"/>
    </xf>
    <xf numFmtId="41" fontId="9" fillId="0" borderId="26" xfId="58" applyNumberFormat="1" applyFont="1" applyFill="1" applyBorder="1" applyAlignment="1">
      <alignment horizontal="right" vertical="center" indent="1"/>
    </xf>
    <xf numFmtId="41" fontId="9" fillId="5" borderId="9" xfId="58" applyNumberFormat="1" applyFont="1" applyFill="1" applyBorder="1" applyAlignment="1">
      <alignment horizontal="right" vertical="center" indent="1"/>
    </xf>
    <xf numFmtId="41" fontId="9" fillId="0" borderId="9" xfId="58" applyNumberFormat="1" applyFont="1" applyFill="1" applyBorder="1" applyAlignment="1">
      <alignment horizontal="right" vertical="center" indent="1"/>
    </xf>
    <xf numFmtId="41" fontId="9" fillId="5" borderId="23" xfId="58" applyNumberFormat="1" applyFont="1" applyFill="1" applyBorder="1" applyAlignment="1">
      <alignment horizontal="right" vertical="center" indent="1"/>
    </xf>
    <xf numFmtId="0" fontId="9" fillId="5" borderId="27" xfId="16" applyFont="1" applyFill="1" applyBorder="1" applyAlignment="1">
      <alignment horizontal="center" wrapText="1"/>
    </xf>
    <xf numFmtId="164" fontId="10" fillId="0" borderId="26" xfId="1" applyNumberFormat="1" applyFont="1" applyFill="1" applyBorder="1" applyAlignment="1">
      <alignment horizontal="right" vertical="center" indent="1" readingOrder="1"/>
    </xf>
    <xf numFmtId="164" fontId="10" fillId="5" borderId="17" xfId="1" applyNumberFormat="1" applyFont="1" applyFill="1" applyBorder="1" applyAlignment="1">
      <alignment horizontal="right" vertical="center" indent="1" readingOrder="1"/>
    </xf>
    <xf numFmtId="164" fontId="9" fillId="0" borderId="22" xfId="1" applyNumberFormat="1" applyFont="1" applyFill="1" applyBorder="1" applyAlignment="1">
      <alignment horizontal="right" vertical="center" indent="1" readingOrder="1"/>
    </xf>
    <xf numFmtId="164" fontId="9" fillId="0" borderId="14" xfId="1" applyNumberFormat="1" applyFont="1" applyFill="1" applyBorder="1" applyAlignment="1">
      <alignment horizontal="right" vertical="center" indent="1" readingOrder="1"/>
    </xf>
    <xf numFmtId="164" fontId="9" fillId="0" borderId="23" xfId="1" applyNumberFormat="1" applyFont="1" applyFill="1" applyBorder="1" applyAlignment="1">
      <alignment horizontal="right" vertical="center" indent="1" readingOrder="1"/>
    </xf>
    <xf numFmtId="0" fontId="20" fillId="0" borderId="12" xfId="39" applyFont="1" applyFill="1" applyBorder="1">
      <alignment horizontal="right" vertical="center" wrapText="1" indent="1" readingOrder="2"/>
    </xf>
    <xf numFmtId="0" fontId="20" fillId="5" borderId="24" xfId="36" applyFont="1" applyFill="1" applyBorder="1" applyAlignment="1">
      <alignment horizontal="center" vertical="center"/>
    </xf>
    <xf numFmtId="0" fontId="25" fillId="5" borderId="25" xfId="36" applyFont="1" applyFill="1" applyBorder="1" applyAlignment="1">
      <alignment horizontal="center" vertical="center"/>
    </xf>
    <xf numFmtId="0" fontId="39" fillId="0" borderId="59" xfId="0" applyFont="1" applyBorder="1" applyAlignment="1">
      <alignment horizontal="left" vertical="center" wrapText="1" indent="1" readingOrder="1"/>
    </xf>
    <xf numFmtId="0" fontId="39" fillId="6" borderId="59" xfId="0" applyFont="1" applyFill="1" applyBorder="1" applyAlignment="1">
      <alignment horizontal="left" vertical="center" wrapText="1" indent="1" readingOrder="1"/>
    </xf>
    <xf numFmtId="0" fontId="39" fillId="0" borderId="60" xfId="0" applyFont="1" applyBorder="1" applyAlignment="1">
      <alignment horizontal="left" vertical="center" wrapText="1" indent="1" readingOrder="1"/>
    </xf>
    <xf numFmtId="164" fontId="9" fillId="5" borderId="22" xfId="1" applyNumberFormat="1" applyFont="1" applyFill="1" applyBorder="1" applyAlignment="1">
      <alignment horizontal="right" vertical="center" indent="1"/>
    </xf>
    <xf numFmtId="0" fontId="9" fillId="5" borderId="22" xfId="10" applyFont="1" applyFill="1" applyBorder="1" applyAlignment="1">
      <alignment horizontal="center" vertical="center" wrapText="1"/>
    </xf>
    <xf numFmtId="0" fontId="39" fillId="0" borderId="59" xfId="95" applyFont="1" applyBorder="1" applyAlignment="1">
      <alignment horizontal="left" vertical="center" indent="1"/>
    </xf>
    <xf numFmtId="0" fontId="39" fillId="6" borderId="59" xfId="95" applyFont="1" applyFill="1" applyBorder="1" applyAlignment="1">
      <alignment horizontal="left" vertical="center" indent="1"/>
    </xf>
    <xf numFmtId="0" fontId="39" fillId="6" borderId="60" xfId="95" applyFont="1" applyFill="1" applyBorder="1" applyAlignment="1">
      <alignment horizontal="left" vertical="center" indent="1"/>
    </xf>
    <xf numFmtId="0" fontId="39" fillId="0" borderId="0" xfId="95" applyFont="1" applyFill="1" applyBorder="1" applyAlignment="1">
      <alignment horizontal="left" vertical="center" indent="1"/>
    </xf>
    <xf numFmtId="0" fontId="20" fillId="5" borderId="24" xfId="39" applyFont="1" applyFill="1" applyBorder="1" applyAlignment="1">
      <alignment horizontal="center" vertical="center" wrapText="1" readingOrder="2"/>
    </xf>
    <xf numFmtId="0" fontId="25" fillId="5" borderId="25" xfId="45" applyFont="1" applyFill="1" applyBorder="1" applyAlignment="1">
      <alignment horizontal="center" vertical="center" wrapText="1"/>
    </xf>
    <xf numFmtId="0" fontId="9" fillId="0" borderId="9" xfId="44" applyNumberFormat="1" applyFont="1" applyFill="1" applyBorder="1" applyAlignment="1">
      <alignment horizontal="right" vertical="center" indent="1"/>
    </xf>
    <xf numFmtId="0" fontId="9" fillId="6" borderId="25" xfId="0" applyFont="1" applyFill="1" applyBorder="1" applyAlignment="1">
      <alignment horizontal="center" vertical="center" wrapText="1"/>
    </xf>
    <xf numFmtId="0" fontId="39" fillId="6" borderId="11" xfId="95" applyFont="1" applyFill="1" applyBorder="1" applyAlignment="1">
      <alignment horizontal="left" vertical="center" wrapText="1" indent="1"/>
    </xf>
    <xf numFmtId="0" fontId="39" fillId="0" borderId="11" xfId="95" applyFont="1" applyFill="1" applyBorder="1" applyAlignment="1">
      <alignment horizontal="left" vertical="center" wrapText="1" indent="1"/>
    </xf>
    <xf numFmtId="0" fontId="39" fillId="0" borderId="19" xfId="95" applyFont="1" applyFill="1" applyBorder="1" applyAlignment="1">
      <alignment horizontal="left" vertical="center" wrapText="1" indent="1"/>
    </xf>
    <xf numFmtId="0" fontId="14" fillId="0" borderId="24" xfId="39" applyFont="1" applyFill="1" applyBorder="1" applyAlignment="1">
      <alignment horizontal="center" vertical="center" wrapText="1" readingOrder="2"/>
    </xf>
    <xf numFmtId="0" fontId="9" fillId="0" borderId="25" xfId="45" applyFont="1" applyFill="1" applyBorder="1" applyAlignment="1">
      <alignment horizontal="center" vertical="center" wrapText="1"/>
    </xf>
    <xf numFmtId="0" fontId="0" fillId="5" borderId="29" xfId="0" applyFill="1" applyBorder="1" applyAlignment="1">
      <alignment horizontal="right" vertical="center" indent="1"/>
    </xf>
    <xf numFmtId="0" fontId="0" fillId="4" borderId="29" xfId="0" applyFill="1" applyBorder="1" applyAlignment="1">
      <alignment horizontal="right" vertical="center" indent="1"/>
    </xf>
    <xf numFmtId="0" fontId="37" fillId="5" borderId="11" xfId="45" applyFont="1" applyFill="1" applyBorder="1" applyAlignment="1">
      <alignment horizontal="left" vertical="center" wrapText="1" indent="3"/>
    </xf>
    <xf numFmtId="0" fontId="37" fillId="5" borderId="16" xfId="45" applyFont="1" applyFill="1" applyBorder="1" applyAlignment="1">
      <alignment horizontal="left" vertical="center" wrapText="1" indent="3"/>
    </xf>
    <xf numFmtId="1" fontId="9" fillId="5" borderId="45" xfId="14" applyFont="1" applyFill="1" applyBorder="1" applyAlignment="1">
      <alignment horizontal="left" vertical="center" wrapText="1"/>
    </xf>
    <xf numFmtId="0" fontId="20" fillId="0" borderId="48" xfId="10" applyFont="1" applyFill="1" applyBorder="1" applyAlignment="1">
      <alignment horizontal="right" vertical="center" wrapText="1" indent="1"/>
    </xf>
    <xf numFmtId="0" fontId="20" fillId="5" borderId="48" xfId="10" applyFont="1" applyFill="1" applyBorder="1" applyAlignment="1">
      <alignment horizontal="right" vertical="center" wrapText="1" indent="1"/>
    </xf>
    <xf numFmtId="0" fontId="20" fillId="5" borderId="12" xfId="39" applyFont="1" applyFill="1" applyBorder="1" applyAlignment="1">
      <alignment horizontal="right" vertical="center" wrapText="1" indent="1" readingOrder="2"/>
    </xf>
    <xf numFmtId="0" fontId="20" fillId="4" borderId="10" xfId="39" applyFont="1" applyFill="1" applyBorder="1" applyAlignment="1">
      <alignment horizontal="right" vertical="center" wrapText="1" indent="1" readingOrder="2"/>
    </xf>
    <xf numFmtId="0" fontId="20" fillId="5" borderId="15" xfId="39" applyFont="1" applyFill="1" applyBorder="1" applyAlignment="1">
      <alignment horizontal="right" vertical="center" wrapText="1" indent="1" readingOrder="2"/>
    </xf>
    <xf numFmtId="0" fontId="20" fillId="0" borderId="37" xfId="36" applyFont="1" applyFill="1" applyBorder="1" applyAlignment="1">
      <alignment horizontal="center" vertical="center"/>
    </xf>
    <xf numFmtId="0" fontId="39" fillId="5" borderId="13" xfId="45" applyFont="1" applyFill="1" applyBorder="1" applyAlignment="1">
      <alignment horizontal="left" vertical="center" wrapText="1" indent="1" readingOrder="1"/>
    </xf>
    <xf numFmtId="0" fontId="39" fillId="0" borderId="11" xfId="45" applyFont="1" applyFill="1" applyBorder="1" applyAlignment="1">
      <alignment horizontal="left" vertical="center" wrapText="1" indent="1" readingOrder="1"/>
    </xf>
    <xf numFmtId="0" fontId="39" fillId="5" borderId="11" xfId="45" applyFont="1" applyFill="1" applyBorder="1" applyAlignment="1">
      <alignment horizontal="left" vertical="center" wrapText="1" indent="1" readingOrder="1"/>
    </xf>
    <xf numFmtId="0" fontId="39" fillId="4" borderId="11" xfId="45" applyFont="1" applyFill="1" applyBorder="1" applyAlignment="1">
      <alignment horizontal="left" vertical="center" wrapText="1" indent="1" readingOrder="1"/>
    </xf>
    <xf numFmtId="0" fontId="39" fillId="5" borderId="19" xfId="45" applyFont="1" applyFill="1" applyBorder="1" applyAlignment="1">
      <alignment horizontal="left" vertical="center" wrapText="1" indent="1" readingOrder="1"/>
    </xf>
    <xf numFmtId="0" fontId="25" fillId="0" borderId="25" xfId="36" applyFont="1" applyFill="1" applyBorder="1" applyAlignment="1">
      <alignment horizontal="center" vertical="center"/>
    </xf>
    <xf numFmtId="0" fontId="28" fillId="5" borderId="28" xfId="16" applyFont="1" applyFill="1" applyBorder="1" applyAlignment="1">
      <alignment horizontal="center" vertical="top" wrapText="1"/>
    </xf>
    <xf numFmtId="1" fontId="9" fillId="5" borderId="36" xfId="14" applyFont="1" applyFill="1" applyBorder="1">
      <alignment horizontal="left" vertical="center" wrapText="1"/>
    </xf>
    <xf numFmtId="0" fontId="10" fillId="0" borderId="29" xfId="0" applyFont="1" applyFill="1" applyBorder="1" applyAlignment="1">
      <alignment horizontal="left" vertical="center" wrapText="1" indent="1" readingOrder="1"/>
    </xf>
    <xf numFmtId="0" fontId="10" fillId="0" borderId="27" xfId="0" applyFont="1" applyFill="1" applyBorder="1" applyAlignment="1">
      <alignment horizontal="left" vertical="center" wrapText="1" indent="1" readingOrder="1"/>
    </xf>
    <xf numFmtId="0" fontId="10" fillId="5" borderId="29" xfId="0" applyFont="1" applyFill="1" applyBorder="1" applyAlignment="1">
      <alignment horizontal="left" vertical="center" wrapText="1" indent="1" readingOrder="1"/>
    </xf>
    <xf numFmtId="0" fontId="20" fillId="0" borderId="37" xfId="46" applyFont="1" applyFill="1" applyBorder="1" applyAlignment="1">
      <alignment horizontal="center" vertical="center"/>
    </xf>
    <xf numFmtId="0" fontId="39" fillId="5" borderId="16" xfId="45" applyFont="1" applyFill="1" applyBorder="1" applyAlignment="1">
      <alignment horizontal="left" vertical="center" wrapText="1" indent="1"/>
    </xf>
    <xf numFmtId="0" fontId="25" fillId="0" borderId="44" xfId="46" applyFont="1" applyFill="1" applyBorder="1" applyAlignment="1">
      <alignment horizontal="center" vertical="center"/>
    </xf>
    <xf numFmtId="0" fontId="25" fillId="5" borderId="28" xfId="17" applyFont="1" applyFill="1" applyBorder="1" applyAlignment="1">
      <alignment horizontal="center" vertical="top" wrapText="1"/>
    </xf>
    <xf numFmtId="0" fontId="39" fillId="5" borderId="19" xfId="45" applyFont="1" applyFill="1" applyBorder="1" applyAlignment="1">
      <alignment horizontal="left" vertical="center" wrapText="1" indent="1"/>
    </xf>
    <xf numFmtId="0" fontId="20" fillId="0" borderId="24" xfId="36" applyFont="1" applyFill="1" applyBorder="1" applyAlignment="1">
      <alignment horizontal="center" vertical="center" readingOrder="2"/>
    </xf>
    <xf numFmtId="0" fontId="9" fillId="5" borderId="22" xfId="36" applyFont="1" applyFill="1" applyBorder="1" applyAlignment="1">
      <alignment horizontal="center" vertical="center" wrapText="1"/>
    </xf>
    <xf numFmtId="41" fontId="9" fillId="0" borderId="25" xfId="1" applyNumberFormat="1" applyFont="1" applyFill="1" applyBorder="1" applyAlignment="1">
      <alignment horizontal="right" vertical="center" indent="1"/>
    </xf>
    <xf numFmtId="0" fontId="9" fillId="5" borderId="7" xfId="36" applyFont="1" applyFill="1" applyBorder="1" applyAlignment="1">
      <alignment horizontal="center" vertical="center" wrapText="1"/>
    </xf>
    <xf numFmtId="0" fontId="10" fillId="0" borderId="0" xfId="23" applyFont="1" applyBorder="1" applyAlignment="1">
      <alignment wrapText="1"/>
    </xf>
    <xf numFmtId="1" fontId="56" fillId="5" borderId="28" xfId="24" applyNumberFormat="1" applyFont="1" applyFill="1" applyBorder="1" applyAlignment="1">
      <alignment horizontal="right" vertical="center" indent="1" readingOrder="1"/>
    </xf>
    <xf numFmtId="0" fontId="9" fillId="5" borderId="44" xfId="39" applyFont="1" applyFill="1" applyBorder="1" applyAlignment="1">
      <alignment horizontal="center" vertical="center" readingOrder="1"/>
    </xf>
    <xf numFmtId="41" fontId="0" fillId="0" borderId="0" xfId="0" applyNumberFormat="1"/>
    <xf numFmtId="164" fontId="16" fillId="0" borderId="0" xfId="0" applyNumberFormat="1" applyFont="1" applyBorder="1" applyAlignment="1">
      <alignment vertical="center"/>
    </xf>
    <xf numFmtId="164" fontId="10" fillId="0" borderId="0" xfId="0" applyNumberFormat="1" applyFont="1" applyFill="1"/>
    <xf numFmtId="0" fontId="10" fillId="0" borderId="0" xfId="0" applyFont="1" applyFill="1" applyAlignment="1">
      <alignment horizontal="right" readingOrder="2"/>
    </xf>
    <xf numFmtId="0" fontId="10" fillId="0" borderId="0" xfId="97" applyFont="1" applyFill="1" applyBorder="1" applyAlignment="1">
      <alignment horizontal="right" vertical="center" readingOrder="2"/>
    </xf>
    <xf numFmtId="0" fontId="14" fillId="5" borderId="51" xfId="16" applyFont="1" applyFill="1" applyBorder="1" applyAlignment="1">
      <alignment horizontal="center" wrapText="1"/>
    </xf>
    <xf numFmtId="164" fontId="10" fillId="5" borderId="9" xfId="58" applyNumberFormat="1" applyFont="1" applyFill="1" applyBorder="1" applyAlignment="1">
      <alignment horizontal="right" vertical="center" indent="1"/>
    </xf>
    <xf numFmtId="164" fontId="10" fillId="0" borderId="9" xfId="58" applyNumberFormat="1" applyFont="1" applyFill="1" applyBorder="1" applyAlignment="1">
      <alignment horizontal="right" vertical="center" indent="1"/>
    </xf>
    <xf numFmtId="164" fontId="9" fillId="0" borderId="22" xfId="58" applyNumberFormat="1" applyFont="1" applyFill="1" applyBorder="1" applyAlignment="1">
      <alignment horizontal="center" vertical="center"/>
    </xf>
    <xf numFmtId="164" fontId="9" fillId="0" borderId="22" xfId="58" applyNumberFormat="1" applyFont="1" applyFill="1" applyBorder="1" applyAlignment="1">
      <alignment horizontal="right" vertical="center" indent="1"/>
    </xf>
    <xf numFmtId="164" fontId="9" fillId="0" borderId="14" xfId="58" applyNumberFormat="1" applyFont="1" applyFill="1" applyBorder="1" applyAlignment="1">
      <alignment horizontal="center" vertical="center"/>
    </xf>
    <xf numFmtId="164" fontId="9" fillId="5" borderId="9" xfId="58" applyNumberFormat="1" applyFont="1" applyFill="1" applyBorder="1" applyAlignment="1">
      <alignment horizontal="center" vertical="center"/>
    </xf>
    <xf numFmtId="164" fontId="9" fillId="0" borderId="9" xfId="58" applyNumberFormat="1" applyFont="1" applyFill="1" applyBorder="1" applyAlignment="1">
      <alignment horizontal="center" vertical="center"/>
    </xf>
    <xf numFmtId="164" fontId="9" fillId="5" borderId="23" xfId="58" applyNumberFormat="1" applyFont="1" applyFill="1" applyBorder="1" applyAlignment="1">
      <alignment horizontal="center" vertical="center"/>
    </xf>
    <xf numFmtId="0" fontId="9" fillId="5" borderId="28" xfId="16" applyFont="1" applyFill="1" applyBorder="1" applyAlignment="1">
      <alignment horizontal="center" vertical="top" wrapText="1"/>
    </xf>
    <xf numFmtId="41" fontId="9" fillId="5" borderId="22" xfId="1" applyNumberFormat="1" applyFont="1" applyFill="1" applyBorder="1" applyAlignment="1">
      <alignment horizontal="left" vertical="center" indent="1" readingOrder="1"/>
    </xf>
    <xf numFmtId="0" fontId="20" fillId="4" borderId="48" xfId="0" applyFont="1" applyFill="1" applyBorder="1" applyAlignment="1">
      <alignment horizontal="right" vertical="center" wrapText="1" indent="1"/>
    </xf>
    <xf numFmtId="0" fontId="9" fillId="5" borderId="27" xfId="16" applyFont="1" applyFill="1" applyBorder="1" applyAlignment="1">
      <alignment horizontal="center" vertical="top" wrapText="1"/>
    </xf>
    <xf numFmtId="164" fontId="9" fillId="0" borderId="27" xfId="1" applyNumberFormat="1" applyFont="1" applyFill="1" applyBorder="1" applyAlignment="1">
      <alignment horizontal="right" vertical="center" indent="1" readingOrder="1"/>
    </xf>
    <xf numFmtId="164" fontId="9" fillId="5" borderId="29" xfId="1" applyNumberFormat="1" applyFont="1" applyFill="1" applyBorder="1" applyAlignment="1">
      <alignment horizontal="right" vertical="center" indent="1" readingOrder="1"/>
    </xf>
    <xf numFmtId="164" fontId="9" fillId="0" borderId="29" xfId="1" applyNumberFormat="1" applyFont="1" applyFill="1" applyBorder="1" applyAlignment="1">
      <alignment horizontal="right" vertical="center" indent="1" readingOrder="1"/>
    </xf>
    <xf numFmtId="164" fontId="9" fillId="5" borderId="28" xfId="1" applyNumberFormat="1" applyFont="1" applyFill="1" applyBorder="1" applyAlignment="1">
      <alignment horizontal="right" vertical="center" indent="1" readingOrder="1"/>
    </xf>
    <xf numFmtId="41" fontId="9" fillId="0" borderId="13" xfId="94" applyNumberFormat="1" applyFont="1" applyFill="1" applyBorder="1" applyAlignment="1">
      <alignment horizontal="right" vertical="center" indent="1" readingOrder="1"/>
    </xf>
    <xf numFmtId="41" fontId="9" fillId="5" borderId="11" xfId="94" applyNumberFormat="1" applyFont="1" applyFill="1" applyBorder="1" applyAlignment="1">
      <alignment horizontal="right" vertical="center" indent="1" readingOrder="1"/>
    </xf>
    <xf numFmtId="41" fontId="9" fillId="0" borderId="11" xfId="94" applyNumberFormat="1" applyFont="1" applyFill="1" applyBorder="1" applyAlignment="1">
      <alignment horizontal="right" vertical="center" indent="1" readingOrder="1"/>
    </xf>
    <xf numFmtId="41" fontId="9" fillId="5" borderId="19" xfId="94" applyNumberFormat="1" applyFont="1" applyFill="1" applyBorder="1" applyAlignment="1">
      <alignment horizontal="right" vertical="center" indent="1" readingOrder="1"/>
    </xf>
    <xf numFmtId="41" fontId="10" fillId="5" borderId="9" xfId="23" applyNumberFormat="1" applyFont="1" applyFill="1" applyBorder="1" applyAlignment="1">
      <alignment vertical="center"/>
    </xf>
    <xf numFmtId="0" fontId="35" fillId="5" borderId="17" xfId="39" applyFont="1" applyFill="1" applyBorder="1" applyAlignment="1">
      <alignment horizontal="center" vertical="center" wrapText="1" readingOrder="2"/>
    </xf>
    <xf numFmtId="41" fontId="10" fillId="5" borderId="17" xfId="23" applyNumberFormat="1" applyFont="1" applyFill="1" applyBorder="1" applyAlignment="1">
      <alignment vertical="center"/>
    </xf>
    <xf numFmtId="41" fontId="9" fillId="5" borderId="17" xfId="1" applyNumberFormat="1" applyFont="1" applyFill="1" applyBorder="1" applyAlignment="1">
      <alignment horizontal="center" vertical="center" readingOrder="1"/>
    </xf>
    <xf numFmtId="0" fontId="9" fillId="0" borderId="11" xfId="45" applyFont="1" applyFill="1" applyBorder="1" applyAlignment="1">
      <alignment horizontal="left" vertical="center" wrapText="1" indent="1"/>
    </xf>
    <xf numFmtId="0" fontId="9" fillId="0" borderId="26" xfId="44" applyFont="1" applyFill="1" applyBorder="1" applyAlignment="1">
      <alignment horizontal="right" vertical="center" indent="1" readingOrder="1"/>
    </xf>
    <xf numFmtId="0" fontId="9" fillId="0" borderId="21" xfId="44" applyFont="1" applyFill="1" applyBorder="1" applyAlignment="1">
      <alignment horizontal="right" vertical="center" indent="1" readingOrder="1"/>
    </xf>
    <xf numFmtId="0" fontId="9" fillId="5" borderId="9" xfId="44" applyFont="1" applyFill="1" applyBorder="1" applyAlignment="1">
      <alignment horizontal="right" vertical="center" indent="1" readingOrder="1"/>
    </xf>
    <xf numFmtId="0" fontId="9" fillId="5" borderId="11" xfId="44" applyFont="1" applyFill="1" applyBorder="1" applyAlignment="1">
      <alignment horizontal="right" vertical="center" indent="1" readingOrder="1"/>
    </xf>
    <xf numFmtId="0" fontId="9" fillId="0" borderId="21" xfId="45" applyFont="1" applyFill="1" applyBorder="1" applyAlignment="1">
      <alignment horizontal="left" vertical="center" wrapText="1" indent="1"/>
    </xf>
    <xf numFmtId="0" fontId="14" fillId="4" borderId="0" xfId="6" applyFont="1" applyFill="1" applyAlignment="1">
      <alignment horizontal="center" vertical="center"/>
    </xf>
    <xf numFmtId="0" fontId="10" fillId="0" borderId="0" xfId="97"/>
    <xf numFmtId="164" fontId="10" fillId="5" borderId="11" xfId="58" applyNumberFormat="1" applyFont="1" applyFill="1" applyBorder="1" applyAlignment="1">
      <alignment horizontal="right" vertical="center" indent="1"/>
    </xf>
    <xf numFmtId="164" fontId="10" fillId="0" borderId="11" xfId="58" applyNumberFormat="1" applyFont="1" applyFill="1" applyBorder="1" applyAlignment="1">
      <alignment horizontal="right" vertical="center" indent="1"/>
    </xf>
    <xf numFmtId="164" fontId="9" fillId="0" borderId="22" xfId="155" applyNumberFormat="1" applyFont="1" applyFill="1" applyBorder="1" applyAlignment="1">
      <alignment horizontal="right" vertical="center" indent="1"/>
    </xf>
    <xf numFmtId="167" fontId="20" fillId="0" borderId="24" xfId="155" applyNumberFormat="1" applyFont="1" applyFill="1" applyBorder="1" applyAlignment="1">
      <alignment horizontal="center" vertical="center"/>
    </xf>
    <xf numFmtId="0" fontId="20" fillId="5" borderId="27" xfId="17" applyFont="1" applyFill="1" applyBorder="1" applyAlignment="1">
      <alignment horizontal="center" wrapText="1"/>
    </xf>
    <xf numFmtId="41" fontId="34" fillId="0" borderId="0" xfId="0" applyNumberFormat="1" applyFont="1" applyFill="1"/>
    <xf numFmtId="0" fontId="14" fillId="0" borderId="0" xfId="6" applyFont="1" applyFill="1" applyAlignment="1">
      <alignment horizontal="center" vertical="center"/>
    </xf>
    <xf numFmtId="0" fontId="9" fillId="5" borderId="27" xfId="16" applyFont="1" applyFill="1" applyBorder="1" applyAlignment="1">
      <alignment horizontal="center" vertical="center" wrapText="1"/>
    </xf>
    <xf numFmtId="0" fontId="28" fillId="5" borderId="28" xfId="16" applyFont="1" applyFill="1" applyBorder="1" applyAlignment="1">
      <alignment horizontal="center" vertical="top" wrapText="1"/>
    </xf>
    <xf numFmtId="0" fontId="14" fillId="4" borderId="20" xfId="39" applyFont="1" applyFill="1" applyBorder="1" applyAlignment="1">
      <alignment horizontal="center" vertical="center" wrapText="1" readingOrder="2"/>
    </xf>
    <xf numFmtId="0" fontId="14" fillId="4" borderId="15" xfId="39" applyFont="1" applyFill="1" applyBorder="1" applyAlignment="1">
      <alignment horizontal="center" vertical="center" wrapText="1" readingOrder="2"/>
    </xf>
    <xf numFmtId="0" fontId="9" fillId="5" borderId="28" xfId="16" applyFont="1" applyFill="1" applyBorder="1" applyAlignment="1">
      <alignment horizontal="center" vertical="center" wrapText="1"/>
    </xf>
    <xf numFmtId="0" fontId="14" fillId="0" borderId="20" xfId="39" applyFont="1" applyFill="1" applyBorder="1" applyAlignment="1">
      <alignment horizontal="center" vertical="center" wrapText="1" readingOrder="2"/>
    </xf>
    <xf numFmtId="0" fontId="14" fillId="0" borderId="15" xfId="39" applyFont="1" applyFill="1" applyBorder="1" applyAlignment="1">
      <alignment horizontal="center" vertical="center" wrapText="1" readingOrder="2"/>
    </xf>
    <xf numFmtId="0" fontId="9" fillId="5" borderId="22" xfId="36" applyFont="1" applyFill="1" applyBorder="1" applyAlignment="1">
      <alignment horizontal="center" vertical="center" wrapText="1"/>
    </xf>
    <xf numFmtId="41" fontId="9" fillId="4" borderId="17" xfId="1" applyNumberFormat="1" applyFont="1" applyFill="1" applyBorder="1" applyAlignment="1">
      <alignment horizontal="right" vertical="center" indent="1" readingOrder="1"/>
    </xf>
    <xf numFmtId="0" fontId="9" fillId="4" borderId="55" xfId="39" applyFont="1" applyFill="1" applyBorder="1" applyAlignment="1">
      <alignment horizontal="center" vertical="center" wrapText="1" readingOrder="1"/>
    </xf>
    <xf numFmtId="2" fontId="10" fillId="0" borderId="26" xfId="58" applyNumberFormat="1" applyFont="1" applyFill="1" applyBorder="1" applyAlignment="1">
      <alignment horizontal="right" vertical="center" indent="1"/>
    </xf>
    <xf numFmtId="2" fontId="10" fillId="5" borderId="9" xfId="58" applyNumberFormat="1" applyFont="1" applyFill="1" applyBorder="1" applyAlignment="1">
      <alignment horizontal="right" vertical="center" indent="1"/>
    </xf>
    <xf numFmtId="2" fontId="10" fillId="0" borderId="9" xfId="58" applyNumberFormat="1" applyFont="1" applyFill="1" applyBorder="1" applyAlignment="1">
      <alignment horizontal="right" vertical="center" indent="1"/>
    </xf>
    <xf numFmtId="2" fontId="10" fillId="5" borderId="23" xfId="58" applyNumberFormat="1" applyFont="1" applyFill="1" applyBorder="1" applyAlignment="1">
      <alignment horizontal="right" vertical="center" indent="1"/>
    </xf>
    <xf numFmtId="43" fontId="9" fillId="0" borderId="22" xfId="58" applyNumberFormat="1" applyFont="1" applyFill="1" applyBorder="1" applyAlignment="1">
      <alignment horizontal="right" vertical="center"/>
    </xf>
    <xf numFmtId="0" fontId="20" fillId="0" borderId="22" xfId="0" applyFont="1" applyFill="1" applyBorder="1" applyAlignment="1">
      <alignment horizontal="center" vertical="center" wrapText="1" readingOrder="2"/>
    </xf>
    <xf numFmtId="0" fontId="9" fillId="0" borderId="22" xfId="0" applyFont="1" applyFill="1" applyBorder="1" applyAlignment="1">
      <alignment horizontal="left" vertical="center" wrapText="1" indent="1" readingOrder="1"/>
    </xf>
    <xf numFmtId="0" fontId="25" fillId="0" borderId="22" xfId="0" applyFont="1" applyFill="1" applyBorder="1" applyAlignment="1">
      <alignment horizontal="center" vertical="center" wrapText="1" readingOrder="2"/>
    </xf>
    <xf numFmtId="0" fontId="9" fillId="5" borderId="28" xfId="16" applyFont="1" applyFill="1" applyBorder="1" applyAlignment="1">
      <alignment horizontal="center" vertical="top" wrapText="1"/>
    </xf>
    <xf numFmtId="164" fontId="9" fillId="0" borderId="25" xfId="58" applyNumberFormat="1" applyFont="1" applyFill="1" applyBorder="1" applyAlignment="1">
      <alignment horizontal="right" vertical="center" indent="1"/>
    </xf>
    <xf numFmtId="41" fontId="10" fillId="0" borderId="14" xfId="58" applyNumberFormat="1" applyFont="1" applyBorder="1" applyAlignment="1">
      <alignment horizontal="center" vertical="center"/>
    </xf>
    <xf numFmtId="41" fontId="10" fillId="5" borderId="9" xfId="58" applyNumberFormat="1" applyFont="1" applyFill="1" applyBorder="1" applyAlignment="1">
      <alignment horizontal="center" vertical="center"/>
    </xf>
    <xf numFmtId="41" fontId="10" fillId="0" borderId="9" xfId="58" applyNumberFormat="1" applyFont="1" applyBorder="1" applyAlignment="1">
      <alignment horizontal="center" vertical="center"/>
    </xf>
    <xf numFmtId="41" fontId="10" fillId="5" borderId="23" xfId="58" applyNumberFormat="1" applyFont="1" applyFill="1" applyBorder="1" applyAlignment="1">
      <alignment horizontal="center" vertical="center"/>
    </xf>
    <xf numFmtId="0" fontId="20" fillId="0" borderId="20" xfId="39" applyFont="1" applyFill="1" applyBorder="1" applyAlignment="1">
      <alignment horizontal="right" vertical="center" wrapText="1" indent="1" readingOrder="2"/>
    </xf>
    <xf numFmtId="164" fontId="10" fillId="0" borderId="26" xfId="58" applyNumberFormat="1" applyFont="1" applyFill="1" applyBorder="1" applyAlignment="1">
      <alignment horizontal="right" vertical="center" indent="1"/>
    </xf>
    <xf numFmtId="164" fontId="10" fillId="0" borderId="21" xfId="58" applyNumberFormat="1" applyFont="1" applyFill="1" applyBorder="1" applyAlignment="1">
      <alignment horizontal="right" vertical="center" indent="1"/>
    </xf>
    <xf numFmtId="0" fontId="39" fillId="0" borderId="21" xfId="45" applyFont="1" applyFill="1" applyBorder="1" applyAlignment="1">
      <alignment horizontal="left" vertical="center" wrapText="1" indent="1"/>
    </xf>
    <xf numFmtId="164" fontId="10" fillId="5" borderId="17" xfId="58" applyNumberFormat="1" applyFont="1" applyFill="1" applyBorder="1" applyAlignment="1">
      <alignment horizontal="right" vertical="center" indent="1"/>
    </xf>
    <xf numFmtId="164" fontId="10" fillId="5" borderId="16" xfId="58" applyNumberFormat="1" applyFont="1" applyFill="1" applyBorder="1" applyAlignment="1">
      <alignment horizontal="right" vertical="center" indent="1"/>
    </xf>
    <xf numFmtId="164" fontId="9" fillId="0" borderId="24" xfId="155" applyNumberFormat="1" applyFont="1" applyFill="1" applyBorder="1" applyAlignment="1">
      <alignment horizontal="right" vertical="center" indent="1"/>
    </xf>
    <xf numFmtId="164" fontId="9" fillId="0" borderId="26" xfId="58" applyNumberFormat="1" applyFont="1" applyFill="1" applyBorder="1" applyAlignment="1">
      <alignment horizontal="right" vertical="center" indent="1"/>
    </xf>
    <xf numFmtId="164" fontId="9" fillId="5" borderId="9" xfId="58" applyNumberFormat="1" applyFont="1" applyFill="1" applyBorder="1" applyAlignment="1">
      <alignment horizontal="right" vertical="center" indent="1"/>
    </xf>
    <xf numFmtId="164" fontId="9" fillId="0" borderId="9" xfId="58" applyNumberFormat="1" applyFont="1" applyFill="1" applyBorder="1" applyAlignment="1">
      <alignment horizontal="right" vertical="center" indent="1"/>
    </xf>
    <xf numFmtId="164" fontId="9" fillId="5" borderId="17" xfId="58" applyNumberFormat="1" applyFont="1" applyFill="1" applyBorder="1" applyAlignment="1">
      <alignment horizontal="right" vertical="center" indent="1"/>
    </xf>
    <xf numFmtId="0" fontId="25" fillId="5" borderId="29" xfId="16" applyFont="1" applyFill="1" applyBorder="1" applyAlignment="1">
      <alignment horizontal="center" vertical="top" wrapText="1"/>
    </xf>
    <xf numFmtId="0" fontId="25" fillId="5" borderId="29" xfId="36" applyFont="1" applyFill="1" applyBorder="1" applyAlignment="1">
      <alignment horizontal="center" vertical="top" wrapText="1"/>
    </xf>
    <xf numFmtId="0" fontId="14" fillId="5" borderId="48" xfId="39" applyFont="1" applyFill="1" applyBorder="1" applyAlignment="1">
      <alignment horizontal="center" vertical="center" readingOrder="2"/>
    </xf>
    <xf numFmtId="0" fontId="10" fillId="5" borderId="29" xfId="24" applyFont="1" applyFill="1" applyBorder="1" applyAlignment="1">
      <alignment horizontal="right" vertical="center" indent="1" readingOrder="1"/>
    </xf>
    <xf numFmtId="0" fontId="9" fillId="5" borderId="29" xfId="24" applyFont="1" applyFill="1" applyBorder="1" applyAlignment="1">
      <alignment horizontal="right" vertical="center" indent="1" readingOrder="1"/>
    </xf>
    <xf numFmtId="0" fontId="37" fillId="5" borderId="49" xfId="39" applyFont="1" applyFill="1" applyBorder="1" applyAlignment="1">
      <alignment horizontal="center" vertical="center" readingOrder="1"/>
    </xf>
    <xf numFmtId="0" fontId="14" fillId="4" borderId="37" xfId="39" applyFont="1" applyFill="1" applyBorder="1" applyAlignment="1">
      <alignment horizontal="center" vertical="center" readingOrder="2"/>
    </xf>
    <xf numFmtId="0" fontId="10" fillId="4" borderId="28" xfId="24" applyFont="1" applyFill="1" applyBorder="1" applyAlignment="1">
      <alignment horizontal="right" vertical="center" indent="1" readingOrder="1"/>
    </xf>
    <xf numFmtId="0" fontId="9" fillId="4" borderId="28" xfId="24" applyFont="1" applyFill="1" applyBorder="1" applyAlignment="1">
      <alignment horizontal="right" vertical="center" indent="1" readingOrder="1"/>
    </xf>
    <xf numFmtId="0" fontId="37" fillId="4" borderId="44" xfId="39" applyFont="1" applyFill="1" applyBorder="1" applyAlignment="1">
      <alignment horizontal="center" vertical="center" readingOrder="1"/>
    </xf>
    <xf numFmtId="3" fontId="9" fillId="5" borderId="9" xfId="44" applyNumberFormat="1" applyFont="1" applyFill="1" applyBorder="1" applyAlignment="1">
      <alignment horizontal="right" vertical="center" indent="1" readingOrder="1"/>
    </xf>
    <xf numFmtId="0" fontId="39" fillId="0" borderId="13" xfId="95" applyFont="1" applyFill="1" applyBorder="1" applyAlignment="1">
      <alignment horizontal="left" vertical="center" wrapText="1" indent="1"/>
    </xf>
    <xf numFmtId="0" fontId="39" fillId="6" borderId="16" xfId="95" applyFont="1" applyFill="1" applyBorder="1" applyAlignment="1">
      <alignment horizontal="left" vertical="center" wrapText="1" indent="1"/>
    </xf>
    <xf numFmtId="3" fontId="10" fillId="0" borderId="0" xfId="0" applyNumberFormat="1" applyFont="1" applyFill="1"/>
    <xf numFmtId="41" fontId="10" fillId="0" borderId="0" xfId="23" applyNumberFormat="1" applyFont="1" applyFill="1"/>
    <xf numFmtId="0" fontId="35" fillId="5" borderId="48" xfId="0" applyFont="1" applyFill="1" applyBorder="1" applyAlignment="1">
      <alignment horizontal="right" vertical="center" wrapText="1" indent="2"/>
    </xf>
    <xf numFmtId="0" fontId="35" fillId="4" borderId="48" xfId="0" applyFont="1" applyFill="1" applyBorder="1" applyAlignment="1">
      <alignment horizontal="right" vertical="center" wrapText="1" indent="2"/>
    </xf>
    <xf numFmtId="0" fontId="10" fillId="6" borderId="60" xfId="0" applyFont="1" applyFill="1" applyBorder="1" applyAlignment="1">
      <alignment horizontal="left" vertical="center" wrapText="1" indent="2"/>
    </xf>
    <xf numFmtId="0" fontId="10" fillId="7" borderId="64" xfId="0" applyFont="1" applyFill="1" applyBorder="1" applyAlignment="1">
      <alignment horizontal="left" vertical="center" wrapText="1" indent="2"/>
    </xf>
    <xf numFmtId="0" fontId="9" fillId="7" borderId="60" xfId="0" applyFont="1" applyFill="1" applyBorder="1" applyAlignment="1">
      <alignment horizontal="left" vertical="center" wrapText="1" indent="1"/>
    </xf>
    <xf numFmtId="0" fontId="9" fillId="5" borderId="22" xfId="0" applyFont="1" applyFill="1" applyBorder="1" applyAlignment="1">
      <alignment horizontal="right" vertical="center" indent="1"/>
    </xf>
    <xf numFmtId="0" fontId="20" fillId="5" borderId="22" xfId="0" applyFont="1" applyFill="1" applyBorder="1" applyAlignment="1">
      <alignment horizontal="right" vertical="center" wrapText="1" indent="2"/>
    </xf>
    <xf numFmtId="0" fontId="9" fillId="6" borderId="65" xfId="0" applyFont="1" applyFill="1" applyBorder="1" applyAlignment="1">
      <alignment horizontal="left" vertical="center" wrapText="1" indent="2"/>
    </xf>
    <xf numFmtId="0" fontId="9" fillId="5" borderId="51" xfId="16" applyFont="1" applyFill="1" applyBorder="1" applyAlignment="1">
      <alignment horizontal="center" vertical="top" wrapText="1"/>
    </xf>
    <xf numFmtId="0" fontId="9" fillId="5" borderId="44" xfId="16" applyFont="1" applyFill="1" applyBorder="1" applyAlignment="1">
      <alignment horizontal="center" vertical="top" wrapText="1"/>
    </xf>
    <xf numFmtId="164" fontId="39" fillId="5" borderId="9" xfId="1" applyNumberFormat="1" applyFont="1" applyFill="1" applyBorder="1" applyAlignment="1">
      <alignment horizontal="right" vertical="center"/>
    </xf>
    <xf numFmtId="164" fontId="39" fillId="0" borderId="9" xfId="1" applyNumberFormat="1" applyFont="1" applyFill="1" applyBorder="1" applyAlignment="1">
      <alignment horizontal="right" vertical="center"/>
    </xf>
    <xf numFmtId="164" fontId="10" fillId="0" borderId="14" xfId="58" applyNumberFormat="1" applyFont="1" applyBorder="1" applyAlignment="1">
      <alignment horizontal="center" vertical="center"/>
    </xf>
    <xf numFmtId="164" fontId="10" fillId="5" borderId="9" xfId="58" applyNumberFormat="1" applyFont="1" applyFill="1" applyBorder="1" applyAlignment="1">
      <alignment horizontal="center" vertical="center"/>
    </xf>
    <xf numFmtId="164" fontId="10" fillId="0" borderId="9" xfId="58" applyNumberFormat="1" applyFont="1" applyBorder="1" applyAlignment="1">
      <alignment horizontal="center" vertical="center"/>
    </xf>
    <xf numFmtId="164" fontId="10" fillId="5" borderId="23" xfId="58" applyNumberFormat="1" applyFont="1" applyFill="1" applyBorder="1" applyAlignment="1">
      <alignment horizontal="center" vertical="center"/>
    </xf>
    <xf numFmtId="3" fontId="10" fillId="0" borderId="11" xfId="44" quotePrefix="1" applyNumberFormat="1" applyFont="1" applyFill="1" applyBorder="1" applyAlignment="1">
      <alignment horizontal="right" vertical="center" indent="1" readingOrder="2"/>
    </xf>
    <xf numFmtId="0" fontId="33" fillId="0" borderId="0" xfId="2" applyFont="1" applyFill="1" applyAlignment="1">
      <alignment horizontal="center" vertical="center" wrapText="1"/>
    </xf>
    <xf numFmtId="0" fontId="33" fillId="0" borderId="0" xfId="2" applyFont="1" applyFill="1" applyAlignment="1">
      <alignment horizontal="center" vertical="center"/>
    </xf>
    <xf numFmtId="0" fontId="33" fillId="0" borderId="0" xfId="2" applyFont="1" applyFill="1" applyAlignment="1">
      <alignment horizontal="center" vertical="center" wrapText="1" readingOrder="2"/>
    </xf>
    <xf numFmtId="0" fontId="33" fillId="0" borderId="0" xfId="2" applyFont="1" applyFill="1" applyAlignment="1">
      <alignment horizontal="center" vertical="center" readingOrder="2"/>
    </xf>
    <xf numFmtId="0" fontId="14" fillId="0" borderId="0" xfId="6" applyFont="1" applyFill="1" applyAlignment="1">
      <alignment horizontal="center" vertical="center" wrapText="1"/>
    </xf>
    <xf numFmtId="0" fontId="14" fillId="0" borderId="0" xfId="6" applyFont="1" applyFill="1" applyAlignment="1">
      <alignment horizontal="center" vertical="center"/>
    </xf>
    <xf numFmtId="0" fontId="14" fillId="5" borderId="38" xfId="10" applyFont="1" applyFill="1" applyBorder="1">
      <alignment horizontal="right" vertical="center" wrapText="1"/>
    </xf>
    <xf numFmtId="0" fontId="14" fillId="5" borderId="40" xfId="10" applyFont="1" applyFill="1" applyBorder="1">
      <alignment horizontal="right" vertical="center" wrapText="1"/>
    </xf>
    <xf numFmtId="0" fontId="14" fillId="5" borderId="42" xfId="10" applyFont="1" applyFill="1" applyBorder="1">
      <alignment horizontal="right" vertical="center" wrapText="1"/>
    </xf>
    <xf numFmtId="1" fontId="9" fillId="5" borderId="39" xfId="14" applyFont="1" applyFill="1" applyBorder="1" applyAlignment="1">
      <alignment horizontal="left" vertical="center" wrapText="1"/>
    </xf>
    <xf numFmtId="1" fontId="9" fillId="5" borderId="41" xfId="14" applyFont="1" applyFill="1" applyBorder="1" applyAlignment="1">
      <alignment horizontal="left" vertical="center" wrapText="1"/>
    </xf>
    <xf numFmtId="1" fontId="9" fillId="5" borderId="43" xfId="14" applyFont="1" applyFill="1" applyBorder="1" applyAlignment="1">
      <alignment horizontal="left" vertical="center" wrapText="1"/>
    </xf>
    <xf numFmtId="0" fontId="9" fillId="5" borderId="27" xfId="16" applyFont="1" applyFill="1" applyBorder="1" applyAlignment="1">
      <alignment horizontal="center" vertical="center" wrapText="1"/>
    </xf>
    <xf numFmtId="0" fontId="9" fillId="5" borderId="29" xfId="16" applyFont="1" applyFill="1" applyBorder="1" applyAlignment="1">
      <alignment horizontal="center" vertical="center" wrapText="1"/>
    </xf>
    <xf numFmtId="0" fontId="9" fillId="5" borderId="28" xfId="16" applyFont="1" applyFill="1" applyBorder="1" applyAlignment="1">
      <alignment horizontal="center" vertical="center" wrapText="1"/>
    </xf>
    <xf numFmtId="0" fontId="33" fillId="0" borderId="0" xfId="6" applyFont="1" applyFill="1" applyAlignment="1">
      <alignment horizontal="center" vertical="center" readingOrder="2"/>
    </xf>
    <xf numFmtId="0" fontId="24" fillId="0" borderId="52" xfId="0" applyFont="1" applyFill="1" applyBorder="1" applyAlignment="1">
      <alignment horizontal="left"/>
    </xf>
    <xf numFmtId="0" fontId="9" fillId="5" borderId="22" xfId="17" applyFont="1" applyFill="1" applyBorder="1">
      <alignment horizontal="center" vertical="center" wrapText="1"/>
    </xf>
    <xf numFmtId="0" fontId="28" fillId="5" borderId="27" xfId="17" applyFont="1" applyFill="1" applyBorder="1">
      <alignment horizontal="center" vertical="center" wrapText="1"/>
    </xf>
    <xf numFmtId="0" fontId="28" fillId="5" borderId="22" xfId="17" applyFont="1" applyFill="1" applyBorder="1">
      <alignment horizontal="center" vertical="center" wrapText="1"/>
    </xf>
    <xf numFmtId="0" fontId="14" fillId="5" borderId="35" xfId="10" applyFont="1" applyFill="1" applyBorder="1" applyAlignment="1">
      <alignment horizontal="right" vertical="center" wrapText="1"/>
    </xf>
    <xf numFmtId="0" fontId="14" fillId="5" borderId="54" xfId="10" applyFont="1" applyFill="1" applyBorder="1" applyAlignment="1">
      <alignment horizontal="right" vertical="center" wrapText="1"/>
    </xf>
    <xf numFmtId="0" fontId="20" fillId="5" borderId="27" xfId="16" applyFont="1" applyFill="1" applyBorder="1" applyAlignment="1">
      <alignment horizontal="center" vertical="center" wrapText="1"/>
    </xf>
    <xf numFmtId="0" fontId="20" fillId="5" borderId="27" xfId="36" applyFont="1" applyFill="1" applyBorder="1" applyAlignment="1">
      <alignment horizontal="center" vertical="center"/>
    </xf>
    <xf numFmtId="1" fontId="9" fillId="5" borderId="36" xfId="14" applyFont="1" applyFill="1" applyBorder="1" applyAlignment="1">
      <alignment horizontal="left" vertical="center" wrapText="1"/>
    </xf>
    <xf numFmtId="1" fontId="9" fillId="5" borderId="45" xfId="14" applyFont="1" applyFill="1" applyBorder="1" applyAlignment="1">
      <alignment horizontal="left" vertical="center" wrapText="1"/>
    </xf>
    <xf numFmtId="0" fontId="25" fillId="5" borderId="28" xfId="16" applyFont="1" applyFill="1" applyBorder="1" applyAlignment="1">
      <alignment horizontal="center" vertical="center" wrapText="1"/>
    </xf>
    <xf numFmtId="0" fontId="9" fillId="5" borderId="28" xfId="36" applyFont="1" applyFill="1" applyBorder="1" applyAlignment="1">
      <alignment horizontal="center" vertical="center"/>
    </xf>
    <xf numFmtId="0" fontId="25" fillId="5" borderId="28" xfId="36" applyFont="1" applyFill="1" applyBorder="1" applyAlignment="1">
      <alignment horizontal="center" vertical="center"/>
    </xf>
    <xf numFmtId="0" fontId="24" fillId="0" borderId="52" xfId="0" applyFont="1" applyFill="1" applyBorder="1" applyAlignment="1">
      <alignment horizontal="left" readingOrder="1"/>
    </xf>
    <xf numFmtId="0" fontId="10" fillId="0" borderId="52" xfId="0" applyFont="1" applyFill="1" applyBorder="1" applyAlignment="1">
      <alignment horizontal="right" readingOrder="2"/>
    </xf>
    <xf numFmtId="0" fontId="34" fillId="0" borderId="52" xfId="0" applyFont="1" applyFill="1" applyBorder="1" applyAlignment="1">
      <alignment horizontal="right" readingOrder="2"/>
    </xf>
    <xf numFmtId="0" fontId="10" fillId="0" borderId="0" xfId="0" applyFont="1" applyFill="1" applyAlignment="1">
      <alignment horizontal="right" readingOrder="2"/>
    </xf>
    <xf numFmtId="0" fontId="24" fillId="0" borderId="0" xfId="0" applyFont="1" applyFill="1" applyAlignment="1">
      <alignment horizontal="left" readingOrder="1"/>
    </xf>
    <xf numFmtId="1" fontId="25" fillId="5" borderId="39" xfId="14" applyFont="1" applyFill="1" applyBorder="1">
      <alignment horizontal="left" vertical="center" wrapText="1"/>
    </xf>
    <xf numFmtId="1" fontId="25" fillId="5" borderId="41" xfId="14" applyFont="1" applyFill="1" applyBorder="1">
      <alignment horizontal="left" vertical="center" wrapText="1"/>
    </xf>
    <xf numFmtId="1" fontId="25" fillId="5" borderId="43" xfId="14" applyFont="1" applyFill="1" applyBorder="1">
      <alignment horizontal="left" vertical="center" wrapText="1"/>
    </xf>
    <xf numFmtId="0" fontId="20" fillId="5" borderId="27" xfId="16" applyFont="1" applyFill="1" applyBorder="1">
      <alignment horizontal="center" vertical="center" wrapText="1"/>
    </xf>
    <xf numFmtId="0" fontId="9" fillId="5" borderId="51" xfId="16" applyFont="1" applyFill="1" applyBorder="1" applyAlignment="1">
      <alignment horizontal="center" vertical="center" wrapText="1"/>
    </xf>
    <xf numFmtId="0" fontId="9" fillId="5" borderId="49" xfId="16" applyFont="1" applyFill="1" applyBorder="1" applyAlignment="1">
      <alignment horizontal="center" vertical="center" wrapText="1"/>
    </xf>
    <xf numFmtId="0" fontId="9" fillId="5" borderId="44" xfId="16" applyFont="1" applyFill="1" applyBorder="1" applyAlignment="1">
      <alignment horizontal="center" vertical="center" wrapText="1"/>
    </xf>
    <xf numFmtId="0" fontId="20" fillId="5" borderId="25" xfId="16" applyFont="1" applyFill="1" applyBorder="1" applyAlignment="1">
      <alignment horizontal="center" vertical="center" wrapText="1"/>
    </xf>
    <xf numFmtId="0" fontId="20" fillId="5" borderId="7" xfId="16" applyFont="1" applyFill="1" applyBorder="1" applyAlignment="1">
      <alignment horizontal="center" vertical="center" wrapText="1"/>
    </xf>
    <xf numFmtId="1" fontId="14" fillId="5" borderId="50" xfId="15" applyFont="1" applyFill="1" applyBorder="1" applyAlignment="1">
      <alignment horizontal="center" vertical="center"/>
    </xf>
    <xf numFmtId="1" fontId="14" fillId="5" borderId="48" xfId="15" applyFont="1" applyFill="1" applyBorder="1" applyAlignment="1">
      <alignment horizontal="center" vertical="center"/>
    </xf>
    <xf numFmtId="1" fontId="14" fillId="5" borderId="37" xfId="15" applyFont="1" applyFill="1" applyBorder="1" applyAlignment="1">
      <alignment horizontal="center" vertical="center"/>
    </xf>
    <xf numFmtId="0" fontId="14" fillId="5" borderId="7" xfId="0" applyFont="1" applyFill="1" applyBorder="1" applyAlignment="1">
      <alignment horizontal="center" vertical="center" wrapText="1" readingOrder="2"/>
    </xf>
    <xf numFmtId="0" fontId="14" fillId="5" borderId="24" xfId="0" applyFont="1" applyFill="1" applyBorder="1" applyAlignment="1">
      <alignment horizontal="center" vertical="center" wrapText="1" readingOrder="2"/>
    </xf>
    <xf numFmtId="0" fontId="9" fillId="5" borderId="25" xfId="0" applyFont="1" applyFill="1" applyBorder="1" applyAlignment="1">
      <alignment horizontal="center" vertical="center"/>
    </xf>
    <xf numFmtId="0" fontId="9" fillId="5" borderId="7" xfId="0" applyFont="1" applyFill="1" applyBorder="1" applyAlignment="1">
      <alignment horizontal="center" vertical="center"/>
    </xf>
    <xf numFmtId="0" fontId="9" fillId="0" borderId="51" xfId="0" applyFont="1" applyFill="1" applyBorder="1" applyAlignment="1">
      <alignment horizontal="center" vertical="center" wrapText="1" readingOrder="1"/>
    </xf>
    <xf numFmtId="0" fontId="9" fillId="0" borderId="49" xfId="0" applyFont="1" applyFill="1" applyBorder="1" applyAlignment="1">
      <alignment horizontal="center" vertical="center" wrapText="1" readingOrder="1"/>
    </xf>
    <xf numFmtId="0" fontId="9" fillId="0" borderId="44" xfId="0" applyFont="1" applyFill="1" applyBorder="1" applyAlignment="1">
      <alignment horizontal="center" vertical="center" wrapText="1" readingOrder="1"/>
    </xf>
    <xf numFmtId="0" fontId="9" fillId="5" borderId="51" xfId="0" applyFont="1" applyFill="1" applyBorder="1" applyAlignment="1">
      <alignment horizontal="center" vertical="center" wrapText="1" readingOrder="2"/>
    </xf>
    <xf numFmtId="0" fontId="9" fillId="5" borderId="52" xfId="0" applyFont="1" applyFill="1" applyBorder="1" applyAlignment="1">
      <alignment horizontal="center" vertical="center" wrapText="1" readingOrder="2"/>
    </xf>
    <xf numFmtId="0" fontId="9" fillId="5" borderId="44" xfId="0" applyFont="1" applyFill="1" applyBorder="1" applyAlignment="1">
      <alignment horizontal="center" vertical="center" wrapText="1" readingOrder="2"/>
    </xf>
    <xf numFmtId="0" fontId="9" fillId="5" borderId="8" xfId="0" applyFont="1" applyFill="1" applyBorder="1" applyAlignment="1">
      <alignment horizontal="center" vertical="center" wrapText="1" readingOrder="2"/>
    </xf>
    <xf numFmtId="0" fontId="14" fillId="0" borderId="50" xfId="0" applyFont="1" applyFill="1" applyBorder="1" applyAlignment="1">
      <alignment horizontal="center" vertical="center" wrapText="1" readingOrder="2"/>
    </xf>
    <xf numFmtId="0" fontId="14" fillId="0" borderId="48" xfId="0" applyFont="1" applyFill="1" applyBorder="1" applyAlignment="1">
      <alignment horizontal="center" vertical="center" wrapText="1" readingOrder="2"/>
    </xf>
    <xf numFmtId="0" fontId="14" fillId="0" borderId="37" xfId="0" applyFont="1" applyFill="1" applyBorder="1" applyAlignment="1">
      <alignment horizontal="center" vertical="center" wrapText="1" readingOrder="2"/>
    </xf>
    <xf numFmtId="0" fontId="9" fillId="0" borderId="51" xfId="0" applyFont="1" applyFill="1" applyBorder="1" applyAlignment="1">
      <alignment horizontal="center" vertical="center" wrapText="1" readingOrder="2"/>
    </xf>
    <xf numFmtId="0" fontId="9" fillId="0" borderId="49" xfId="0" applyFont="1" applyFill="1" applyBorder="1" applyAlignment="1">
      <alignment horizontal="center" vertical="center" wrapText="1" readingOrder="2"/>
    </xf>
    <xf numFmtId="0" fontId="9" fillId="0" borderId="44" xfId="0" applyFont="1" applyFill="1" applyBorder="1" applyAlignment="1">
      <alignment horizontal="center" vertical="center" wrapText="1" readingOrder="2"/>
    </xf>
    <xf numFmtId="0" fontId="33" fillId="4" borderId="0" xfId="0" applyFont="1" applyFill="1" applyBorder="1" applyAlignment="1">
      <alignment horizontal="center" vertical="center" wrapText="1" readingOrder="2"/>
    </xf>
    <xf numFmtId="0" fontId="33" fillId="4" borderId="0" xfId="0" applyFont="1" applyFill="1" applyBorder="1" applyAlignment="1">
      <alignment horizontal="center" vertical="center" readingOrder="2"/>
    </xf>
    <xf numFmtId="0" fontId="14" fillId="4" borderId="0" xfId="0" applyFont="1" applyFill="1" applyBorder="1" applyAlignment="1">
      <alignment horizontal="center" vertical="center" wrapText="1" readingOrder="1"/>
    </xf>
    <xf numFmtId="0" fontId="14" fillId="5" borderId="27" xfId="0" applyFont="1" applyFill="1" applyBorder="1" applyAlignment="1">
      <alignment horizontal="center" vertical="center" wrapText="1" readingOrder="2"/>
    </xf>
    <xf numFmtId="0" fontId="14" fillId="5" borderId="28" xfId="0" applyFont="1" applyFill="1" applyBorder="1" applyAlignment="1">
      <alignment horizontal="center" vertical="center" wrapText="1" readingOrder="2"/>
    </xf>
    <xf numFmtId="0" fontId="25" fillId="5" borderId="27" xfId="0" applyFont="1" applyFill="1" applyBorder="1" applyAlignment="1">
      <alignment horizontal="center" vertical="center" wrapText="1" readingOrder="2"/>
    </xf>
    <xf numFmtId="0" fontId="39" fillId="0" borderId="28" xfId="0" applyFont="1" applyBorder="1" applyAlignment="1">
      <alignment horizontal="center" vertical="center" wrapText="1" readingOrder="2"/>
    </xf>
    <xf numFmtId="0" fontId="14" fillId="5" borderId="52" xfId="0" applyFont="1" applyFill="1" applyBorder="1" applyAlignment="1">
      <alignment horizontal="center" vertical="center" wrapText="1" readingOrder="2"/>
    </xf>
    <xf numFmtId="0" fontId="14" fillId="5" borderId="50" xfId="0" applyFont="1" applyFill="1" applyBorder="1" applyAlignment="1">
      <alignment horizontal="center" vertical="center" wrapText="1" readingOrder="2"/>
    </xf>
    <xf numFmtId="0" fontId="14" fillId="5" borderId="8" xfId="0" applyFont="1" applyFill="1" applyBorder="1" applyAlignment="1">
      <alignment horizontal="center" vertical="center" wrapText="1" readingOrder="2"/>
    </xf>
    <xf numFmtId="0" fontId="14" fillId="5" borderId="37" xfId="0" applyFont="1" applyFill="1" applyBorder="1" applyAlignment="1">
      <alignment horizontal="center" vertical="center" wrapText="1" readingOrder="2"/>
    </xf>
    <xf numFmtId="0" fontId="14" fillId="5" borderId="27" xfId="16" applyFont="1" applyFill="1" applyBorder="1" applyAlignment="1">
      <alignment horizontal="center" vertical="center" wrapText="1"/>
    </xf>
    <xf numFmtId="0" fontId="20" fillId="5" borderId="38" xfId="10" applyFont="1" applyFill="1" applyBorder="1">
      <alignment horizontal="right" vertical="center" wrapText="1"/>
    </xf>
    <xf numFmtId="0" fontId="20" fillId="5" borderId="42" xfId="10" applyFont="1" applyFill="1" applyBorder="1">
      <alignment horizontal="right" vertical="center" wrapText="1"/>
    </xf>
    <xf numFmtId="0" fontId="20" fillId="5" borderId="24" xfId="16" applyFont="1" applyFill="1" applyBorder="1" applyAlignment="1">
      <alignment horizontal="center" vertical="center" wrapText="1"/>
    </xf>
    <xf numFmtId="0" fontId="33" fillId="4" borderId="0" xfId="2" applyFont="1" applyFill="1" applyAlignment="1">
      <alignment horizontal="center" vertical="center" wrapText="1"/>
    </xf>
    <xf numFmtId="0" fontId="33" fillId="4" borderId="0" xfId="2" applyFont="1" applyFill="1" applyAlignment="1">
      <alignment horizontal="center" vertical="center"/>
    </xf>
    <xf numFmtId="0" fontId="33" fillId="4" borderId="0" xfId="2" applyFont="1" applyFill="1" applyAlignment="1">
      <alignment horizontal="center" vertical="center" wrapText="1" readingOrder="2"/>
    </xf>
    <xf numFmtId="0" fontId="33" fillId="4" borderId="0" xfId="2" applyFont="1" applyFill="1" applyAlignment="1">
      <alignment horizontal="center" vertical="center" readingOrder="2"/>
    </xf>
    <xf numFmtId="0" fontId="14" fillId="4" borderId="0" xfId="6" applyFont="1" applyFill="1" applyAlignment="1">
      <alignment horizontal="center" vertical="center" wrapText="1"/>
    </xf>
    <xf numFmtId="0" fontId="14" fillId="4" borderId="0" xfId="6" applyFont="1" applyFill="1" applyAlignment="1">
      <alignment horizontal="center" vertical="center"/>
    </xf>
    <xf numFmtId="0" fontId="10" fillId="0" borderId="52" xfId="97" applyFont="1" applyFill="1" applyBorder="1" applyAlignment="1">
      <alignment horizontal="right" vertical="center" readingOrder="2"/>
    </xf>
    <xf numFmtId="0" fontId="14" fillId="5" borderId="51" xfId="16" applyFont="1" applyFill="1" applyBorder="1" applyAlignment="1">
      <alignment horizontal="center" wrapText="1"/>
    </xf>
    <xf numFmtId="0" fontId="14" fillId="5" borderId="50" xfId="16" applyFont="1" applyFill="1" applyBorder="1" applyAlignment="1">
      <alignment horizontal="center" wrapText="1"/>
    </xf>
    <xf numFmtId="0" fontId="9" fillId="5" borderId="49" xfId="16" applyFont="1" applyFill="1" applyBorder="1" applyAlignment="1">
      <alignment horizontal="center" vertical="top" wrapText="1"/>
    </xf>
    <xf numFmtId="0" fontId="9" fillId="5" borderId="48" xfId="16" applyFont="1" applyFill="1" applyBorder="1" applyAlignment="1">
      <alignment horizontal="center" vertical="top" wrapText="1"/>
    </xf>
    <xf numFmtId="0" fontId="9" fillId="5" borderId="29" xfId="16" applyFont="1" applyFill="1" applyBorder="1" applyAlignment="1">
      <alignment horizontal="center" vertical="top" wrapText="1"/>
    </xf>
    <xf numFmtId="0" fontId="9" fillId="5" borderId="28" xfId="16" applyFont="1" applyFill="1" applyBorder="1" applyAlignment="1">
      <alignment horizontal="center" vertical="top" wrapText="1"/>
    </xf>
    <xf numFmtId="0" fontId="14" fillId="5" borderId="63" xfId="10" applyFont="1" applyFill="1" applyBorder="1" applyAlignment="1">
      <alignment horizontal="right" vertical="center" wrapText="1"/>
    </xf>
    <xf numFmtId="0" fontId="14" fillId="5" borderId="58" xfId="10" applyFont="1" applyFill="1" applyBorder="1" applyAlignment="1">
      <alignment horizontal="right" vertical="center" wrapText="1"/>
    </xf>
    <xf numFmtId="1" fontId="9" fillId="5" borderId="46" xfId="14" applyFont="1" applyFill="1" applyBorder="1" applyAlignment="1">
      <alignment horizontal="left" vertical="center" wrapText="1"/>
    </xf>
    <xf numFmtId="1" fontId="9" fillId="5" borderId="47" xfId="14" applyFont="1" applyFill="1" applyBorder="1" applyAlignment="1">
      <alignment horizontal="left" vertical="center" wrapText="1"/>
    </xf>
    <xf numFmtId="1" fontId="25" fillId="5" borderId="45" xfId="14" applyFont="1" applyFill="1" applyBorder="1" applyAlignment="1">
      <alignment horizontal="left" vertical="center" wrapText="1"/>
    </xf>
    <xf numFmtId="1" fontId="25" fillId="5" borderId="46" xfId="14" applyFont="1" applyFill="1" applyBorder="1" applyAlignment="1">
      <alignment horizontal="left" vertical="center" wrapText="1"/>
    </xf>
    <xf numFmtId="1" fontId="25" fillId="5" borderId="47" xfId="14" applyFont="1" applyFill="1" applyBorder="1" applyAlignment="1">
      <alignment horizontal="left" vertical="center" wrapText="1"/>
    </xf>
    <xf numFmtId="0" fontId="20" fillId="5" borderId="54" xfId="10" applyFont="1" applyFill="1" applyBorder="1" applyAlignment="1">
      <alignment horizontal="right" vertical="center" wrapText="1"/>
    </xf>
    <xf numFmtId="0" fontId="20" fillId="5" borderId="63" xfId="10" applyFont="1" applyFill="1" applyBorder="1" applyAlignment="1">
      <alignment horizontal="right" vertical="center" wrapText="1"/>
    </xf>
    <xf numFmtId="0" fontId="20" fillId="5" borderId="58" xfId="10" applyFont="1" applyFill="1" applyBorder="1" applyAlignment="1">
      <alignment horizontal="right" vertical="center" wrapText="1"/>
    </xf>
    <xf numFmtId="0" fontId="20" fillId="5" borderId="50" xfId="16" applyFont="1" applyFill="1" applyBorder="1" applyAlignment="1">
      <alignment horizontal="center" vertical="center" wrapText="1"/>
    </xf>
    <xf numFmtId="0" fontId="20" fillId="5" borderId="48" xfId="16" applyFont="1" applyFill="1" applyBorder="1" applyAlignment="1">
      <alignment horizontal="center" vertical="center" wrapText="1"/>
    </xf>
    <xf numFmtId="0" fontId="20" fillId="5" borderId="37" xfId="16" applyFont="1" applyFill="1" applyBorder="1" applyAlignment="1">
      <alignment horizontal="center" vertical="center" wrapText="1"/>
    </xf>
    <xf numFmtId="0" fontId="20" fillId="5" borderId="29" xfId="16" applyFont="1" applyFill="1" applyBorder="1" applyAlignment="1">
      <alignment horizontal="center" vertical="center" wrapText="1"/>
    </xf>
    <xf numFmtId="0" fontId="20" fillId="5" borderId="28" xfId="16" applyFont="1" applyFill="1" applyBorder="1" applyAlignment="1">
      <alignment horizontal="center" vertical="center" wrapText="1"/>
    </xf>
    <xf numFmtId="0" fontId="20" fillId="5" borderId="25" xfId="16" applyFont="1" applyFill="1" applyBorder="1" applyAlignment="1">
      <alignment horizontal="center" vertical="center" wrapText="1" readingOrder="1"/>
    </xf>
    <xf numFmtId="0" fontId="20" fillId="5" borderId="7" xfId="16" applyFont="1" applyFill="1" applyBorder="1" applyAlignment="1">
      <alignment horizontal="center" vertical="center" wrapText="1" readingOrder="1"/>
    </xf>
    <xf numFmtId="1" fontId="9" fillId="5" borderId="39" xfId="14" applyFont="1" applyFill="1" applyBorder="1" applyAlignment="1">
      <alignment horizontal="left" vertical="center" wrapText="1" indent="1"/>
    </xf>
    <xf numFmtId="1" fontId="37" fillId="5" borderId="57" xfId="14" applyFont="1" applyFill="1" applyBorder="1" applyAlignment="1">
      <alignment horizontal="left" vertical="center" wrapText="1" indent="1"/>
    </xf>
    <xf numFmtId="0" fontId="14" fillId="5" borderId="56" xfId="10" applyFont="1" applyFill="1" applyBorder="1">
      <alignment horizontal="right" vertical="center" wrapText="1"/>
    </xf>
    <xf numFmtId="0" fontId="14" fillId="5" borderId="38" xfId="10" applyFont="1" applyFill="1" applyBorder="1" applyAlignment="1">
      <alignment horizontal="right" vertical="center" wrapText="1" indent="1"/>
    </xf>
    <xf numFmtId="0" fontId="14" fillId="5" borderId="56" xfId="10" applyFont="1" applyFill="1" applyBorder="1" applyAlignment="1">
      <alignment horizontal="right" vertical="center" wrapText="1" indent="1"/>
    </xf>
    <xf numFmtId="1" fontId="9" fillId="5" borderId="39" xfId="14" applyFont="1" applyFill="1" applyBorder="1">
      <alignment horizontal="left" vertical="center" wrapText="1"/>
    </xf>
    <xf numFmtId="1" fontId="9" fillId="5" borderId="43" xfId="14" applyFont="1" applyFill="1" applyBorder="1">
      <alignment horizontal="left" vertical="center" wrapText="1"/>
    </xf>
    <xf numFmtId="0" fontId="33" fillId="3" borderId="0" xfId="2" applyFont="1" applyFill="1" applyAlignment="1">
      <alignment horizontal="center" vertical="center" wrapText="1"/>
    </xf>
    <xf numFmtId="0" fontId="33" fillId="3" borderId="0" xfId="2" applyFont="1" applyFill="1" applyAlignment="1">
      <alignment horizontal="center" vertical="center"/>
    </xf>
    <xf numFmtId="0" fontId="33" fillId="3" borderId="0" xfId="2" applyFont="1" applyFill="1" applyAlignment="1">
      <alignment horizontal="center" vertical="center" wrapText="1" readingOrder="2"/>
    </xf>
    <xf numFmtId="0" fontId="33" fillId="3" borderId="0" xfId="2" applyFont="1" applyFill="1" applyAlignment="1">
      <alignment horizontal="center" vertical="center" readingOrder="2"/>
    </xf>
    <xf numFmtId="0" fontId="14" fillId="3" borderId="0" xfId="6" applyFont="1" applyFill="1" applyAlignment="1">
      <alignment horizontal="center" vertical="center"/>
    </xf>
    <xf numFmtId="0" fontId="66" fillId="0" borderId="51" xfId="0" applyFont="1" applyBorder="1" applyAlignment="1">
      <alignment horizontal="center" vertical="center" wrapText="1"/>
    </xf>
    <xf numFmtId="0" fontId="66" fillId="0" borderId="49" xfId="0" applyFont="1" applyBorder="1" applyAlignment="1">
      <alignment horizontal="center" vertical="center" wrapText="1"/>
    </xf>
    <xf numFmtId="0" fontId="66" fillId="0" borderId="44" xfId="0" applyFont="1" applyBorder="1" applyAlignment="1">
      <alignment horizontal="center" vertical="center" wrapText="1"/>
    </xf>
    <xf numFmtId="0" fontId="14" fillId="0" borderId="50" xfId="0" applyFont="1" applyFill="1" applyBorder="1" applyAlignment="1">
      <alignment horizontal="center" vertical="center" wrapText="1"/>
    </xf>
    <xf numFmtId="0" fontId="14" fillId="0" borderId="48" xfId="0" applyFont="1" applyFill="1" applyBorder="1" applyAlignment="1">
      <alignment horizontal="center" vertical="center" wrapText="1"/>
    </xf>
    <xf numFmtId="0" fontId="14" fillId="0" borderId="37" xfId="0" applyFont="1" applyFill="1" applyBorder="1" applyAlignment="1">
      <alignment horizontal="center" vertical="center" wrapText="1"/>
    </xf>
    <xf numFmtId="0" fontId="14" fillId="0" borderId="20" xfId="39" applyFont="1" applyFill="1" applyBorder="1" applyAlignment="1">
      <alignment horizontal="center" vertical="center" wrapText="1" readingOrder="2"/>
    </xf>
    <xf numFmtId="0" fontId="14" fillId="0" borderId="10" xfId="39" applyFont="1" applyFill="1" applyBorder="1" applyAlignment="1">
      <alignment horizontal="center" vertical="center" wrapText="1" readingOrder="2"/>
    </xf>
    <xf numFmtId="0" fontId="14" fillId="0" borderId="15" xfId="39" applyFont="1" applyFill="1" applyBorder="1" applyAlignment="1">
      <alignment horizontal="center" vertical="center" wrapText="1" readingOrder="2"/>
    </xf>
    <xf numFmtId="0" fontId="9" fillId="0" borderId="51" xfId="39" applyFont="1" applyFill="1" applyBorder="1" applyAlignment="1">
      <alignment horizontal="center" vertical="center" wrapText="1" readingOrder="1"/>
    </xf>
    <xf numFmtId="0" fontId="9" fillId="0" borderId="49" xfId="39" applyFont="1" applyFill="1" applyBorder="1" applyAlignment="1">
      <alignment horizontal="center" vertical="center" wrapText="1" readingOrder="1"/>
    </xf>
    <xf numFmtId="0" fontId="9" fillId="0" borderId="44" xfId="39" applyFont="1" applyFill="1" applyBorder="1" applyAlignment="1">
      <alignment horizontal="center" vertical="center" wrapText="1" readingOrder="1"/>
    </xf>
    <xf numFmtId="0" fontId="9" fillId="0" borderId="51" xfId="0" applyFont="1" applyFill="1" applyBorder="1" applyAlignment="1">
      <alignment horizontal="center" vertical="center" wrapText="1"/>
    </xf>
    <xf numFmtId="0" fontId="9" fillId="0" borderId="49" xfId="0" applyFont="1" applyFill="1" applyBorder="1" applyAlignment="1">
      <alignment horizontal="center" vertical="center" wrapText="1"/>
    </xf>
    <xf numFmtId="0" fontId="9" fillId="0" borderId="44" xfId="0" applyFont="1" applyFill="1" applyBorder="1" applyAlignment="1">
      <alignment horizontal="center" vertical="center" wrapText="1"/>
    </xf>
    <xf numFmtId="0" fontId="20" fillId="5" borderId="20" xfId="16" applyFont="1" applyFill="1" applyBorder="1" applyAlignment="1">
      <alignment horizontal="center" vertical="center" wrapText="1"/>
    </xf>
    <xf numFmtId="0" fontId="20" fillId="5" borderId="10" xfId="16" applyFont="1" applyFill="1" applyBorder="1" applyAlignment="1">
      <alignment horizontal="center" vertical="center" wrapText="1"/>
    </xf>
    <xf numFmtId="0" fontId="20" fillId="5" borderId="15" xfId="16" applyFont="1" applyFill="1" applyBorder="1" applyAlignment="1">
      <alignment horizontal="center" vertical="center" wrapText="1"/>
    </xf>
    <xf numFmtId="0" fontId="28" fillId="5" borderId="29" xfId="16" applyFont="1" applyFill="1" applyBorder="1" applyAlignment="1">
      <alignment horizontal="center" vertical="top" wrapText="1"/>
    </xf>
    <xf numFmtId="0" fontId="28" fillId="5" borderId="28" xfId="16" applyFont="1" applyFill="1" applyBorder="1" applyAlignment="1">
      <alignment horizontal="center" vertical="top" wrapText="1"/>
    </xf>
    <xf numFmtId="0" fontId="10" fillId="0" borderId="52" xfId="25" applyFont="1" applyFill="1" applyBorder="1" applyAlignment="1">
      <alignment horizontal="right" vertical="center" readingOrder="2"/>
    </xf>
    <xf numFmtId="0" fontId="10" fillId="0" borderId="0" xfId="25" applyFont="1" applyFill="1" applyBorder="1" applyAlignment="1">
      <alignment horizontal="right" vertical="center" readingOrder="2"/>
    </xf>
    <xf numFmtId="0" fontId="24" fillId="0" borderId="0" xfId="26" applyFont="1" applyFill="1" applyBorder="1" applyAlignment="1">
      <alignment horizontal="left" vertical="center"/>
    </xf>
    <xf numFmtId="0" fontId="28" fillId="5" borderId="26" xfId="17" applyFont="1" applyFill="1" applyBorder="1">
      <alignment horizontal="center" vertical="center" wrapText="1"/>
    </xf>
    <xf numFmtId="0" fontId="28" fillId="5" borderId="17" xfId="17" applyFont="1" applyFill="1" applyBorder="1">
      <alignment horizontal="center" vertical="center" wrapText="1"/>
    </xf>
    <xf numFmtId="0" fontId="20" fillId="5" borderId="26" xfId="16" applyFont="1" applyFill="1" applyBorder="1" applyAlignment="1">
      <alignment horizontal="center" vertical="center" wrapText="1"/>
    </xf>
    <xf numFmtId="0" fontId="20" fillId="5" borderId="9" xfId="16" applyFont="1" applyFill="1" applyBorder="1" applyAlignment="1">
      <alignment horizontal="center" vertical="center" wrapText="1"/>
    </xf>
    <xf numFmtId="0" fontId="20" fillId="5" borderId="17" xfId="16" applyFont="1" applyFill="1" applyBorder="1" applyAlignment="1">
      <alignment horizontal="center" vertical="center" wrapText="1"/>
    </xf>
    <xf numFmtId="0" fontId="14" fillId="0" borderId="0" xfId="6" applyFont="1" applyFill="1" applyBorder="1" applyAlignment="1">
      <alignment horizontal="center" vertical="center"/>
    </xf>
    <xf numFmtId="1" fontId="9" fillId="5" borderId="51" xfId="14" applyFont="1" applyFill="1" applyBorder="1" applyAlignment="1">
      <alignment horizontal="center" vertical="center" wrapText="1"/>
    </xf>
    <xf numFmtId="1" fontId="9" fillId="5" borderId="49" xfId="14" applyFont="1" applyFill="1" applyBorder="1" applyAlignment="1">
      <alignment horizontal="center" vertical="center" wrapText="1"/>
    </xf>
    <xf numFmtId="1" fontId="9" fillId="5" borderId="44" xfId="14" applyFont="1" applyFill="1" applyBorder="1" applyAlignment="1">
      <alignment horizontal="center" vertical="center" wrapText="1"/>
    </xf>
    <xf numFmtId="0" fontId="14" fillId="5" borderId="50" xfId="10" applyFont="1" applyFill="1" applyBorder="1" applyAlignment="1">
      <alignment horizontal="center" vertical="center" wrapText="1"/>
    </xf>
    <xf numFmtId="0" fontId="14" fillId="5" borderId="48" xfId="10" applyFont="1" applyFill="1" applyBorder="1" applyAlignment="1">
      <alignment horizontal="center" vertical="center" wrapText="1"/>
    </xf>
    <xf numFmtId="0" fontId="14" fillId="5" borderId="37" xfId="10" applyFont="1" applyFill="1" applyBorder="1" applyAlignment="1">
      <alignment horizontal="center" vertical="center" wrapText="1"/>
    </xf>
    <xf numFmtId="0" fontId="20" fillId="5" borderId="51" xfId="16" applyFont="1" applyFill="1" applyBorder="1" applyAlignment="1">
      <alignment horizontal="center" vertical="center" wrapText="1"/>
    </xf>
    <xf numFmtId="0" fontId="20" fillId="5" borderId="49" xfId="16" applyFont="1" applyFill="1" applyBorder="1" applyAlignment="1">
      <alignment horizontal="center" vertical="center" wrapText="1"/>
    </xf>
    <xf numFmtId="0" fontId="20" fillId="5" borderId="44" xfId="16" applyFont="1" applyFill="1" applyBorder="1" applyAlignment="1">
      <alignment horizontal="center" vertical="center" wrapText="1"/>
    </xf>
    <xf numFmtId="0" fontId="20" fillId="5" borderId="51" xfId="16" applyFont="1" applyFill="1" applyBorder="1" applyAlignment="1">
      <alignment horizontal="center" vertical="center" wrapText="1" readingOrder="1"/>
    </xf>
    <xf numFmtId="0" fontId="20" fillId="5" borderId="50" xfId="16" applyFont="1" applyFill="1" applyBorder="1" applyAlignment="1">
      <alignment horizontal="center" vertical="center" wrapText="1" readingOrder="1"/>
    </xf>
    <xf numFmtId="0" fontId="20" fillId="5" borderId="49" xfId="16" applyFont="1" applyFill="1" applyBorder="1" applyAlignment="1">
      <alignment horizontal="center" vertical="center" wrapText="1" readingOrder="1"/>
    </xf>
    <xf numFmtId="0" fontId="20" fillId="5" borderId="48" xfId="16" applyFont="1" applyFill="1" applyBorder="1" applyAlignment="1">
      <alignment horizontal="center" vertical="center" wrapText="1" readingOrder="1"/>
    </xf>
    <xf numFmtId="0" fontId="20" fillId="5" borderId="44" xfId="16" applyFont="1" applyFill="1" applyBorder="1" applyAlignment="1">
      <alignment horizontal="center" vertical="center" wrapText="1" readingOrder="1"/>
    </xf>
    <xf numFmtId="0" fontId="20" fillId="5" borderId="37" xfId="16" applyFont="1" applyFill="1" applyBorder="1" applyAlignment="1">
      <alignment horizontal="center" vertical="center" wrapText="1" readingOrder="1"/>
    </xf>
    <xf numFmtId="0" fontId="9" fillId="5" borderId="26" xfId="17" applyFont="1" applyFill="1" applyBorder="1">
      <alignment horizontal="center" vertical="center" wrapText="1"/>
    </xf>
    <xf numFmtId="0" fontId="33" fillId="0" borderId="0" xfId="0" applyFont="1" applyFill="1" applyAlignment="1">
      <alignment horizontal="center" wrapText="1"/>
    </xf>
    <xf numFmtId="0" fontId="33" fillId="0" borderId="0" xfId="0" applyFont="1" applyFill="1" applyAlignment="1">
      <alignment horizontal="center"/>
    </xf>
    <xf numFmtId="0" fontId="33" fillId="0" borderId="0" xfId="0" applyFont="1" applyFill="1" applyAlignment="1">
      <alignment horizontal="center" wrapText="1" readingOrder="2"/>
    </xf>
    <xf numFmtId="0" fontId="33" fillId="0" borderId="0" xfId="0" applyFont="1" applyFill="1" applyAlignment="1">
      <alignment horizontal="center" readingOrder="2"/>
    </xf>
    <xf numFmtId="0" fontId="14" fillId="0" borderId="0" xfId="0" applyFont="1" applyFill="1" applyAlignment="1">
      <alignment horizontal="center" vertical="center" wrapText="1"/>
    </xf>
    <xf numFmtId="0" fontId="14" fillId="0" borderId="0" xfId="0" applyFont="1" applyFill="1" applyAlignment="1">
      <alignment horizontal="center" vertical="center"/>
    </xf>
    <xf numFmtId="0" fontId="14" fillId="0" borderId="0" xfId="2" applyFont="1" applyFill="1" applyAlignment="1">
      <alignment horizontal="center" vertical="center" wrapText="1"/>
    </xf>
    <xf numFmtId="0" fontId="14" fillId="0" borderId="0" xfId="2" applyFont="1" applyFill="1" applyAlignment="1">
      <alignment horizontal="center" vertical="center"/>
    </xf>
    <xf numFmtId="0" fontId="14" fillId="5" borderId="38" xfId="10" applyFont="1" applyFill="1" applyBorder="1" applyAlignment="1">
      <alignment horizontal="right" vertical="center" wrapText="1"/>
    </xf>
    <xf numFmtId="0" fontId="14" fillId="5" borderId="40" xfId="10" applyFont="1" applyFill="1" applyBorder="1" applyAlignment="1">
      <alignment horizontal="right" vertical="center" wrapText="1"/>
    </xf>
    <xf numFmtId="0" fontId="14" fillId="5" borderId="42" xfId="10" applyFont="1" applyFill="1" applyBorder="1" applyAlignment="1">
      <alignment horizontal="right" vertical="center" wrapText="1"/>
    </xf>
    <xf numFmtId="0" fontId="25" fillId="5" borderId="29" xfId="16" applyFont="1" applyFill="1" applyBorder="1" applyAlignment="1">
      <alignment horizontal="center" vertical="center" wrapText="1"/>
    </xf>
    <xf numFmtId="0" fontId="25" fillId="5" borderId="29" xfId="36" applyFont="1" applyFill="1" applyBorder="1" applyAlignment="1">
      <alignment horizontal="center" vertical="center"/>
    </xf>
    <xf numFmtId="0" fontId="33" fillId="0" borderId="0" xfId="2" applyFont="1" applyFill="1" applyBorder="1" applyAlignment="1">
      <alignment horizontal="center" vertical="center" wrapText="1"/>
    </xf>
    <xf numFmtId="0" fontId="33" fillId="0" borderId="0" xfId="2" applyFont="1" applyFill="1" applyBorder="1" applyAlignment="1">
      <alignment horizontal="center" vertical="center"/>
    </xf>
    <xf numFmtId="0" fontId="33" fillId="0" borderId="0" xfId="2" applyFont="1" applyFill="1" applyBorder="1" applyAlignment="1">
      <alignment horizontal="center" vertical="center" wrapText="1" readingOrder="2"/>
    </xf>
    <xf numFmtId="0" fontId="33" fillId="0" borderId="0" xfId="2" applyFont="1" applyFill="1" applyBorder="1" applyAlignment="1">
      <alignment horizontal="center" vertical="center" readingOrder="2"/>
    </xf>
    <xf numFmtId="0" fontId="14" fillId="0" borderId="0" xfId="6" applyFont="1" applyFill="1" applyBorder="1" applyAlignment="1">
      <alignment horizontal="center" vertical="center" wrapText="1"/>
    </xf>
    <xf numFmtId="1" fontId="9" fillId="5" borderId="61" xfId="14" applyFont="1" applyFill="1" applyBorder="1" applyAlignment="1">
      <alignment horizontal="left" vertical="center" wrapText="1" indent="1"/>
    </xf>
    <xf numFmtId="1" fontId="9" fillId="5" borderId="62" xfId="14" applyFont="1" applyFill="1" applyBorder="1" applyAlignment="1">
      <alignment horizontal="left" vertical="center" wrapText="1" indent="1"/>
    </xf>
    <xf numFmtId="0" fontId="9" fillId="5" borderId="51" xfId="36" applyFont="1" applyFill="1" applyBorder="1" applyAlignment="1">
      <alignment horizontal="center" vertical="center" wrapText="1"/>
    </xf>
    <xf numFmtId="0" fontId="9" fillId="5" borderId="52" xfId="36" applyFont="1" applyFill="1" applyBorder="1" applyAlignment="1">
      <alignment horizontal="center" vertical="center" wrapText="1"/>
    </xf>
    <xf numFmtId="0" fontId="14" fillId="0" borderId="12" xfId="39" applyFont="1" applyFill="1" applyBorder="1" applyAlignment="1">
      <alignment horizontal="center" vertical="center" wrapText="1" readingOrder="2"/>
    </xf>
    <xf numFmtId="0" fontId="9" fillId="0" borderId="13" xfId="45" applyFont="1" applyFill="1" applyBorder="1" applyAlignment="1">
      <alignment horizontal="center" vertical="center" wrapText="1"/>
    </xf>
    <xf numFmtId="0" fontId="9" fillId="0" borderId="11" xfId="45" applyFont="1" applyFill="1" applyBorder="1" applyAlignment="1">
      <alignment horizontal="center" vertical="center" wrapText="1"/>
    </xf>
    <xf numFmtId="0" fontId="14" fillId="4" borderId="53" xfId="36" applyFont="1" applyFill="1" applyBorder="1" applyAlignment="1">
      <alignment horizontal="center" vertical="center" readingOrder="2"/>
    </xf>
    <xf numFmtId="0" fontId="14" fillId="4" borderId="30" xfId="36" applyFont="1" applyFill="1" applyBorder="1" applyAlignment="1">
      <alignment horizontal="center" vertical="center" readingOrder="2"/>
    </xf>
    <xf numFmtId="0" fontId="14" fillId="4" borderId="55" xfId="36" applyFont="1" applyFill="1" applyBorder="1" applyAlignment="1">
      <alignment horizontal="center" vertical="center" readingOrder="2"/>
    </xf>
    <xf numFmtId="0" fontId="9" fillId="4" borderId="53" xfId="36" applyFont="1" applyFill="1" applyBorder="1" applyAlignment="1">
      <alignment horizontal="center" vertical="center"/>
    </xf>
    <xf numFmtId="0" fontId="9" fillId="4" borderId="30" xfId="36" applyFont="1" applyFill="1" applyBorder="1" applyAlignment="1">
      <alignment horizontal="center" vertical="center"/>
    </xf>
    <xf numFmtId="0" fontId="9" fillId="4" borderId="55" xfId="36" applyFont="1" applyFill="1" applyBorder="1" applyAlignment="1">
      <alignment horizontal="center" vertical="center"/>
    </xf>
    <xf numFmtId="0" fontId="14" fillId="5" borderId="10" xfId="39" applyFont="1" applyFill="1" applyBorder="1" applyAlignment="1">
      <alignment horizontal="center" vertical="center" wrapText="1" readingOrder="2"/>
    </xf>
    <xf numFmtId="0" fontId="14" fillId="5" borderId="18" xfId="39" applyFont="1" applyFill="1" applyBorder="1" applyAlignment="1">
      <alignment horizontal="center" vertical="center" wrapText="1" readingOrder="2"/>
    </xf>
    <xf numFmtId="0" fontId="14" fillId="5" borderId="48" xfId="39" applyFont="1" applyFill="1" applyBorder="1" applyAlignment="1">
      <alignment horizontal="center" vertical="center" wrapText="1" readingOrder="2"/>
    </xf>
    <xf numFmtId="0" fontId="14" fillId="5" borderId="12" xfId="39" applyFont="1" applyFill="1" applyBorder="1" applyAlignment="1">
      <alignment horizontal="center" vertical="center" wrapText="1" readingOrder="2"/>
    </xf>
    <xf numFmtId="0" fontId="9" fillId="5" borderId="19" xfId="45" applyFont="1" applyFill="1" applyBorder="1" applyAlignment="1">
      <alignment horizontal="center" vertical="center" wrapText="1"/>
    </xf>
    <xf numFmtId="0" fontId="9" fillId="5" borderId="49" xfId="45" applyFont="1" applyFill="1" applyBorder="1" applyAlignment="1">
      <alignment horizontal="center" vertical="center" wrapText="1"/>
    </xf>
    <xf numFmtId="0" fontId="9" fillId="5" borderId="13" xfId="45" applyFont="1" applyFill="1" applyBorder="1" applyAlignment="1">
      <alignment horizontal="center" vertical="center" wrapText="1"/>
    </xf>
    <xf numFmtId="0" fontId="9" fillId="5" borderId="11" xfId="45" applyFont="1" applyFill="1" applyBorder="1" applyAlignment="1">
      <alignment horizontal="center" vertical="center" wrapText="1"/>
    </xf>
    <xf numFmtId="0" fontId="24" fillId="4" borderId="52" xfId="23" applyFont="1" applyFill="1" applyBorder="1" applyAlignment="1">
      <alignment horizontal="left"/>
    </xf>
    <xf numFmtId="0" fontId="10" fillId="4" borderId="52" xfId="23" applyFont="1" applyFill="1" applyBorder="1" applyAlignment="1">
      <alignment horizontal="right" readingOrder="2"/>
    </xf>
    <xf numFmtId="0" fontId="14" fillId="0" borderId="0" xfId="6" applyFont="1" applyFill="1" applyBorder="1" applyAlignment="1">
      <alignment horizontal="right" vertical="center"/>
    </xf>
    <xf numFmtId="0" fontId="26" fillId="0" borderId="0" xfId="6" applyFont="1" applyFill="1" applyBorder="1" applyAlignment="1">
      <alignment horizontal="right" vertical="center"/>
    </xf>
    <xf numFmtId="0" fontId="9" fillId="0" borderId="0" xfId="6" applyFont="1" applyFill="1" applyBorder="1" applyAlignment="1">
      <alignment horizontal="left" vertical="center"/>
    </xf>
    <xf numFmtId="0" fontId="37" fillId="0" borderId="0" xfId="6" applyFont="1" applyFill="1" applyBorder="1" applyAlignment="1">
      <alignment horizontal="left" vertical="center"/>
    </xf>
    <xf numFmtId="0" fontId="20" fillId="5" borderId="27" xfId="16" applyFont="1" applyFill="1" applyBorder="1" applyAlignment="1">
      <alignment horizontal="center" vertical="center" wrapText="1" readingOrder="1"/>
    </xf>
    <xf numFmtId="0" fontId="20" fillId="5" borderId="29" xfId="16" applyFont="1" applyFill="1" applyBorder="1" applyAlignment="1">
      <alignment horizontal="center" vertical="center" wrapText="1" readingOrder="1"/>
    </xf>
    <xf numFmtId="0" fontId="20" fillId="5" borderId="28" xfId="16" applyFont="1" applyFill="1" applyBorder="1" applyAlignment="1">
      <alignment horizontal="center" vertical="center" wrapText="1" readingOrder="1"/>
    </xf>
    <xf numFmtId="0" fontId="14" fillId="5" borderId="35" xfId="10" applyFont="1" applyFill="1" applyBorder="1">
      <alignment horizontal="right" vertical="center" wrapText="1"/>
    </xf>
    <xf numFmtId="0" fontId="14" fillId="5" borderId="54" xfId="10" applyFont="1" applyFill="1" applyBorder="1">
      <alignment horizontal="right" vertical="center" wrapText="1"/>
    </xf>
    <xf numFmtId="0" fontId="20" fillId="5" borderId="22" xfId="16" applyFont="1" applyFill="1" applyBorder="1" applyAlignment="1">
      <alignment horizontal="center" vertical="center" wrapText="1"/>
    </xf>
    <xf numFmtId="1" fontId="9" fillId="5" borderId="36" xfId="14" applyFont="1" applyFill="1" applyBorder="1">
      <alignment horizontal="left" vertical="center" wrapText="1"/>
    </xf>
    <xf numFmtId="1" fontId="9" fillId="5" borderId="45" xfId="14" applyFont="1" applyFill="1" applyBorder="1">
      <alignment horizontal="left" vertical="center" wrapText="1"/>
    </xf>
    <xf numFmtId="0" fontId="9" fillId="5" borderId="22" xfId="36" applyFont="1" applyFill="1" applyBorder="1" applyAlignment="1">
      <alignment horizontal="center" vertical="center" wrapText="1"/>
    </xf>
    <xf numFmtId="0" fontId="28" fillId="5" borderId="22" xfId="36" applyFont="1" applyFill="1" applyBorder="1" applyAlignment="1">
      <alignment horizontal="center" vertical="center" wrapText="1"/>
    </xf>
    <xf numFmtId="1" fontId="9" fillId="5" borderId="46" xfId="14" applyFont="1" applyFill="1" applyBorder="1">
      <alignment horizontal="left" vertical="center" wrapText="1"/>
    </xf>
    <xf numFmtId="1" fontId="9" fillId="5" borderId="47" xfId="14" applyFont="1" applyFill="1" applyBorder="1">
      <alignment horizontal="left" vertical="center" wrapText="1"/>
    </xf>
    <xf numFmtId="0" fontId="20" fillId="5" borderId="24" xfId="16" applyFont="1" applyFill="1" applyBorder="1" applyAlignment="1">
      <alignment horizontal="center" vertical="center" wrapText="1" readingOrder="1"/>
    </xf>
    <xf numFmtId="0" fontId="14" fillId="5" borderId="22" xfId="36" applyFont="1" applyFill="1" applyBorder="1" applyAlignment="1">
      <alignment horizontal="center" vertical="center" wrapText="1"/>
    </xf>
    <xf numFmtId="0" fontId="14" fillId="5" borderId="26" xfId="36" applyFont="1" applyFill="1" applyBorder="1" applyAlignment="1">
      <alignment horizontal="center" vertical="center" wrapText="1"/>
    </xf>
    <xf numFmtId="0" fontId="14" fillId="5" borderId="17" xfId="36" applyFont="1" applyFill="1" applyBorder="1" applyAlignment="1">
      <alignment horizontal="center" vertical="center" wrapText="1"/>
    </xf>
    <xf numFmtId="1" fontId="9" fillId="5" borderId="33" xfId="14" applyFont="1" applyFill="1" applyBorder="1" applyAlignment="1">
      <alignment horizontal="left" vertical="center" wrapText="1"/>
    </xf>
    <xf numFmtId="1" fontId="9" fillId="5" borderId="34" xfId="14" applyFont="1" applyFill="1" applyBorder="1" applyAlignment="1">
      <alignment horizontal="left" vertical="center" wrapText="1"/>
    </xf>
    <xf numFmtId="0" fontId="14" fillId="5" borderId="31" xfId="10" applyFont="1" applyFill="1" applyBorder="1" applyAlignment="1">
      <alignment horizontal="right" vertical="center" wrapText="1"/>
    </xf>
    <xf numFmtId="0" fontId="14" fillId="5" borderId="32" xfId="10" applyFont="1" applyFill="1" applyBorder="1" applyAlignment="1">
      <alignment horizontal="right" vertical="center" wrapText="1"/>
    </xf>
    <xf numFmtId="0" fontId="20" fillId="5" borderId="26" xfId="16" applyFont="1" applyFill="1" applyBorder="1">
      <alignment horizontal="center" vertical="center" wrapText="1"/>
    </xf>
    <xf numFmtId="0" fontId="20" fillId="5" borderId="17" xfId="16" applyFont="1" applyFill="1" applyBorder="1">
      <alignment horizontal="center" vertical="center" wrapText="1"/>
    </xf>
    <xf numFmtId="0" fontId="14" fillId="5" borderId="37" xfId="39" applyFont="1" applyFill="1" applyBorder="1" applyAlignment="1">
      <alignment horizontal="center" vertical="center" wrapText="1" readingOrder="2"/>
    </xf>
    <xf numFmtId="0" fontId="14" fillId="0" borderId="18" xfId="39" applyFont="1" applyFill="1" applyBorder="1" applyAlignment="1">
      <alignment horizontal="center" vertical="center" wrapText="1" readingOrder="2"/>
    </xf>
    <xf numFmtId="0" fontId="14" fillId="0" borderId="50" xfId="39" applyFont="1" applyFill="1" applyBorder="1" applyAlignment="1">
      <alignment horizontal="center" vertical="center" wrapText="1" readingOrder="2"/>
    </xf>
    <xf numFmtId="0" fontId="9" fillId="4" borderId="21" xfId="45" applyFont="1" applyFill="1" applyBorder="1" applyAlignment="1">
      <alignment horizontal="center" vertical="center" wrapText="1"/>
    </xf>
    <xf numFmtId="0" fontId="9" fillId="4" borderId="16" xfId="45" applyFont="1" applyFill="1" applyBorder="1" applyAlignment="1">
      <alignment horizontal="center" vertical="center" wrapText="1"/>
    </xf>
    <xf numFmtId="0" fontId="14" fillId="4" borderId="20" xfId="39" applyFont="1" applyFill="1" applyBorder="1" applyAlignment="1">
      <alignment horizontal="center" vertical="center" wrapText="1" readingOrder="2"/>
    </xf>
    <xf numFmtId="0" fontId="14" fillId="4" borderId="15" xfId="39" applyFont="1" applyFill="1" applyBorder="1" applyAlignment="1">
      <alignment horizontal="center" vertical="center" wrapText="1" readingOrder="2"/>
    </xf>
    <xf numFmtId="0" fontId="9" fillId="0" borderId="51" xfId="45" applyFont="1" applyFill="1" applyBorder="1" applyAlignment="1">
      <alignment horizontal="center" vertical="center" wrapText="1"/>
    </xf>
    <xf numFmtId="0" fontId="9" fillId="0" borderId="19" xfId="45" applyFont="1" applyFill="1" applyBorder="1" applyAlignment="1">
      <alignment horizontal="center" vertical="center" wrapText="1"/>
    </xf>
    <xf numFmtId="0" fontId="9" fillId="5" borderId="44" xfId="45" applyFont="1" applyFill="1" applyBorder="1" applyAlignment="1">
      <alignment horizontal="center" vertical="center" wrapText="1"/>
    </xf>
  </cellXfs>
  <cellStyles count="156">
    <cellStyle name="Comma" xfId="1" builtinId="3"/>
    <cellStyle name="Comma 2" xfId="58"/>
    <cellStyle name="Comma 2 2" xfId="127"/>
    <cellStyle name="Comma 3" xfId="62"/>
    <cellStyle name="Comma 4" xfId="70"/>
    <cellStyle name="Comma 4 2" xfId="89"/>
    <cellStyle name="Comma 4 2 2" xfId="122"/>
    <cellStyle name="Comma 4 2 3" xfId="131"/>
    <cellStyle name="Comma 4 3" xfId="108"/>
    <cellStyle name="Comma 4 4" xfId="130"/>
    <cellStyle name="Comma 5" xfId="77"/>
    <cellStyle name="Comma 6" xfId="94"/>
    <cellStyle name="Comma 7" xfId="129"/>
    <cellStyle name="Comma 8" xfId="155"/>
    <cellStyle name="H1" xfId="2"/>
    <cellStyle name="H1 2" xfId="3"/>
    <cellStyle name="H1 2 2" xfId="4"/>
    <cellStyle name="H1 2 3" xfId="5"/>
    <cellStyle name="H1 2 3 2" xfId="49"/>
    <cellStyle name="H2" xfId="6"/>
    <cellStyle name="H2 2" xfId="7"/>
    <cellStyle name="H2 2 2" xfId="8"/>
    <cellStyle name="H2 2 3" xfId="9"/>
    <cellStyle name="H2 2 3 2" xfId="50"/>
    <cellStyle name="had" xfId="10"/>
    <cellStyle name="had 2" xfId="11"/>
    <cellStyle name="had 2 2" xfId="12"/>
    <cellStyle name="had 2 3" xfId="13"/>
    <cellStyle name="had 2 3 2" xfId="51"/>
    <cellStyle name="had0" xfId="14"/>
    <cellStyle name="Had1" xfId="15"/>
    <cellStyle name="Had2" xfId="16"/>
    <cellStyle name="Had3" xfId="17"/>
    <cellStyle name="Had3 2" xfId="18"/>
    <cellStyle name="Had3 2 2" xfId="19"/>
    <cellStyle name="Had3 2 3" xfId="20"/>
    <cellStyle name="Had3 2 3 2" xfId="52"/>
    <cellStyle name="inxa" xfId="21"/>
    <cellStyle name="inxe" xfId="22"/>
    <cellStyle name="Normal" xfId="0" builtinId="0"/>
    <cellStyle name="Normal 10" xfId="97"/>
    <cellStyle name="Normal 10 3" xfId="95"/>
    <cellStyle name="Normal 11" xfId="126"/>
    <cellStyle name="Normal 12" xfId="96"/>
    <cellStyle name="Normal 2" xfId="23"/>
    <cellStyle name="Normal 2 2" xfId="68"/>
    <cellStyle name="Normal 2 3" xfId="93"/>
    <cellStyle name="Normal 2 4" xfId="128"/>
    <cellStyle name="Normal 3" xfId="24"/>
    <cellStyle name="Normal 3 2" xfId="69"/>
    <cellStyle name="Normal 3 2 2" xfId="88"/>
    <cellStyle name="Normal 3 2 2 2" xfId="121"/>
    <cellStyle name="Normal 3 2 2 3" xfId="133"/>
    <cellStyle name="Normal 3 2 3" xfId="107"/>
    <cellStyle name="Normal 3 2 4" xfId="132"/>
    <cellStyle name="Normal 3 4" xfId="74"/>
    <cellStyle name="Normal 4" xfId="48"/>
    <cellStyle name="Normal 4 2" xfId="61"/>
    <cellStyle name="Normal 4 2 2" xfId="66"/>
    <cellStyle name="Normal 4 2 2 2" xfId="86"/>
    <cellStyle name="Normal 4 2 2 2 2" xfId="119"/>
    <cellStyle name="Normal 4 2 2 2 3" xfId="137"/>
    <cellStyle name="Normal 4 2 2 3" xfId="105"/>
    <cellStyle name="Normal 4 2 2 4" xfId="136"/>
    <cellStyle name="Normal 4 2 3" xfId="73"/>
    <cellStyle name="Normal 4 2 3 2" xfId="92"/>
    <cellStyle name="Normal 4 2 3 2 2" xfId="125"/>
    <cellStyle name="Normal 4 2 3 2 3" xfId="139"/>
    <cellStyle name="Normal 4 2 3 3" xfId="111"/>
    <cellStyle name="Normal 4 2 3 4" xfId="138"/>
    <cellStyle name="Normal 4 2 4" xfId="83"/>
    <cellStyle name="Normal 4 2 4 2" xfId="116"/>
    <cellStyle name="Normal 4 2 4 3" xfId="140"/>
    <cellStyle name="Normal 4 2 5" xfId="102"/>
    <cellStyle name="Normal 4 2 6" xfId="135"/>
    <cellStyle name="Normal 4 3" xfId="63"/>
    <cellStyle name="Normal 4 3 2" xfId="84"/>
    <cellStyle name="Normal 4 3 2 2" xfId="117"/>
    <cellStyle name="Normal 4 3 2 3" xfId="142"/>
    <cellStyle name="Normal 4 3 3" xfId="103"/>
    <cellStyle name="Normal 4 3 4" xfId="141"/>
    <cellStyle name="Normal 4 4" xfId="71"/>
    <cellStyle name="Normal 4 4 2" xfId="90"/>
    <cellStyle name="Normal 4 4 2 2" xfId="123"/>
    <cellStyle name="Normal 4 4 2 3" xfId="144"/>
    <cellStyle name="Normal 4 4 3" xfId="109"/>
    <cellStyle name="Normal 4 4 4" xfId="143"/>
    <cellStyle name="Normal 4 5" xfId="80"/>
    <cellStyle name="Normal 4 5 2" xfId="113"/>
    <cellStyle name="Normal 4 5 3" xfId="145"/>
    <cellStyle name="Normal 4 6" xfId="100"/>
    <cellStyle name="Normal 4 7" xfId="134"/>
    <cellStyle name="Normal 5" xfId="57"/>
    <cellStyle name="Normal 5 2" xfId="65"/>
    <cellStyle name="Normal 6" xfId="56"/>
    <cellStyle name="Normal 6 2" xfId="64"/>
    <cellStyle name="Normal 6 2 2" xfId="85"/>
    <cellStyle name="Normal 6 2 2 2" xfId="118"/>
    <cellStyle name="Normal 6 2 2 3" xfId="148"/>
    <cellStyle name="Normal 6 2 3" xfId="104"/>
    <cellStyle name="Normal 6 2 4" xfId="147"/>
    <cellStyle name="Normal 6 3" xfId="72"/>
    <cellStyle name="Normal 6 3 2" xfId="91"/>
    <cellStyle name="Normal 6 3 2 2" xfId="124"/>
    <cellStyle name="Normal 6 3 2 3" xfId="150"/>
    <cellStyle name="Normal 6 3 3" xfId="110"/>
    <cellStyle name="Normal 6 3 4" xfId="149"/>
    <cellStyle name="Normal 6 4" xfId="82"/>
    <cellStyle name="Normal 6 4 2" xfId="115"/>
    <cellStyle name="Normal 6 4 3" xfId="151"/>
    <cellStyle name="Normal 6 5" xfId="101"/>
    <cellStyle name="Normal 6 6" xfId="146"/>
    <cellStyle name="Normal 7" xfId="67"/>
    <cellStyle name="Normal 7 2" xfId="87"/>
    <cellStyle name="Normal 7 2 2" xfId="120"/>
    <cellStyle name="Normal 7 2 3" xfId="153"/>
    <cellStyle name="Normal 7 3" xfId="106"/>
    <cellStyle name="Normal 7 4" xfId="152"/>
    <cellStyle name="Normal 8" xfId="76"/>
    <cellStyle name="Normal 8 2" xfId="81"/>
    <cellStyle name="Normal 8 2 2" xfId="114"/>
    <cellStyle name="Normal 9" xfId="75"/>
    <cellStyle name="Normal 9 2" xfId="112"/>
    <cellStyle name="Normal 9 3" xfId="154"/>
    <cellStyle name="NotA" xfId="25"/>
    <cellStyle name="Note" xfId="26" builtinId="10" customBuiltin="1"/>
    <cellStyle name="Note 2" xfId="27"/>
    <cellStyle name="Note 3" xfId="59"/>
    <cellStyle name="Note 4" xfId="78"/>
    <cellStyle name="Note 5" xfId="98"/>
    <cellStyle name="T1" xfId="28"/>
    <cellStyle name="T1 2" xfId="29"/>
    <cellStyle name="T1 2 2" xfId="30"/>
    <cellStyle name="T1 2 3" xfId="31"/>
    <cellStyle name="T1 2 3 2" xfId="53"/>
    <cellStyle name="T2" xfId="32"/>
    <cellStyle name="T2 2" xfId="33"/>
    <cellStyle name="T2 2 2" xfId="34"/>
    <cellStyle name="T2 2 3" xfId="35"/>
    <cellStyle name="T2 2 3 2" xfId="54"/>
    <cellStyle name="Total" xfId="36" builtinId="25" customBuiltin="1"/>
    <cellStyle name="Total 2" xfId="37"/>
    <cellStyle name="Total 3" xfId="60"/>
    <cellStyle name="Total 4" xfId="79"/>
    <cellStyle name="Total 5" xfId="99"/>
    <cellStyle name="Total1" xfId="38"/>
    <cellStyle name="TXT1" xfId="39"/>
    <cellStyle name="TXT1 2" xfId="40"/>
    <cellStyle name="TXT1 2 2" xfId="41"/>
    <cellStyle name="TXT1 2 3" xfId="42"/>
    <cellStyle name="TXT1 2 3 2" xfId="55"/>
    <cellStyle name="TXT1_ATT50328" xfId="43"/>
    <cellStyle name="TXT2" xfId="44"/>
    <cellStyle name="TXT3" xfId="45"/>
    <cellStyle name="TXT4" xfId="46"/>
    <cellStyle name="TXT5" xfId="4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21" Type="http://schemas.openxmlformats.org/officeDocument/2006/relationships/worksheet" Target="worksheets/sheet20.xml"/><Relationship Id="rId34" Type="http://schemas.openxmlformats.org/officeDocument/2006/relationships/sharedStrings" Target="sharedStrings.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8.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36" Type="http://schemas.openxmlformats.org/officeDocument/2006/relationships/customXml" Target="../customXml/item1.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30.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worksheet" Target="worksheets/sheet29.xml"/><Relationship Id="rId35" Type="http://schemas.openxmlformats.org/officeDocument/2006/relationships/calcChain" Target="calcChain.xml"/><Relationship Id="rId8" Type="http://schemas.openxmlformats.org/officeDocument/2006/relationships/worksheet" Target="worksheets/sheet7.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400">
                <a:cs typeface="+mn-cs"/>
              </a:defRPr>
            </a:pPr>
            <a:r>
              <a:rPr lang="ar-QA" sz="1600">
                <a:cs typeface="+mn-cs"/>
              </a:rPr>
              <a:t>الأفلام المعروضة  حسب النوع</a:t>
            </a:r>
            <a:br>
              <a:rPr lang="ar-QA" sz="1600">
                <a:cs typeface="+mn-cs"/>
              </a:rPr>
            </a:br>
            <a:r>
              <a:rPr lang="en-US" sz="1200">
                <a:latin typeface="Arial" pitchFamily="34" charset="0"/>
                <a:cs typeface="Arial" pitchFamily="34" charset="0"/>
              </a:rPr>
              <a:t>FILMS  PRESENTED BY TYPE </a:t>
            </a:r>
          </a:p>
          <a:p>
            <a:pPr rtl="0">
              <a:defRPr sz="1400">
                <a:cs typeface="+mn-cs"/>
              </a:defRPr>
            </a:pPr>
            <a:r>
              <a:rPr lang="en-US" sz="1200">
                <a:latin typeface="Arial" pitchFamily="34" charset="0"/>
                <a:cs typeface="Arial" pitchFamily="34" charset="0"/>
              </a:rPr>
              <a:t>2015 - 2019</a:t>
            </a:r>
          </a:p>
        </c:rich>
      </c:tx>
      <c:layout>
        <c:manualLayout>
          <c:xMode val="edge"/>
          <c:yMode val="edge"/>
          <c:x val="0.36253981074052971"/>
          <c:y val="2.0905140583107891E-2"/>
        </c:manualLayout>
      </c:layout>
      <c:overlay val="0"/>
      <c:spPr>
        <a:noFill/>
      </c:spPr>
    </c:title>
    <c:autoTitleDeleted val="0"/>
    <c:plotArea>
      <c:layout>
        <c:manualLayout>
          <c:layoutTarget val="inner"/>
          <c:xMode val="edge"/>
          <c:yMode val="edge"/>
          <c:x val="8.148235736744508E-2"/>
          <c:y val="0.16657934190151114"/>
          <c:w val="0.74847222558718662"/>
          <c:h val="0.74564834325286844"/>
        </c:manualLayout>
      </c:layout>
      <c:lineChart>
        <c:grouping val="standard"/>
        <c:varyColors val="0"/>
        <c:ser>
          <c:idx val="3"/>
          <c:order val="0"/>
          <c:tx>
            <c:strRef>
              <c:f>'150'!$A$19</c:f>
              <c:strCache>
                <c:ptCount val="1"/>
                <c:pt idx="0">
                  <c:v>أفلام عربية
Arabic Films</c:v>
                </c:pt>
              </c:strCache>
            </c:strRef>
          </c:tx>
          <c:marker>
            <c:symbol val="none"/>
          </c:marker>
          <c:dLbls>
            <c:dLbl>
              <c:idx val="1"/>
              <c:delete val="1"/>
            </c:dLbl>
            <c:dLbl>
              <c:idx val="2"/>
              <c:delete val="1"/>
            </c:dLbl>
            <c:dLbl>
              <c:idx val="3"/>
              <c:delete val="1"/>
            </c:dLbl>
            <c:dLbl>
              <c:idx val="4"/>
              <c:showLegendKey val="0"/>
              <c:showVal val="1"/>
              <c:showCatName val="0"/>
              <c:showSerName val="0"/>
              <c:showPercent val="0"/>
              <c:showBubbleSize val="0"/>
            </c:dLbl>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dLbls>
          <c:cat>
            <c:strRef>
              <c:f>'150'!$B$6:$F$8</c:f>
              <c:strCache>
                <c:ptCount val="5"/>
                <c:pt idx="0">
                  <c:v>2015</c:v>
                </c:pt>
                <c:pt idx="1">
                  <c:v>2016</c:v>
                </c:pt>
                <c:pt idx="2">
                  <c:v>2017</c:v>
                </c:pt>
                <c:pt idx="3">
                  <c:v>2018</c:v>
                </c:pt>
                <c:pt idx="4">
                  <c:v>2019</c:v>
                </c:pt>
              </c:strCache>
            </c:strRef>
          </c:cat>
          <c:val>
            <c:numRef>
              <c:f>'150'!$B$13:$F$13</c:f>
              <c:numCache>
                <c:formatCode>General</c:formatCode>
                <c:ptCount val="5"/>
                <c:pt idx="0">
                  <c:v>99</c:v>
                </c:pt>
                <c:pt idx="1">
                  <c:v>134</c:v>
                </c:pt>
                <c:pt idx="2">
                  <c:v>181</c:v>
                </c:pt>
                <c:pt idx="3">
                  <c:v>188</c:v>
                </c:pt>
                <c:pt idx="4">
                  <c:v>168</c:v>
                </c:pt>
              </c:numCache>
            </c:numRef>
          </c:val>
          <c:smooth val="0"/>
        </c:ser>
        <c:ser>
          <c:idx val="4"/>
          <c:order val="1"/>
          <c:tx>
            <c:strRef>
              <c:f>'150'!$A$20</c:f>
              <c:strCache>
                <c:ptCount val="1"/>
                <c:pt idx="0">
                  <c:v>أفلام أجنبية
Foreign Films</c:v>
                </c:pt>
              </c:strCache>
            </c:strRef>
          </c:tx>
          <c:marker>
            <c:symbol val="none"/>
          </c:marker>
          <c:dLbls>
            <c:dLbl>
              <c:idx val="1"/>
              <c:delete val="1"/>
            </c:dLbl>
            <c:dLbl>
              <c:idx val="2"/>
              <c:delete val="1"/>
            </c:dLbl>
            <c:dLbl>
              <c:idx val="3"/>
              <c:delete val="1"/>
            </c:dLbl>
            <c:dLbl>
              <c:idx val="4"/>
              <c:showLegendKey val="0"/>
              <c:showVal val="1"/>
              <c:showCatName val="0"/>
              <c:showSerName val="0"/>
              <c:showPercent val="0"/>
              <c:showBubbleSize val="0"/>
            </c:dLbl>
            <c:dLbl>
              <c:idx val="5"/>
              <c:layout>
                <c:manualLayout>
                  <c:x val="-1.2622222222222123E-2"/>
                  <c:y val="-3.2863849765258246E-2"/>
                </c:manualLayout>
              </c:layout>
              <c:dLblPos val="r"/>
              <c:showLegendKey val="0"/>
              <c:showVal val="1"/>
              <c:showCatName val="0"/>
              <c:showSerName val="0"/>
              <c:showPercent val="0"/>
              <c:showBubbleSize val="0"/>
            </c:dLbl>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dLbls>
          <c:cat>
            <c:strRef>
              <c:f>'150'!$B$6:$F$8</c:f>
              <c:strCache>
                <c:ptCount val="5"/>
                <c:pt idx="0">
                  <c:v>2015</c:v>
                </c:pt>
                <c:pt idx="1">
                  <c:v>2016</c:v>
                </c:pt>
                <c:pt idx="2">
                  <c:v>2017</c:v>
                </c:pt>
                <c:pt idx="3">
                  <c:v>2018</c:v>
                </c:pt>
                <c:pt idx="4">
                  <c:v>2019</c:v>
                </c:pt>
              </c:strCache>
            </c:strRef>
          </c:cat>
          <c:val>
            <c:numRef>
              <c:f>'150'!$B$14:$F$14</c:f>
              <c:numCache>
                <c:formatCode>_(* #,##0_);_(* \(#,##0\);_(* "-"_);_(@_)</c:formatCode>
                <c:ptCount val="5"/>
                <c:pt idx="0">
                  <c:v>1530</c:v>
                </c:pt>
                <c:pt idx="1">
                  <c:v>1804</c:v>
                </c:pt>
                <c:pt idx="2">
                  <c:v>2833</c:v>
                </c:pt>
                <c:pt idx="3">
                  <c:v>3113</c:v>
                </c:pt>
                <c:pt idx="4">
                  <c:v>3381</c:v>
                </c:pt>
              </c:numCache>
            </c:numRef>
          </c:val>
          <c:smooth val="0"/>
        </c:ser>
        <c:dLbls>
          <c:showLegendKey val="0"/>
          <c:showVal val="1"/>
          <c:showCatName val="0"/>
          <c:showSerName val="0"/>
          <c:showPercent val="0"/>
          <c:showBubbleSize val="0"/>
        </c:dLbls>
        <c:marker val="1"/>
        <c:smooth val="0"/>
        <c:axId val="107088128"/>
        <c:axId val="107110400"/>
      </c:lineChart>
      <c:catAx>
        <c:axId val="107088128"/>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rtl="0">
              <a:defRPr b="1">
                <a:latin typeface="Arial" pitchFamily="34" charset="0"/>
                <a:cs typeface="Arial" pitchFamily="34" charset="0"/>
              </a:defRPr>
            </a:pPr>
            <a:endParaRPr lang="en-US"/>
          </a:p>
        </c:txPr>
        <c:crossAx val="107110400"/>
        <c:crosses val="autoZero"/>
        <c:auto val="1"/>
        <c:lblAlgn val="ctr"/>
        <c:lblOffset val="100"/>
        <c:noMultiLvlLbl val="0"/>
      </c:catAx>
      <c:valAx>
        <c:axId val="107110400"/>
        <c:scaling>
          <c:orientation val="minMax"/>
        </c:scaling>
        <c:delete val="0"/>
        <c:axPos val="l"/>
        <c:majorGridlines>
          <c:spPr>
            <a:ln w="19050">
              <a:solidFill>
                <a:schemeClr val="bg1">
                  <a:lumMod val="85000"/>
                </a:schemeClr>
              </a:solidFill>
            </a:ln>
          </c:spPr>
        </c:majorGridlines>
        <c:numFmt formatCode="General" sourceLinked="1"/>
        <c:majorTickMark val="out"/>
        <c:minorTickMark val="none"/>
        <c:tickLblPos val="nextTo"/>
        <c:txPr>
          <a:bodyPr/>
          <a:lstStyle/>
          <a:p>
            <a:pPr>
              <a:defRPr b="1">
                <a:latin typeface="Arial" pitchFamily="34" charset="0"/>
                <a:cs typeface="Arial" pitchFamily="34" charset="0"/>
              </a:defRPr>
            </a:pPr>
            <a:endParaRPr lang="en-US"/>
          </a:p>
        </c:txPr>
        <c:crossAx val="107088128"/>
        <c:crosses val="autoZero"/>
        <c:crossBetween val="between"/>
      </c:valAx>
    </c:plotArea>
    <c:legend>
      <c:legendPos val="r"/>
      <c:layout>
        <c:manualLayout>
          <c:xMode val="edge"/>
          <c:yMode val="edge"/>
          <c:x val="0.84500469955430035"/>
          <c:y val="0.36905059367573323"/>
          <c:w val="0.12363139931740615"/>
          <c:h val="0.18196438764305642"/>
        </c:manualLayout>
      </c:layout>
      <c:overlay val="0"/>
      <c:txPr>
        <a:bodyPr/>
        <a:lstStyle/>
        <a:p>
          <a:pPr>
            <a:defRPr>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(41)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5.jpg"/></Relationships>
</file>

<file path=xl/drawings/_rels/drawing23.xml.rels><?xml version="1.0" encoding="UTF-8" standalone="yes"?>
<Relationships xmlns="http://schemas.openxmlformats.org/package/2006/relationships"><Relationship Id="rId1" Type="http://schemas.openxmlformats.org/officeDocument/2006/relationships/image" Target="../media/image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5.jpg"/></Relationships>
</file>

<file path=xl/drawings/_rels/drawing28.xml.rels><?xml version="1.0" encoding="UTF-8" standalone="yes"?>
<Relationships xmlns="http://schemas.openxmlformats.org/package/2006/relationships"><Relationship Id="rId1" Type="http://schemas.openxmlformats.org/officeDocument/2006/relationships/image" Target="../media/image3.png"/></Relationships>
</file>

<file path=xl/drawings/_rels/drawing29.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327970</xdr:colOff>
      <xdr:row>0</xdr:row>
      <xdr:rowOff>152400</xdr:rowOff>
    </xdr:from>
    <xdr:to>
      <xdr:col>0</xdr:col>
      <xdr:colOff>5023312</xdr:colOff>
      <xdr:row>7</xdr:row>
      <xdr:rowOff>47625</xdr:rowOff>
    </xdr:to>
    <xdr:sp macro="" textlink="">
      <xdr:nvSpPr>
        <xdr:cNvPr id="3" name="Text Box 3"/>
        <xdr:cNvSpPr txBox="1">
          <a:spLocks noChangeArrowheads="1"/>
        </xdr:cNvSpPr>
      </xdr:nvSpPr>
      <xdr:spPr bwMode="auto">
        <a:xfrm>
          <a:off x="9987330338" y="152400"/>
          <a:ext cx="4695342" cy="2628900"/>
        </a:xfrm>
        <a:prstGeom prst="rect">
          <a:avLst/>
        </a:prstGeom>
        <a:noFill/>
        <a:ln w="9525">
          <a:noFill/>
          <a:miter lim="800000"/>
          <a:headEnd/>
          <a:tailEnd/>
        </a:ln>
      </xdr:spPr>
      <xdr:txBody>
        <a:bodyPr vertOverflow="clip" wrap="square" lIns="246888" tIns="155448" rIns="246888" bIns="0" anchor="t" upright="1"/>
        <a:lstStyle/>
        <a:p>
          <a:pPr algn="ct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الاعلام والثقافة والسياحة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VIII</a:t>
          </a:r>
        </a:p>
        <a:p>
          <a:pPr algn="ctr"/>
          <a:r>
            <a:rPr lang="en-US" sz="1800" b="1" i="0" u="none" strike="noStrike" baseline="0">
              <a:solidFill>
                <a:srgbClr val="0000FF"/>
              </a:solidFill>
              <a:latin typeface="Arial Rounded MT Bold" pitchFamily="34" charset="0"/>
              <a:cs typeface="Arial"/>
            </a:rPr>
            <a:t>MEDIA, CULTURE AND TOURISM</a:t>
          </a:r>
          <a:endParaRPr lang="en-US" sz="1800" b="1" i="0" u="none" strike="noStrike" baseline="0">
            <a:solidFill>
              <a:srgbClr val="0000FF"/>
            </a:solidFill>
            <a:latin typeface="Arial Rounded MT Bold" pitchFamily="34" charset="0"/>
            <a:ea typeface="+mn-ea"/>
            <a:cs typeface="Arial"/>
          </a:endParaRPr>
        </a:p>
      </xdr:txBody>
    </xdr:sp>
    <xdr:clientData/>
  </xdr:twoCellAnchor>
  <xdr:twoCellAnchor>
    <xdr:from>
      <xdr:col>0</xdr:col>
      <xdr:colOff>76199</xdr:colOff>
      <xdr:row>0</xdr:row>
      <xdr:rowOff>95249</xdr:rowOff>
    </xdr:from>
    <xdr:to>
      <xdr:col>0</xdr:col>
      <xdr:colOff>5086349</xdr:colOff>
      <xdr:row>6</xdr:row>
      <xdr:rowOff>457198</xdr:rowOff>
    </xdr:to>
    <xdr:pic>
      <xdr:nvPicPr>
        <xdr:cNvPr id="4" name="Picture 5" descr="ORNA430.WMF"/>
        <xdr:cNvPicPr>
          <a:picLocks noChangeAspect="1"/>
        </xdr:cNvPicPr>
      </xdr:nvPicPr>
      <xdr:blipFill>
        <a:blip xmlns:r="http://schemas.openxmlformats.org/officeDocument/2006/relationships" r:embed="rId1" cstate="print"/>
        <a:srcRect/>
        <a:stretch>
          <a:fillRect/>
        </a:stretch>
      </xdr:blipFill>
      <xdr:spPr bwMode="auto">
        <a:xfrm rot="16200000">
          <a:off x="9988491264" y="-1128714"/>
          <a:ext cx="2562224" cy="50101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676275</xdr:colOff>
      <xdr:row>0</xdr:row>
      <xdr:rowOff>57150</xdr:rowOff>
    </xdr:from>
    <xdr:to>
      <xdr:col>16</xdr:col>
      <xdr:colOff>1403548</xdr:colOff>
      <xdr:row>3</xdr:row>
      <xdr:rowOff>119925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415077" y="57150"/>
          <a:ext cx="727273"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971550</xdr:colOff>
      <xdr:row>0</xdr:row>
      <xdr:rowOff>95250</xdr:rowOff>
    </xdr:from>
    <xdr:to>
      <xdr:col>8</xdr:col>
      <xdr:colOff>1698823</xdr:colOff>
      <xdr:row>2</xdr:row>
      <xdr:rowOff>358050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72827" y="95250"/>
          <a:ext cx="727273" cy="72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361950</xdr:colOff>
      <xdr:row>0</xdr:row>
      <xdr:rowOff>104775</xdr:rowOff>
    </xdr:from>
    <xdr:to>
      <xdr:col>11</xdr:col>
      <xdr:colOff>1089223</xdr:colOff>
      <xdr:row>2</xdr:row>
      <xdr:rowOff>367575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72602" y="104775"/>
          <a:ext cx="727273"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142875</xdr:colOff>
      <xdr:row>0</xdr:row>
      <xdr:rowOff>76200</xdr:rowOff>
    </xdr:from>
    <xdr:to>
      <xdr:col>6</xdr:col>
      <xdr:colOff>870148</xdr:colOff>
      <xdr:row>3</xdr:row>
      <xdr:rowOff>138975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501552" y="76200"/>
          <a:ext cx="727273" cy="72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15</xdr:col>
      <xdr:colOff>523875</xdr:colOff>
      <xdr:row>0</xdr:row>
      <xdr:rowOff>85725</xdr:rowOff>
    </xdr:from>
    <xdr:to>
      <xdr:col>15</xdr:col>
      <xdr:colOff>1251148</xdr:colOff>
      <xdr:row>2</xdr:row>
      <xdr:rowOff>348525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67527" y="85725"/>
          <a:ext cx="727273" cy="72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762000</xdr:colOff>
      <xdr:row>0</xdr:row>
      <xdr:rowOff>85725</xdr:rowOff>
    </xdr:from>
    <xdr:to>
      <xdr:col>7</xdr:col>
      <xdr:colOff>1489273</xdr:colOff>
      <xdr:row>2</xdr:row>
      <xdr:rowOff>119925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72902" y="85725"/>
          <a:ext cx="727273"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13</xdr:col>
      <xdr:colOff>266700</xdr:colOff>
      <xdr:row>0</xdr:row>
      <xdr:rowOff>95250</xdr:rowOff>
    </xdr:from>
    <xdr:to>
      <xdr:col>13</xdr:col>
      <xdr:colOff>993973</xdr:colOff>
      <xdr:row>2</xdr:row>
      <xdr:rowOff>358050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3757477" y="95250"/>
          <a:ext cx="727273" cy="72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904875</xdr:colOff>
      <xdr:row>0</xdr:row>
      <xdr:rowOff>66675</xdr:rowOff>
    </xdr:from>
    <xdr:to>
      <xdr:col>5</xdr:col>
      <xdr:colOff>1632148</xdr:colOff>
      <xdr:row>3</xdr:row>
      <xdr:rowOff>129450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082577" y="66675"/>
          <a:ext cx="727273"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504825</xdr:colOff>
      <xdr:row>0</xdr:row>
      <xdr:rowOff>57150</xdr:rowOff>
    </xdr:from>
    <xdr:to>
      <xdr:col>10</xdr:col>
      <xdr:colOff>1232098</xdr:colOff>
      <xdr:row>3</xdr:row>
      <xdr:rowOff>119925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63152" y="57150"/>
          <a:ext cx="727273"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14</xdr:col>
      <xdr:colOff>933450</xdr:colOff>
      <xdr:row>0</xdr:row>
      <xdr:rowOff>76200</xdr:rowOff>
    </xdr:from>
    <xdr:to>
      <xdr:col>14</xdr:col>
      <xdr:colOff>1660723</xdr:colOff>
      <xdr:row>3</xdr:row>
      <xdr:rowOff>138975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624752" y="76200"/>
          <a:ext cx="727273"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2486025</xdr:colOff>
      <xdr:row>1</xdr:row>
      <xdr:rowOff>62394</xdr:rowOff>
    </xdr:from>
    <xdr:to>
      <xdr:col>2</xdr:col>
      <xdr:colOff>200025</xdr:colOff>
      <xdr:row>5</xdr:row>
      <xdr:rowOff>100875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838925" y="224319"/>
          <a:ext cx="914400" cy="90525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542925</xdr:colOff>
      <xdr:row>0</xdr:row>
      <xdr:rowOff>66675</xdr:rowOff>
    </xdr:from>
    <xdr:to>
      <xdr:col>4</xdr:col>
      <xdr:colOff>1270198</xdr:colOff>
      <xdr:row>3</xdr:row>
      <xdr:rowOff>34200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701702" y="66675"/>
          <a:ext cx="727273" cy="7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14</xdr:col>
      <xdr:colOff>609600</xdr:colOff>
      <xdr:row>0</xdr:row>
      <xdr:rowOff>76200</xdr:rowOff>
    </xdr:from>
    <xdr:to>
      <xdr:col>14</xdr:col>
      <xdr:colOff>1336873</xdr:colOff>
      <xdr:row>3</xdr:row>
      <xdr:rowOff>138975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643802" y="76200"/>
          <a:ext cx="727273"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10</xdr:col>
      <xdr:colOff>933450</xdr:colOff>
      <xdr:row>0</xdr:row>
      <xdr:rowOff>57150</xdr:rowOff>
    </xdr:from>
    <xdr:to>
      <xdr:col>10</xdr:col>
      <xdr:colOff>935250</xdr:colOff>
      <xdr:row>2</xdr:row>
      <xdr:rowOff>283950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30225" y="57150"/>
          <a:ext cx="684000" cy="684000"/>
        </a:xfrm>
        <a:prstGeom prst="rect">
          <a:avLst/>
        </a:prstGeom>
      </xdr:spPr>
    </xdr:pic>
    <xdr:clientData/>
  </xdr:twoCellAnchor>
  <xdr:twoCellAnchor editAs="oneCell">
    <xdr:from>
      <xdr:col>10</xdr:col>
      <xdr:colOff>942975</xdr:colOff>
      <xdr:row>0</xdr:row>
      <xdr:rowOff>95250</xdr:rowOff>
    </xdr:from>
    <xdr:to>
      <xdr:col>10</xdr:col>
      <xdr:colOff>1670248</xdr:colOff>
      <xdr:row>2</xdr:row>
      <xdr:rowOff>358050</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1053627" y="95250"/>
          <a:ext cx="727273"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10</xdr:col>
      <xdr:colOff>428625</xdr:colOff>
      <xdr:row>0</xdr:row>
      <xdr:rowOff>142875</xdr:rowOff>
    </xdr:from>
    <xdr:to>
      <xdr:col>10</xdr:col>
      <xdr:colOff>1155898</xdr:colOff>
      <xdr:row>2</xdr:row>
      <xdr:rowOff>405675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72677" y="142875"/>
          <a:ext cx="727273"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14</xdr:col>
      <xdr:colOff>1247775</xdr:colOff>
      <xdr:row>0</xdr:row>
      <xdr:rowOff>76200</xdr:rowOff>
    </xdr:from>
    <xdr:to>
      <xdr:col>14</xdr:col>
      <xdr:colOff>1975048</xdr:colOff>
      <xdr:row>3</xdr:row>
      <xdr:rowOff>138975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605702" y="76200"/>
          <a:ext cx="727273"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6</xdr:col>
      <xdr:colOff>1162050</xdr:colOff>
      <xdr:row>0</xdr:row>
      <xdr:rowOff>104775</xdr:rowOff>
    </xdr:from>
    <xdr:to>
      <xdr:col>6</xdr:col>
      <xdr:colOff>1889323</xdr:colOff>
      <xdr:row>2</xdr:row>
      <xdr:rowOff>367575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34877" y="104775"/>
          <a:ext cx="727273"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9</xdr:col>
      <xdr:colOff>952500</xdr:colOff>
      <xdr:row>0</xdr:row>
      <xdr:rowOff>76200</xdr:rowOff>
    </xdr:from>
    <xdr:to>
      <xdr:col>9</xdr:col>
      <xdr:colOff>1679773</xdr:colOff>
      <xdr:row>2</xdr:row>
      <xdr:rowOff>53250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4652" y="76200"/>
          <a:ext cx="727273" cy="72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8</xdr:col>
      <xdr:colOff>1162050</xdr:colOff>
      <xdr:row>0</xdr:row>
      <xdr:rowOff>95250</xdr:rowOff>
    </xdr:from>
    <xdr:to>
      <xdr:col>8</xdr:col>
      <xdr:colOff>1163850</xdr:colOff>
      <xdr:row>3</xdr:row>
      <xdr:rowOff>55350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950675" y="95250"/>
          <a:ext cx="1800" cy="684000"/>
        </a:xfrm>
        <a:prstGeom prst="rect">
          <a:avLst/>
        </a:prstGeom>
      </xdr:spPr>
    </xdr:pic>
    <xdr:clientData/>
  </xdr:twoCellAnchor>
  <xdr:twoCellAnchor editAs="oneCell">
    <xdr:from>
      <xdr:col>8</xdr:col>
      <xdr:colOff>1133475</xdr:colOff>
      <xdr:row>0</xdr:row>
      <xdr:rowOff>114300</xdr:rowOff>
    </xdr:from>
    <xdr:to>
      <xdr:col>8</xdr:col>
      <xdr:colOff>1135275</xdr:colOff>
      <xdr:row>3</xdr:row>
      <xdr:rowOff>74400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97050" y="114300"/>
          <a:ext cx="684000" cy="684000"/>
        </a:xfrm>
        <a:prstGeom prst="rect">
          <a:avLst/>
        </a:prstGeom>
      </xdr:spPr>
    </xdr:pic>
    <xdr:clientData/>
  </xdr:twoCellAnchor>
  <xdr:twoCellAnchor editAs="oneCell">
    <xdr:from>
      <xdr:col>8</xdr:col>
      <xdr:colOff>466725</xdr:colOff>
      <xdr:row>0</xdr:row>
      <xdr:rowOff>66675</xdr:rowOff>
    </xdr:from>
    <xdr:to>
      <xdr:col>8</xdr:col>
      <xdr:colOff>1193998</xdr:colOff>
      <xdr:row>3</xdr:row>
      <xdr:rowOff>62775</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272827" y="66675"/>
          <a:ext cx="727273"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6</xdr:col>
      <xdr:colOff>914400</xdr:colOff>
      <xdr:row>0</xdr:row>
      <xdr:rowOff>76200</xdr:rowOff>
    </xdr:from>
    <xdr:to>
      <xdr:col>6</xdr:col>
      <xdr:colOff>1641673</xdr:colOff>
      <xdr:row>2</xdr:row>
      <xdr:rowOff>339000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92027" y="76200"/>
          <a:ext cx="727273" cy="72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7</xdr:col>
      <xdr:colOff>590550</xdr:colOff>
      <xdr:row>0</xdr:row>
      <xdr:rowOff>57150</xdr:rowOff>
    </xdr:from>
    <xdr:to>
      <xdr:col>7</xdr:col>
      <xdr:colOff>1317823</xdr:colOff>
      <xdr:row>3</xdr:row>
      <xdr:rowOff>43725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82427" y="57150"/>
          <a:ext cx="727273"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66675</xdr:rowOff>
    </xdr:from>
    <xdr:to>
      <xdr:col>6</xdr:col>
      <xdr:colOff>1374973</xdr:colOff>
      <xdr:row>3</xdr:row>
      <xdr:rowOff>129450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53852" y="66675"/>
          <a:ext cx="727273"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333375</xdr:colOff>
      <xdr:row>0</xdr:row>
      <xdr:rowOff>114300</xdr:rowOff>
    </xdr:from>
    <xdr:to>
      <xdr:col>11</xdr:col>
      <xdr:colOff>1060648</xdr:colOff>
      <xdr:row>3</xdr:row>
      <xdr:rowOff>177075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53552" y="114300"/>
          <a:ext cx="727273"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15</xdr:col>
      <xdr:colOff>295275</xdr:colOff>
      <xdr:row>0</xdr:row>
      <xdr:rowOff>85725</xdr:rowOff>
    </xdr:from>
    <xdr:to>
      <xdr:col>15</xdr:col>
      <xdr:colOff>1022548</xdr:colOff>
      <xdr:row>3</xdr:row>
      <xdr:rowOff>119925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491402" y="85725"/>
          <a:ext cx="727273" cy="72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11</xdr:col>
      <xdr:colOff>666750</xdr:colOff>
      <xdr:row>0</xdr:row>
      <xdr:rowOff>85725</xdr:rowOff>
    </xdr:from>
    <xdr:to>
      <xdr:col>11</xdr:col>
      <xdr:colOff>1394023</xdr:colOff>
      <xdr:row>3</xdr:row>
      <xdr:rowOff>148500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34502" y="85725"/>
          <a:ext cx="727273"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1072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0.00546</cdr:x>
      <cdr:y>0.00833</cdr:y>
    </cdr:from>
    <cdr:to>
      <cdr:x>0.08366</cdr:x>
      <cdr:y>0.12644</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6</xdr:col>
      <xdr:colOff>819150</xdr:colOff>
      <xdr:row>0</xdr:row>
      <xdr:rowOff>95250</xdr:rowOff>
    </xdr:from>
    <xdr:to>
      <xdr:col>6</xdr:col>
      <xdr:colOff>1546423</xdr:colOff>
      <xdr:row>2</xdr:row>
      <xdr:rowOff>358050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72902" y="95250"/>
          <a:ext cx="727273"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962025</xdr:colOff>
      <xdr:row>0</xdr:row>
      <xdr:rowOff>66675</xdr:rowOff>
    </xdr:from>
    <xdr:to>
      <xdr:col>10</xdr:col>
      <xdr:colOff>1689298</xdr:colOff>
      <xdr:row>3</xdr:row>
      <xdr:rowOff>81825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34577" y="66675"/>
          <a:ext cx="727273"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1037166</xdr:colOff>
      <xdr:row>0</xdr:row>
      <xdr:rowOff>74084</xdr:rowOff>
    </xdr:from>
    <xdr:to>
      <xdr:col>10</xdr:col>
      <xdr:colOff>1764439</xdr:colOff>
      <xdr:row>2</xdr:row>
      <xdr:rowOff>328417</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50370227" y="74084"/>
          <a:ext cx="727273"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733425</xdr:colOff>
      <xdr:row>0</xdr:row>
      <xdr:rowOff>66675</xdr:rowOff>
    </xdr:from>
    <xdr:to>
      <xdr:col>16</xdr:col>
      <xdr:colOff>1460698</xdr:colOff>
      <xdr:row>3</xdr:row>
      <xdr:rowOff>129450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424602" y="66675"/>
          <a:ext cx="727273" cy="7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rightToLeft="1" view="pageBreakPreview" zoomScaleNormal="100" zoomScaleSheetLayoutView="100" workbookViewId="0">
      <selection activeCell="A8" sqref="A8"/>
    </sheetView>
  </sheetViews>
  <sheetFormatPr defaultRowHeight="12.75"/>
  <cols>
    <col min="1" max="1" width="77" style="1" customWidth="1"/>
    <col min="2" max="2" width="11.28515625" style="2" customWidth="1"/>
    <col min="3" max="16384" width="9.140625" style="1"/>
  </cols>
  <sheetData>
    <row r="1" spans="1:5" customFormat="1"/>
    <row r="2" spans="1:5" customFormat="1" ht="66" customHeight="1">
      <c r="A2" s="47"/>
    </row>
    <row r="3" spans="1:5" customFormat="1" ht="35.25">
      <c r="A3" s="48"/>
    </row>
    <row r="4" spans="1:5" customFormat="1" ht="26.25">
      <c r="A4" s="49"/>
    </row>
    <row r="5" spans="1:5" customFormat="1" ht="20.25">
      <c r="A5" s="50"/>
    </row>
    <row r="6" spans="1:5" customFormat="1"/>
    <row r="7" spans="1:5" customFormat="1" ht="42" customHeight="1"/>
    <row r="8" spans="1:5" s="28" customFormat="1" ht="19.5" customHeight="1">
      <c r="A8" s="44"/>
      <c r="B8" s="43"/>
      <c r="E8" s="3"/>
    </row>
    <row r="9" spans="1:5" s="28" customFormat="1" ht="19.5" customHeight="1">
      <c r="A9" s="44"/>
      <c r="B9" s="43"/>
      <c r="E9" s="3"/>
    </row>
    <row r="10" spans="1:5" s="28" customFormat="1" ht="19.5" customHeight="1">
      <c r="A10" s="44"/>
      <c r="B10" s="43"/>
      <c r="E10" s="3"/>
    </row>
    <row r="11" spans="1:5" s="28" customFormat="1" ht="19.5" customHeight="1">
      <c r="A11" s="44"/>
      <c r="B11" s="43"/>
      <c r="E11" s="3"/>
    </row>
    <row r="12" spans="1:5" s="28" customFormat="1" ht="19.5" customHeight="1">
      <c r="A12" s="44"/>
      <c r="B12" s="43"/>
      <c r="E12" s="3"/>
    </row>
    <row r="13" spans="1:5" s="28" customFormat="1" ht="19.5" customHeight="1">
      <c r="A13" s="44"/>
      <c r="B13" s="43"/>
      <c r="E13" s="3"/>
    </row>
    <row r="14" spans="1:5" s="28" customFormat="1" ht="19.5" customHeight="1">
      <c r="A14" s="44"/>
      <c r="B14" s="43"/>
      <c r="E14" s="3"/>
    </row>
    <row r="15" spans="1:5" s="28" customFormat="1" ht="19.5" customHeight="1">
      <c r="A15" s="44"/>
      <c r="B15" s="43"/>
      <c r="E15" s="3"/>
    </row>
    <row r="17" spans="1:5" s="28" customFormat="1" ht="19.5" customHeight="1">
      <c r="A17" s="44"/>
      <c r="B17" s="43"/>
      <c r="E17" s="3"/>
    </row>
  </sheetData>
  <printOptions horizontalCentered="1" verticalCentered="1"/>
  <pageMargins left="0" right="0" top="0" bottom="0" header="0" footer="0"/>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rightToLeft="1" view="pageBreakPreview" zoomScaleNormal="75" zoomScaleSheetLayoutView="100" workbookViewId="0">
      <selection activeCell="F9" sqref="F9"/>
    </sheetView>
  </sheetViews>
  <sheetFormatPr defaultRowHeight="12.75"/>
  <cols>
    <col min="1" max="1" width="19.28515625" style="18" customWidth="1"/>
    <col min="2" max="3" width="10.42578125" style="18" customWidth="1"/>
    <col min="4" max="4" width="11.28515625" style="18" customWidth="1"/>
    <col min="5" max="6" width="10.42578125" style="18" customWidth="1"/>
    <col min="7" max="7" width="11.7109375" style="18" customWidth="1"/>
    <col min="8" max="8" width="10.42578125" style="18" customWidth="1"/>
    <col min="9" max="9" width="10.85546875" style="18" customWidth="1"/>
    <col min="10" max="10" width="11.42578125" style="18" customWidth="1"/>
    <col min="11" max="11" width="10.28515625" style="18" customWidth="1"/>
    <col min="12" max="12" width="17.85546875" style="18" customWidth="1"/>
    <col min="13" max="16384" width="9.140625" style="99"/>
  </cols>
  <sheetData>
    <row r="1" spans="1:14" s="12" customFormat="1" ht="18">
      <c r="A1" s="623" t="s">
        <v>249</v>
      </c>
      <c r="B1" s="624"/>
      <c r="C1" s="624"/>
      <c r="D1" s="624"/>
      <c r="E1" s="624"/>
      <c r="F1" s="624"/>
      <c r="G1" s="624"/>
      <c r="H1" s="624"/>
      <c r="I1" s="624"/>
      <c r="J1" s="624"/>
      <c r="K1" s="624"/>
      <c r="L1" s="624"/>
    </row>
    <row r="2" spans="1:14" s="12" customFormat="1" ht="18">
      <c r="A2" s="625">
        <v>2019</v>
      </c>
      <c r="B2" s="626"/>
      <c r="C2" s="626"/>
      <c r="D2" s="626"/>
      <c r="E2" s="626"/>
      <c r="F2" s="626"/>
      <c r="G2" s="626"/>
      <c r="H2" s="626"/>
      <c r="I2" s="626"/>
      <c r="J2" s="626"/>
      <c r="K2" s="626"/>
      <c r="L2" s="626"/>
    </row>
    <row r="3" spans="1:14" s="13" customFormat="1" ht="37.5" customHeight="1">
      <c r="A3" s="627" t="s">
        <v>683</v>
      </c>
      <c r="B3" s="627"/>
      <c r="C3" s="627"/>
      <c r="D3" s="627"/>
      <c r="E3" s="627"/>
      <c r="F3" s="627"/>
      <c r="G3" s="627"/>
      <c r="H3" s="627"/>
      <c r="I3" s="627"/>
      <c r="J3" s="627"/>
      <c r="K3" s="627"/>
      <c r="L3" s="627"/>
    </row>
    <row r="4" spans="1:14" s="13" customFormat="1" ht="15.75">
      <c r="A4" s="628">
        <v>2019</v>
      </c>
      <c r="B4" s="628"/>
      <c r="C4" s="628"/>
      <c r="D4" s="628"/>
      <c r="E4" s="628"/>
      <c r="F4" s="628"/>
      <c r="G4" s="628"/>
      <c r="H4" s="628"/>
      <c r="I4" s="628"/>
      <c r="J4" s="628"/>
      <c r="K4" s="628"/>
      <c r="L4" s="628"/>
    </row>
    <row r="5" spans="1:14" ht="20.100000000000001" customHeight="1">
      <c r="A5" s="27" t="s">
        <v>219</v>
      </c>
      <c r="B5" s="130"/>
      <c r="C5" s="130"/>
      <c r="D5" s="99"/>
      <c r="E5" s="99"/>
      <c r="F5" s="99"/>
      <c r="G5" s="99"/>
      <c r="H5" s="99"/>
      <c r="I5" s="99"/>
      <c r="J5" s="99"/>
      <c r="K5" s="99"/>
      <c r="L5" s="56" t="s">
        <v>220</v>
      </c>
    </row>
    <row r="6" spans="1:14" s="5" customFormat="1" ht="71.25" customHeight="1">
      <c r="A6" s="306" t="s">
        <v>659</v>
      </c>
      <c r="B6" s="305" t="s">
        <v>125</v>
      </c>
      <c r="C6" s="305" t="s">
        <v>126</v>
      </c>
      <c r="D6" s="305" t="s">
        <v>127</v>
      </c>
      <c r="E6" s="305" t="s">
        <v>191</v>
      </c>
      <c r="F6" s="305" t="s">
        <v>129</v>
      </c>
      <c r="G6" s="305" t="s">
        <v>130</v>
      </c>
      <c r="H6" s="305" t="s">
        <v>131</v>
      </c>
      <c r="I6" s="305" t="s">
        <v>742</v>
      </c>
      <c r="J6" s="305" t="s">
        <v>132</v>
      </c>
      <c r="K6" s="305" t="s">
        <v>114</v>
      </c>
      <c r="L6" s="495" t="s">
        <v>743</v>
      </c>
    </row>
    <row r="7" spans="1:14" s="6" customFormat="1" ht="24.95" customHeight="1" thickBot="1">
      <c r="A7" s="57" t="s">
        <v>4</v>
      </c>
      <c r="B7" s="445">
        <v>50</v>
      </c>
      <c r="C7" s="445">
        <v>115</v>
      </c>
      <c r="D7" s="445">
        <v>98</v>
      </c>
      <c r="E7" s="445">
        <v>74</v>
      </c>
      <c r="F7" s="445">
        <v>137</v>
      </c>
      <c r="G7" s="445">
        <v>98</v>
      </c>
      <c r="H7" s="445">
        <v>93</v>
      </c>
      <c r="I7" s="566">
        <v>77.5</v>
      </c>
      <c r="J7" s="566">
        <v>1.5</v>
      </c>
      <c r="K7" s="446">
        <f>SUM(B7:J7)</f>
        <v>744</v>
      </c>
      <c r="L7" s="61" t="s">
        <v>13</v>
      </c>
      <c r="M7" s="6">
        <v>744</v>
      </c>
      <c r="N7" s="140">
        <f>K7-M7</f>
        <v>0</v>
      </c>
    </row>
    <row r="8" spans="1:14" s="6" customFormat="1" ht="24.95" customHeight="1" thickBot="1">
      <c r="A8" s="58" t="s">
        <v>5</v>
      </c>
      <c r="B8" s="402">
        <v>46</v>
      </c>
      <c r="C8" s="402">
        <v>105</v>
      </c>
      <c r="D8" s="402">
        <v>90</v>
      </c>
      <c r="E8" s="402">
        <v>63</v>
      </c>
      <c r="F8" s="402">
        <v>125</v>
      </c>
      <c r="G8" s="402">
        <v>92</v>
      </c>
      <c r="H8" s="402">
        <v>80</v>
      </c>
      <c r="I8" s="567">
        <v>70</v>
      </c>
      <c r="J8" s="567">
        <v>1</v>
      </c>
      <c r="K8" s="447">
        <f t="shared" ref="K8:K18" si="0">SUM(B8:J8)</f>
        <v>672</v>
      </c>
      <c r="L8" s="62" t="s">
        <v>14</v>
      </c>
      <c r="M8" s="6">
        <v>672</v>
      </c>
      <c r="N8" s="140">
        <f t="shared" ref="N8:N18" si="1">K8-M8</f>
        <v>0</v>
      </c>
    </row>
    <row r="9" spans="1:14" s="6" customFormat="1" ht="24.95" customHeight="1" thickBot="1">
      <c r="A9" s="154" t="s">
        <v>6</v>
      </c>
      <c r="B9" s="403">
        <v>50</v>
      </c>
      <c r="C9" s="403">
        <v>115</v>
      </c>
      <c r="D9" s="403">
        <v>98</v>
      </c>
      <c r="E9" s="403">
        <v>74</v>
      </c>
      <c r="F9" s="403">
        <v>137</v>
      </c>
      <c r="G9" s="403">
        <v>98</v>
      </c>
      <c r="H9" s="403">
        <v>93</v>
      </c>
      <c r="I9" s="568">
        <v>77.5</v>
      </c>
      <c r="J9" s="568">
        <v>1.5</v>
      </c>
      <c r="K9" s="448">
        <f t="shared" si="0"/>
        <v>744</v>
      </c>
      <c r="L9" s="63" t="s">
        <v>15</v>
      </c>
      <c r="M9" s="6">
        <v>744</v>
      </c>
      <c r="N9" s="140">
        <f t="shared" si="1"/>
        <v>0</v>
      </c>
    </row>
    <row r="10" spans="1:14" s="6" customFormat="1" ht="24.95" customHeight="1" thickBot="1">
      <c r="A10" s="58" t="s">
        <v>7</v>
      </c>
      <c r="B10" s="402">
        <v>48</v>
      </c>
      <c r="C10" s="402">
        <v>112</v>
      </c>
      <c r="D10" s="402">
        <v>95</v>
      </c>
      <c r="E10" s="402">
        <v>72</v>
      </c>
      <c r="F10" s="402">
        <v>132</v>
      </c>
      <c r="G10" s="402">
        <v>95</v>
      </c>
      <c r="H10" s="402">
        <v>90</v>
      </c>
      <c r="I10" s="567">
        <v>75</v>
      </c>
      <c r="J10" s="567">
        <v>1</v>
      </c>
      <c r="K10" s="447">
        <f t="shared" si="0"/>
        <v>720</v>
      </c>
      <c r="L10" s="62" t="s">
        <v>16</v>
      </c>
      <c r="M10" s="6">
        <v>720</v>
      </c>
      <c r="N10" s="140">
        <f t="shared" si="1"/>
        <v>0</v>
      </c>
    </row>
    <row r="11" spans="1:14" s="6" customFormat="1" ht="24.95" customHeight="1" thickBot="1">
      <c r="A11" s="154" t="s">
        <v>8</v>
      </c>
      <c r="B11" s="403">
        <v>130</v>
      </c>
      <c r="C11" s="403">
        <v>113</v>
      </c>
      <c r="D11" s="403">
        <v>60</v>
      </c>
      <c r="E11" s="403">
        <v>3</v>
      </c>
      <c r="F11" s="403">
        <v>123</v>
      </c>
      <c r="G11" s="403">
        <v>100</v>
      </c>
      <c r="H11" s="403">
        <v>120</v>
      </c>
      <c r="I11" s="568">
        <v>50</v>
      </c>
      <c r="J11" s="568">
        <v>45</v>
      </c>
      <c r="K11" s="448">
        <f t="shared" si="0"/>
        <v>744</v>
      </c>
      <c r="L11" s="63" t="s">
        <v>17</v>
      </c>
      <c r="M11" s="6">
        <v>744</v>
      </c>
      <c r="N11" s="140">
        <f t="shared" si="1"/>
        <v>0</v>
      </c>
    </row>
    <row r="12" spans="1:14" s="6" customFormat="1" ht="24.95" customHeight="1" thickBot="1">
      <c r="A12" s="58" t="s">
        <v>60</v>
      </c>
      <c r="B12" s="402">
        <v>48</v>
      </c>
      <c r="C12" s="402">
        <v>112</v>
      </c>
      <c r="D12" s="402">
        <v>95</v>
      </c>
      <c r="E12" s="402">
        <v>72</v>
      </c>
      <c r="F12" s="402">
        <v>132</v>
      </c>
      <c r="G12" s="402">
        <v>95</v>
      </c>
      <c r="H12" s="402">
        <v>90</v>
      </c>
      <c r="I12" s="567">
        <v>75</v>
      </c>
      <c r="J12" s="567">
        <v>1</v>
      </c>
      <c r="K12" s="447">
        <f t="shared" si="0"/>
        <v>720</v>
      </c>
      <c r="L12" s="62" t="s">
        <v>18</v>
      </c>
      <c r="M12" s="6">
        <v>720</v>
      </c>
      <c r="N12" s="140">
        <f t="shared" si="1"/>
        <v>0</v>
      </c>
    </row>
    <row r="13" spans="1:14" s="6" customFormat="1" ht="24.95" customHeight="1" thickBot="1">
      <c r="A13" s="154" t="s">
        <v>290</v>
      </c>
      <c r="B13" s="403">
        <v>50</v>
      </c>
      <c r="C13" s="403">
        <v>115</v>
      </c>
      <c r="D13" s="403">
        <v>98</v>
      </c>
      <c r="E13" s="403">
        <v>74</v>
      </c>
      <c r="F13" s="403">
        <v>137</v>
      </c>
      <c r="G13" s="403">
        <v>98</v>
      </c>
      <c r="H13" s="403">
        <v>93</v>
      </c>
      <c r="I13" s="568">
        <v>77.5</v>
      </c>
      <c r="J13" s="568">
        <v>1.5</v>
      </c>
      <c r="K13" s="448">
        <f t="shared" si="0"/>
        <v>744</v>
      </c>
      <c r="L13" s="63" t="s">
        <v>291</v>
      </c>
      <c r="M13" s="6">
        <v>744</v>
      </c>
      <c r="N13" s="140">
        <f t="shared" si="1"/>
        <v>0</v>
      </c>
    </row>
    <row r="14" spans="1:14" s="6" customFormat="1" ht="24.95" customHeight="1" thickBot="1">
      <c r="A14" s="58" t="s">
        <v>61</v>
      </c>
      <c r="B14" s="402">
        <v>50</v>
      </c>
      <c r="C14" s="402">
        <v>115</v>
      </c>
      <c r="D14" s="402">
        <v>98</v>
      </c>
      <c r="E14" s="402">
        <v>74</v>
      </c>
      <c r="F14" s="402">
        <v>137</v>
      </c>
      <c r="G14" s="402">
        <v>98</v>
      </c>
      <c r="H14" s="402">
        <v>93</v>
      </c>
      <c r="I14" s="567">
        <v>77.5</v>
      </c>
      <c r="J14" s="567">
        <v>1.5</v>
      </c>
      <c r="K14" s="447">
        <f t="shared" si="0"/>
        <v>744</v>
      </c>
      <c r="L14" s="62" t="s">
        <v>20</v>
      </c>
      <c r="M14" s="6">
        <v>744</v>
      </c>
      <c r="N14" s="140">
        <f t="shared" si="1"/>
        <v>0</v>
      </c>
    </row>
    <row r="15" spans="1:14" s="6" customFormat="1" ht="24.95" customHeight="1" thickBot="1">
      <c r="A15" s="154" t="s">
        <v>10</v>
      </c>
      <c r="B15" s="403">
        <v>48</v>
      </c>
      <c r="C15" s="403">
        <v>112</v>
      </c>
      <c r="D15" s="403">
        <v>95</v>
      </c>
      <c r="E15" s="403">
        <v>72</v>
      </c>
      <c r="F15" s="403">
        <v>132</v>
      </c>
      <c r="G15" s="403">
        <v>95</v>
      </c>
      <c r="H15" s="403">
        <v>90</v>
      </c>
      <c r="I15" s="568">
        <v>75</v>
      </c>
      <c r="J15" s="568">
        <v>1</v>
      </c>
      <c r="K15" s="448">
        <f t="shared" si="0"/>
        <v>720</v>
      </c>
      <c r="L15" s="63" t="s">
        <v>21</v>
      </c>
      <c r="M15" s="6">
        <v>720</v>
      </c>
      <c r="N15" s="140">
        <f t="shared" si="1"/>
        <v>0</v>
      </c>
    </row>
    <row r="16" spans="1:14" s="6" customFormat="1" ht="24.95" customHeight="1" thickBot="1">
      <c r="A16" s="58" t="s">
        <v>62</v>
      </c>
      <c r="B16" s="402">
        <v>50</v>
      </c>
      <c r="C16" s="402">
        <v>115</v>
      </c>
      <c r="D16" s="402">
        <v>98</v>
      </c>
      <c r="E16" s="402">
        <v>74</v>
      </c>
      <c r="F16" s="402">
        <v>137</v>
      </c>
      <c r="G16" s="402">
        <v>98</v>
      </c>
      <c r="H16" s="402">
        <v>93</v>
      </c>
      <c r="I16" s="567">
        <v>77.5</v>
      </c>
      <c r="J16" s="567">
        <v>1.5</v>
      </c>
      <c r="K16" s="447">
        <f t="shared" si="0"/>
        <v>744</v>
      </c>
      <c r="L16" s="62" t="s">
        <v>63</v>
      </c>
      <c r="M16" s="6">
        <v>744</v>
      </c>
      <c r="N16" s="140">
        <f t="shared" si="1"/>
        <v>0</v>
      </c>
    </row>
    <row r="17" spans="1:14" s="6" customFormat="1" ht="24.95" customHeight="1" thickBot="1">
      <c r="A17" s="154" t="s">
        <v>11</v>
      </c>
      <c r="B17" s="403">
        <v>48</v>
      </c>
      <c r="C17" s="403">
        <v>112</v>
      </c>
      <c r="D17" s="403">
        <v>95</v>
      </c>
      <c r="E17" s="403">
        <v>72</v>
      </c>
      <c r="F17" s="403">
        <v>132</v>
      </c>
      <c r="G17" s="403">
        <v>95</v>
      </c>
      <c r="H17" s="403">
        <v>90</v>
      </c>
      <c r="I17" s="568">
        <v>75</v>
      </c>
      <c r="J17" s="568">
        <v>1</v>
      </c>
      <c r="K17" s="448">
        <f t="shared" si="0"/>
        <v>720</v>
      </c>
      <c r="L17" s="63" t="s">
        <v>22</v>
      </c>
      <c r="M17" s="6">
        <v>720</v>
      </c>
      <c r="N17" s="140">
        <f t="shared" si="1"/>
        <v>0</v>
      </c>
    </row>
    <row r="18" spans="1:14" s="6" customFormat="1" ht="24.95" customHeight="1">
      <c r="A18" s="91" t="s">
        <v>12</v>
      </c>
      <c r="B18" s="404">
        <v>50</v>
      </c>
      <c r="C18" s="404">
        <v>130</v>
      </c>
      <c r="D18" s="404">
        <v>110</v>
      </c>
      <c r="E18" s="404">
        <v>56</v>
      </c>
      <c r="F18" s="404">
        <v>150</v>
      </c>
      <c r="G18" s="404">
        <v>110</v>
      </c>
      <c r="H18" s="404">
        <v>56</v>
      </c>
      <c r="I18" s="569">
        <v>78</v>
      </c>
      <c r="J18" s="569">
        <v>4</v>
      </c>
      <c r="K18" s="449">
        <f t="shared" si="0"/>
        <v>744</v>
      </c>
      <c r="L18" s="133" t="s">
        <v>23</v>
      </c>
      <c r="M18" s="6">
        <v>744</v>
      </c>
      <c r="N18" s="140">
        <f t="shared" si="1"/>
        <v>0</v>
      </c>
    </row>
    <row r="19" spans="1:14" s="6" customFormat="1" ht="24.95" customHeight="1">
      <c r="A19" s="266" t="s">
        <v>0</v>
      </c>
      <c r="B19" s="304">
        <f>SUM(B7:B18)</f>
        <v>668</v>
      </c>
      <c r="C19" s="304">
        <f>SUM(C7:C18)</f>
        <v>1371</v>
      </c>
      <c r="D19" s="304">
        <f t="shared" ref="D19:J19" si="2">SUM(D7:D18)</f>
        <v>1130</v>
      </c>
      <c r="E19" s="304">
        <f t="shared" si="2"/>
        <v>780</v>
      </c>
      <c r="F19" s="304">
        <f t="shared" si="2"/>
        <v>1611</v>
      </c>
      <c r="G19" s="304">
        <f t="shared" si="2"/>
        <v>1172</v>
      </c>
      <c r="H19" s="304">
        <f t="shared" si="2"/>
        <v>1081</v>
      </c>
      <c r="I19" s="304">
        <f t="shared" ref="I19" si="3">SUM(I7:I18)</f>
        <v>885.5</v>
      </c>
      <c r="J19" s="570">
        <f t="shared" si="2"/>
        <v>61.5</v>
      </c>
      <c r="K19" s="304">
        <f>SUM(K7:K18)</f>
        <v>8760</v>
      </c>
      <c r="L19" s="268" t="s">
        <v>1</v>
      </c>
      <c r="M19" s="6">
        <f>SUM(M7:M18)</f>
        <v>8760</v>
      </c>
    </row>
    <row r="20" spans="1:14" s="6" customFormat="1" ht="15.95" customHeight="1">
      <c r="A20" s="21"/>
      <c r="B20" s="21"/>
      <c r="C20" s="21"/>
      <c r="D20" s="21"/>
      <c r="E20" s="21"/>
      <c r="F20" s="21"/>
      <c r="G20" s="21"/>
      <c r="H20" s="21"/>
      <c r="I20" s="21"/>
      <c r="J20" s="21"/>
      <c r="K20" s="21"/>
      <c r="L20" s="21"/>
    </row>
    <row r="21" spans="1:14">
      <c r="A21" s="17"/>
      <c r="B21" s="145"/>
      <c r="C21" s="145"/>
      <c r="D21" s="145"/>
      <c r="E21" s="145"/>
      <c r="F21" s="145"/>
      <c r="G21" s="145"/>
      <c r="H21" s="145"/>
      <c r="I21" s="145"/>
      <c r="J21" s="145"/>
      <c r="K21" s="145"/>
      <c r="L21" s="145"/>
    </row>
    <row r="22" spans="1:14">
      <c r="A22" s="17"/>
      <c r="B22" s="146"/>
      <c r="C22" s="146"/>
      <c r="D22" s="146"/>
      <c r="E22" s="146"/>
      <c r="F22" s="146"/>
      <c r="G22" s="146"/>
      <c r="H22" s="146"/>
      <c r="I22" s="146"/>
      <c r="J22" s="146"/>
      <c r="K22" s="146"/>
      <c r="L22" s="145"/>
    </row>
    <row r="23" spans="1:14">
      <c r="A23" s="17"/>
      <c r="B23" s="17"/>
      <c r="C23" s="17"/>
      <c r="D23" s="17"/>
      <c r="E23" s="17"/>
      <c r="F23" s="17"/>
      <c r="G23" s="17"/>
      <c r="H23" s="17"/>
      <c r="I23" s="17"/>
      <c r="J23" s="17"/>
      <c r="K23" s="17"/>
      <c r="L23" s="17"/>
    </row>
    <row r="24" spans="1:14">
      <c r="A24" s="17"/>
      <c r="B24" s="17"/>
      <c r="C24" s="17"/>
      <c r="D24" s="17"/>
      <c r="E24" s="17"/>
      <c r="F24" s="17"/>
      <c r="G24" s="17"/>
      <c r="H24" s="17"/>
      <c r="I24" s="17"/>
      <c r="J24" s="17"/>
      <c r="K24" s="17"/>
      <c r="L24" s="17"/>
    </row>
    <row r="25" spans="1:14">
      <c r="A25" s="17"/>
      <c r="B25" s="17"/>
      <c r="C25" s="17"/>
      <c r="D25" s="17"/>
      <c r="E25" s="17"/>
      <c r="F25" s="17"/>
      <c r="G25" s="17"/>
      <c r="H25" s="17"/>
      <c r="I25" s="17"/>
      <c r="J25" s="17"/>
      <c r="K25" s="17"/>
      <c r="L25" s="17"/>
    </row>
    <row r="26" spans="1:14">
      <c r="A26" s="17"/>
      <c r="B26" s="17"/>
      <c r="C26" s="17"/>
      <c r="D26" s="17"/>
      <c r="E26" s="17"/>
      <c r="F26" s="17"/>
      <c r="G26" s="17"/>
      <c r="H26" s="17"/>
      <c r="I26" s="17"/>
      <c r="J26" s="17"/>
      <c r="K26" s="17"/>
      <c r="L26" s="17"/>
    </row>
  </sheetData>
  <mergeCells count="4">
    <mergeCell ref="A1:L1"/>
    <mergeCell ref="A2:L2"/>
    <mergeCell ref="A3:L3"/>
    <mergeCell ref="A4:L4"/>
  </mergeCells>
  <printOptions horizontalCentered="1" verticalCentered="1"/>
  <pageMargins left="0" right="0" top="0" bottom="0" header="0" footer="0"/>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rightToLeft="1" view="pageBreakPreview" zoomScaleNormal="100" zoomScaleSheetLayoutView="100" workbookViewId="0">
      <selection activeCell="C16" sqref="C16"/>
    </sheetView>
  </sheetViews>
  <sheetFormatPr defaultColWidth="9.140625" defaultRowHeight="14.25"/>
  <cols>
    <col min="1" max="1" width="11.28515625" style="132" customWidth="1"/>
    <col min="2" max="2" width="13.7109375" style="132" customWidth="1"/>
    <col min="3" max="3" width="16.140625" style="132" customWidth="1"/>
    <col min="4" max="4" width="13.7109375" style="132" customWidth="1"/>
    <col min="5" max="5" width="16.140625" style="132" customWidth="1"/>
    <col min="6" max="6" width="13.7109375" style="132" customWidth="1"/>
    <col min="7" max="7" width="14.28515625" style="132" customWidth="1"/>
    <col min="8" max="16384" width="9.140625" style="131"/>
  </cols>
  <sheetData>
    <row r="1" spans="1:7" ht="18">
      <c r="A1" s="686" t="s">
        <v>522</v>
      </c>
      <c r="B1" s="686"/>
      <c r="C1" s="687"/>
      <c r="D1" s="687"/>
      <c r="E1" s="687"/>
      <c r="F1" s="687"/>
      <c r="G1" s="687"/>
    </row>
    <row r="2" spans="1:7" ht="18">
      <c r="A2" s="686">
        <v>2019</v>
      </c>
      <c r="B2" s="686"/>
      <c r="C2" s="687"/>
      <c r="D2" s="687"/>
      <c r="E2" s="687"/>
      <c r="F2" s="687"/>
      <c r="G2" s="687"/>
    </row>
    <row r="3" spans="1:7" ht="15.75">
      <c r="A3" s="688" t="s">
        <v>192</v>
      </c>
      <c r="B3" s="688"/>
      <c r="C3" s="688"/>
      <c r="D3" s="688"/>
      <c r="E3" s="688"/>
      <c r="F3" s="688"/>
      <c r="G3" s="688"/>
    </row>
    <row r="4" spans="1:7" ht="15.75">
      <c r="A4" s="688">
        <v>2019</v>
      </c>
      <c r="B4" s="688"/>
      <c r="C4" s="688"/>
      <c r="D4" s="688"/>
      <c r="E4" s="688"/>
      <c r="F4" s="688"/>
      <c r="G4" s="688"/>
    </row>
    <row r="5" spans="1:7" s="99" customFormat="1" ht="15" customHeight="1">
      <c r="A5" s="395" t="s">
        <v>221</v>
      </c>
      <c r="B5" s="395"/>
      <c r="C5" s="396"/>
      <c r="D5" s="397"/>
      <c r="E5" s="397"/>
      <c r="F5" s="397"/>
      <c r="G5" s="398" t="s">
        <v>222</v>
      </c>
    </row>
    <row r="6" spans="1:7" ht="24" customHeight="1">
      <c r="A6" s="693" t="s">
        <v>174</v>
      </c>
      <c r="B6" s="694"/>
      <c r="C6" s="689" t="s">
        <v>175</v>
      </c>
      <c r="D6" s="689" t="s">
        <v>521</v>
      </c>
      <c r="E6" s="691" t="s">
        <v>176</v>
      </c>
      <c r="F6" s="676" t="s">
        <v>304</v>
      </c>
      <c r="G6" s="677"/>
    </row>
    <row r="7" spans="1:7" ht="18.75" customHeight="1">
      <c r="A7" s="695"/>
      <c r="B7" s="696"/>
      <c r="C7" s="690"/>
      <c r="D7" s="690"/>
      <c r="E7" s="692"/>
      <c r="F7" s="678"/>
      <c r="G7" s="679"/>
    </row>
    <row r="8" spans="1:7" ht="19.5" customHeight="1">
      <c r="A8" s="680" t="s">
        <v>749</v>
      </c>
      <c r="B8" s="680" t="s">
        <v>483</v>
      </c>
      <c r="C8" s="399" t="s">
        <v>744</v>
      </c>
      <c r="D8" s="497">
        <v>26</v>
      </c>
      <c r="E8" s="367" t="s">
        <v>746</v>
      </c>
      <c r="F8" s="683" t="s">
        <v>485</v>
      </c>
      <c r="G8" s="673" t="s">
        <v>750</v>
      </c>
    </row>
    <row r="9" spans="1:7" ht="19.5" customHeight="1">
      <c r="A9" s="681"/>
      <c r="B9" s="681"/>
      <c r="C9" s="400" t="s">
        <v>177</v>
      </c>
      <c r="D9" s="498">
        <v>14</v>
      </c>
      <c r="E9" s="369" t="s">
        <v>178</v>
      </c>
      <c r="F9" s="684"/>
      <c r="G9" s="674"/>
    </row>
    <row r="10" spans="1:7" ht="19.5" customHeight="1">
      <c r="A10" s="681"/>
      <c r="B10" s="681"/>
      <c r="C10" s="401" t="s">
        <v>745</v>
      </c>
      <c r="D10" s="496">
        <v>2</v>
      </c>
      <c r="E10" s="368" t="s">
        <v>747</v>
      </c>
      <c r="F10" s="684"/>
      <c r="G10" s="674"/>
    </row>
    <row r="11" spans="1:7" ht="19.5" customHeight="1">
      <c r="A11" s="681"/>
      <c r="B11" s="681"/>
      <c r="C11" s="400" t="s">
        <v>484</v>
      </c>
      <c r="D11" s="498">
        <v>14</v>
      </c>
      <c r="E11" s="369" t="s">
        <v>748</v>
      </c>
      <c r="F11" s="684"/>
      <c r="G11" s="674"/>
    </row>
    <row r="12" spans="1:7" ht="19.5" customHeight="1">
      <c r="A12" s="681"/>
      <c r="B12" s="682"/>
      <c r="C12" s="571" t="s">
        <v>0</v>
      </c>
      <c r="D12" s="572">
        <f>SUM(D8:D11)</f>
        <v>56</v>
      </c>
      <c r="E12" s="573" t="s">
        <v>1</v>
      </c>
      <c r="F12" s="685"/>
      <c r="G12" s="674"/>
    </row>
    <row r="13" spans="1:7" ht="19.5" customHeight="1">
      <c r="A13" s="681"/>
      <c r="B13" s="680" t="s">
        <v>179</v>
      </c>
      <c r="C13" s="399" t="s">
        <v>744</v>
      </c>
      <c r="D13" s="497">
        <v>2</v>
      </c>
      <c r="E13" s="367" t="s">
        <v>746</v>
      </c>
      <c r="F13" s="683" t="s">
        <v>485</v>
      </c>
      <c r="G13" s="674"/>
    </row>
    <row r="14" spans="1:7" ht="19.5" customHeight="1">
      <c r="A14" s="681"/>
      <c r="B14" s="681"/>
      <c r="C14" s="400" t="s">
        <v>177</v>
      </c>
      <c r="D14" s="498">
        <v>0</v>
      </c>
      <c r="E14" s="369" t="s">
        <v>178</v>
      </c>
      <c r="F14" s="684"/>
      <c r="G14" s="674"/>
    </row>
    <row r="15" spans="1:7" ht="19.5" customHeight="1">
      <c r="A15" s="681"/>
      <c r="B15" s="681"/>
      <c r="C15" s="401" t="s">
        <v>745</v>
      </c>
      <c r="D15" s="496">
        <v>0</v>
      </c>
      <c r="E15" s="368" t="s">
        <v>747</v>
      </c>
      <c r="F15" s="684"/>
      <c r="G15" s="674"/>
    </row>
    <row r="16" spans="1:7" ht="19.5" customHeight="1">
      <c r="A16" s="681"/>
      <c r="B16" s="681"/>
      <c r="C16" s="400" t="s">
        <v>484</v>
      </c>
      <c r="D16" s="498">
        <v>0</v>
      </c>
      <c r="E16" s="369" t="s">
        <v>748</v>
      </c>
      <c r="F16" s="684"/>
      <c r="G16" s="674"/>
    </row>
    <row r="17" spans="1:7" ht="19.5" customHeight="1">
      <c r="A17" s="681"/>
      <c r="B17" s="682"/>
      <c r="C17" s="571" t="s">
        <v>0</v>
      </c>
      <c r="D17" s="572">
        <f>SUM(D13:D16)</f>
        <v>2</v>
      </c>
      <c r="E17" s="573" t="s">
        <v>1</v>
      </c>
      <c r="F17" s="685"/>
      <c r="G17" s="674"/>
    </row>
    <row r="18" spans="1:7" ht="19.5" customHeight="1">
      <c r="A18" s="681"/>
      <c r="B18" s="680" t="s">
        <v>180</v>
      </c>
      <c r="C18" s="399" t="s">
        <v>744</v>
      </c>
      <c r="D18" s="497">
        <v>0</v>
      </c>
      <c r="E18" s="367" t="s">
        <v>746</v>
      </c>
      <c r="F18" s="683" t="s">
        <v>485</v>
      </c>
      <c r="G18" s="674"/>
    </row>
    <row r="19" spans="1:7" ht="19.5" customHeight="1">
      <c r="A19" s="681"/>
      <c r="B19" s="681"/>
      <c r="C19" s="400" t="s">
        <v>177</v>
      </c>
      <c r="D19" s="498">
        <v>0</v>
      </c>
      <c r="E19" s="369" t="s">
        <v>178</v>
      </c>
      <c r="F19" s="684"/>
      <c r="G19" s="674"/>
    </row>
    <row r="20" spans="1:7" ht="19.5" customHeight="1">
      <c r="A20" s="681"/>
      <c r="B20" s="681"/>
      <c r="C20" s="401" t="s">
        <v>745</v>
      </c>
      <c r="D20" s="496">
        <v>0</v>
      </c>
      <c r="E20" s="368" t="s">
        <v>747</v>
      </c>
      <c r="F20" s="684"/>
      <c r="G20" s="674"/>
    </row>
    <row r="21" spans="1:7" ht="19.5" customHeight="1">
      <c r="A21" s="681"/>
      <c r="B21" s="681"/>
      <c r="C21" s="400" t="s">
        <v>484</v>
      </c>
      <c r="D21" s="498">
        <v>0</v>
      </c>
      <c r="E21" s="369" t="s">
        <v>748</v>
      </c>
      <c r="F21" s="684"/>
      <c r="G21" s="674"/>
    </row>
    <row r="22" spans="1:7" ht="19.5" customHeight="1">
      <c r="A22" s="682"/>
      <c r="B22" s="682"/>
      <c r="C22" s="571" t="s">
        <v>0</v>
      </c>
      <c r="D22" s="572">
        <f>SUM(D18:D21)</f>
        <v>0</v>
      </c>
      <c r="E22" s="573" t="s">
        <v>1</v>
      </c>
      <c r="F22" s="685"/>
      <c r="G22" s="675"/>
    </row>
    <row r="23" spans="1:7" ht="19.5" customHeight="1">
      <c r="A23" s="669" t="s">
        <v>751</v>
      </c>
      <c r="B23" s="669"/>
      <c r="C23" s="670"/>
      <c r="D23" s="526">
        <f>D12+D17+D22</f>
        <v>58</v>
      </c>
      <c r="E23" s="671" t="s">
        <v>755</v>
      </c>
      <c r="F23" s="672"/>
      <c r="G23" s="672"/>
    </row>
    <row r="24" spans="1:7" ht="19.5" customHeight="1">
      <c r="A24" s="680" t="s">
        <v>752</v>
      </c>
      <c r="B24" s="680" t="s">
        <v>483</v>
      </c>
      <c r="C24" s="399" t="s">
        <v>744</v>
      </c>
      <c r="D24" s="497">
        <v>28</v>
      </c>
      <c r="E24" s="367" t="s">
        <v>746</v>
      </c>
      <c r="F24" s="683" t="s">
        <v>485</v>
      </c>
      <c r="G24" s="673" t="s">
        <v>753</v>
      </c>
    </row>
    <row r="25" spans="1:7" ht="19.5" customHeight="1">
      <c r="A25" s="681"/>
      <c r="B25" s="681"/>
      <c r="C25" s="400" t="s">
        <v>177</v>
      </c>
      <c r="D25" s="498">
        <v>40</v>
      </c>
      <c r="E25" s="369" t="s">
        <v>178</v>
      </c>
      <c r="F25" s="684"/>
      <c r="G25" s="674"/>
    </row>
    <row r="26" spans="1:7" ht="19.5" customHeight="1">
      <c r="A26" s="681"/>
      <c r="B26" s="681"/>
      <c r="C26" s="401" t="s">
        <v>745</v>
      </c>
      <c r="D26" s="496">
        <v>0</v>
      </c>
      <c r="E26" s="368" t="s">
        <v>747</v>
      </c>
      <c r="F26" s="684"/>
      <c r="G26" s="674"/>
    </row>
    <row r="27" spans="1:7" ht="19.5" customHeight="1">
      <c r="A27" s="681"/>
      <c r="B27" s="681"/>
      <c r="C27" s="400" t="s">
        <v>484</v>
      </c>
      <c r="D27" s="498">
        <v>0</v>
      </c>
      <c r="E27" s="369" t="s">
        <v>748</v>
      </c>
      <c r="F27" s="684"/>
      <c r="G27" s="674"/>
    </row>
    <row r="28" spans="1:7" ht="19.5" customHeight="1">
      <c r="A28" s="681"/>
      <c r="B28" s="682"/>
      <c r="C28" s="571" t="s">
        <v>0</v>
      </c>
      <c r="D28" s="572">
        <f>SUM(D24:D27)</f>
        <v>68</v>
      </c>
      <c r="E28" s="573" t="s">
        <v>1</v>
      </c>
      <c r="F28" s="685"/>
      <c r="G28" s="674"/>
    </row>
    <row r="29" spans="1:7" ht="19.5" customHeight="1">
      <c r="A29" s="681"/>
      <c r="B29" s="680" t="s">
        <v>179</v>
      </c>
      <c r="C29" s="399" t="s">
        <v>744</v>
      </c>
      <c r="D29" s="497">
        <v>0</v>
      </c>
      <c r="E29" s="367" t="s">
        <v>746</v>
      </c>
      <c r="F29" s="683" t="s">
        <v>485</v>
      </c>
      <c r="G29" s="674"/>
    </row>
    <row r="30" spans="1:7" ht="19.5" customHeight="1">
      <c r="A30" s="681"/>
      <c r="B30" s="681"/>
      <c r="C30" s="400" t="s">
        <v>177</v>
      </c>
      <c r="D30" s="498">
        <v>0</v>
      </c>
      <c r="E30" s="369" t="s">
        <v>178</v>
      </c>
      <c r="F30" s="684"/>
      <c r="G30" s="674"/>
    </row>
    <row r="31" spans="1:7" ht="19.5" customHeight="1">
      <c r="A31" s="681"/>
      <c r="B31" s="681"/>
      <c r="C31" s="401" t="s">
        <v>745</v>
      </c>
      <c r="D31" s="496">
        <v>0</v>
      </c>
      <c r="E31" s="368" t="s">
        <v>747</v>
      </c>
      <c r="F31" s="684"/>
      <c r="G31" s="674"/>
    </row>
    <row r="32" spans="1:7" ht="19.5" customHeight="1">
      <c r="A32" s="681"/>
      <c r="B32" s="681"/>
      <c r="C32" s="400" t="s">
        <v>484</v>
      </c>
      <c r="D32" s="498">
        <v>0</v>
      </c>
      <c r="E32" s="369" t="s">
        <v>748</v>
      </c>
      <c r="F32" s="684"/>
      <c r="G32" s="674"/>
    </row>
    <row r="33" spans="1:7" ht="19.5" customHeight="1">
      <c r="A33" s="681"/>
      <c r="B33" s="682"/>
      <c r="C33" s="571" t="s">
        <v>0</v>
      </c>
      <c r="D33" s="572">
        <f>SUM(D29:D32)</f>
        <v>0</v>
      </c>
      <c r="E33" s="573" t="s">
        <v>1</v>
      </c>
      <c r="F33" s="685"/>
      <c r="G33" s="674"/>
    </row>
    <row r="34" spans="1:7" ht="19.5" customHeight="1">
      <c r="A34" s="681"/>
      <c r="B34" s="680" t="s">
        <v>180</v>
      </c>
      <c r="C34" s="399" t="s">
        <v>744</v>
      </c>
      <c r="D34" s="497">
        <v>0</v>
      </c>
      <c r="E34" s="367" t="s">
        <v>746</v>
      </c>
      <c r="F34" s="683" t="s">
        <v>485</v>
      </c>
      <c r="G34" s="674"/>
    </row>
    <row r="35" spans="1:7" ht="19.5" customHeight="1">
      <c r="A35" s="681"/>
      <c r="B35" s="681"/>
      <c r="C35" s="400" t="s">
        <v>177</v>
      </c>
      <c r="D35" s="498">
        <v>0</v>
      </c>
      <c r="E35" s="369" t="s">
        <v>178</v>
      </c>
      <c r="F35" s="684"/>
      <c r="G35" s="674"/>
    </row>
    <row r="36" spans="1:7" ht="19.5" customHeight="1">
      <c r="A36" s="681"/>
      <c r="B36" s="681"/>
      <c r="C36" s="401" t="s">
        <v>745</v>
      </c>
      <c r="D36" s="496">
        <v>0</v>
      </c>
      <c r="E36" s="368" t="s">
        <v>747</v>
      </c>
      <c r="F36" s="684"/>
      <c r="G36" s="674"/>
    </row>
    <row r="37" spans="1:7" ht="19.5" customHeight="1">
      <c r="A37" s="681"/>
      <c r="B37" s="681"/>
      <c r="C37" s="400" t="s">
        <v>484</v>
      </c>
      <c r="D37" s="498">
        <v>0</v>
      </c>
      <c r="E37" s="369" t="s">
        <v>748</v>
      </c>
      <c r="F37" s="684"/>
      <c r="G37" s="674"/>
    </row>
    <row r="38" spans="1:7" ht="19.5" customHeight="1">
      <c r="A38" s="682"/>
      <c r="B38" s="682"/>
      <c r="C38" s="571" t="s">
        <v>0</v>
      </c>
      <c r="D38" s="572">
        <f>SUM(D34:D37)</f>
        <v>0</v>
      </c>
      <c r="E38" s="573" t="s">
        <v>1</v>
      </c>
      <c r="F38" s="685"/>
      <c r="G38" s="675"/>
    </row>
    <row r="39" spans="1:7" ht="19.5" customHeight="1">
      <c r="A39" s="669" t="s">
        <v>751</v>
      </c>
      <c r="B39" s="669"/>
      <c r="C39" s="670"/>
      <c r="D39" s="526">
        <f>D28+D33+D38</f>
        <v>68</v>
      </c>
      <c r="E39" s="671" t="s">
        <v>755</v>
      </c>
      <c r="F39" s="672"/>
      <c r="G39" s="672"/>
    </row>
    <row r="40" spans="1:7" ht="19.5" customHeight="1">
      <c r="A40" s="669" t="s">
        <v>754</v>
      </c>
      <c r="B40" s="669"/>
      <c r="C40" s="670"/>
      <c r="D40" s="526">
        <f>D39+D23</f>
        <v>126</v>
      </c>
      <c r="E40" s="671" t="s">
        <v>660</v>
      </c>
      <c r="F40" s="672"/>
      <c r="G40" s="672"/>
    </row>
  </sheetData>
  <mergeCells count="31">
    <mergeCell ref="A39:C39"/>
    <mergeCell ref="E39:G39"/>
    <mergeCell ref="A1:G1"/>
    <mergeCell ref="A2:G2"/>
    <mergeCell ref="A3:G3"/>
    <mergeCell ref="A4:G4"/>
    <mergeCell ref="C6:C7"/>
    <mergeCell ref="E6:E7"/>
    <mergeCell ref="D6:D7"/>
    <mergeCell ref="A24:A38"/>
    <mergeCell ref="A6:B7"/>
    <mergeCell ref="F24:F28"/>
    <mergeCell ref="F29:F33"/>
    <mergeCell ref="F34:F38"/>
    <mergeCell ref="B24:B28"/>
    <mergeCell ref="A40:C40"/>
    <mergeCell ref="E40:G40"/>
    <mergeCell ref="G24:G38"/>
    <mergeCell ref="F6:G7"/>
    <mergeCell ref="A8:A22"/>
    <mergeCell ref="B8:B12"/>
    <mergeCell ref="F8:F12"/>
    <mergeCell ref="G8:G22"/>
    <mergeCell ref="B13:B17"/>
    <mergeCell ref="F13:F17"/>
    <mergeCell ref="B18:B22"/>
    <mergeCell ref="F18:F22"/>
    <mergeCell ref="A23:C23"/>
    <mergeCell ref="E23:G23"/>
    <mergeCell ref="B29:B33"/>
    <mergeCell ref="B34:B38"/>
  </mergeCells>
  <printOptions horizontalCentered="1" verticalCentered="1"/>
  <pageMargins left="0" right="0" top="0" bottom="0" header="0" footer="0"/>
  <pageSetup paperSize="9" scale="95" orientation="portrait" r:id="rId1"/>
  <colBreaks count="1" manualBreakCount="1">
    <brk id="7"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rightToLeft="1" view="pageBreakPreview" zoomScaleNormal="75" zoomScaleSheetLayoutView="100" workbookViewId="0">
      <selection activeCell="O20" sqref="O20"/>
    </sheetView>
  </sheetViews>
  <sheetFormatPr defaultRowHeight="12.75"/>
  <cols>
    <col min="1" max="1" width="16.5703125" style="18" customWidth="1"/>
    <col min="2" max="2" width="8.85546875" style="18" customWidth="1"/>
    <col min="3" max="4" width="7.28515625" style="18" customWidth="1"/>
    <col min="5" max="5" width="8.7109375" style="18" customWidth="1"/>
    <col min="6" max="14" width="7.28515625" style="18" customWidth="1"/>
    <col min="15" max="15" width="8.85546875" style="18" customWidth="1"/>
    <col min="16" max="16" width="19.28515625" style="18" customWidth="1"/>
    <col min="17" max="16384" width="9.140625" style="99"/>
  </cols>
  <sheetData>
    <row r="1" spans="1:21" s="12" customFormat="1" ht="18">
      <c r="A1" s="623" t="s">
        <v>310</v>
      </c>
      <c r="B1" s="624"/>
      <c r="C1" s="624"/>
      <c r="D1" s="624"/>
      <c r="E1" s="624"/>
      <c r="F1" s="624"/>
      <c r="G1" s="624"/>
      <c r="H1" s="624"/>
      <c r="I1" s="624"/>
      <c r="J1" s="624"/>
      <c r="K1" s="624"/>
      <c r="L1" s="624"/>
      <c r="M1" s="624"/>
      <c r="N1" s="624"/>
      <c r="O1" s="624"/>
      <c r="P1" s="624"/>
    </row>
    <row r="2" spans="1:21" s="12" customFormat="1" ht="18">
      <c r="A2" s="625">
        <v>2019</v>
      </c>
      <c r="B2" s="626"/>
      <c r="C2" s="626"/>
      <c r="D2" s="626"/>
      <c r="E2" s="626"/>
      <c r="F2" s="626"/>
      <c r="G2" s="626"/>
      <c r="H2" s="626"/>
      <c r="I2" s="626"/>
      <c r="J2" s="626"/>
      <c r="K2" s="626"/>
      <c r="L2" s="626"/>
      <c r="M2" s="626"/>
      <c r="N2" s="626"/>
      <c r="O2" s="626"/>
      <c r="P2" s="626"/>
    </row>
    <row r="3" spans="1:21" s="13" customFormat="1" ht="37.5" customHeight="1">
      <c r="A3" s="627" t="s">
        <v>684</v>
      </c>
      <c r="B3" s="627"/>
      <c r="C3" s="627"/>
      <c r="D3" s="627"/>
      <c r="E3" s="627"/>
      <c r="F3" s="627"/>
      <c r="G3" s="627"/>
      <c r="H3" s="627"/>
      <c r="I3" s="627"/>
      <c r="J3" s="627"/>
      <c r="K3" s="627"/>
      <c r="L3" s="627"/>
      <c r="M3" s="627"/>
      <c r="N3" s="627"/>
      <c r="O3" s="627"/>
      <c r="P3" s="627"/>
    </row>
    <row r="4" spans="1:21" s="13" customFormat="1" ht="15.75">
      <c r="A4" s="628">
        <v>2019</v>
      </c>
      <c r="B4" s="628"/>
      <c r="C4" s="628"/>
      <c r="D4" s="628"/>
      <c r="E4" s="628"/>
      <c r="F4" s="628"/>
      <c r="G4" s="628"/>
      <c r="H4" s="628"/>
      <c r="I4" s="628"/>
      <c r="J4" s="628"/>
      <c r="K4" s="628"/>
      <c r="L4" s="628"/>
      <c r="M4" s="628"/>
      <c r="N4" s="628"/>
      <c r="O4" s="628"/>
      <c r="P4" s="628"/>
    </row>
    <row r="5" spans="1:21" ht="20.100000000000001" customHeight="1">
      <c r="A5" s="27" t="s">
        <v>223</v>
      </c>
      <c r="B5" s="258"/>
      <c r="C5" s="258"/>
      <c r="D5" s="258"/>
      <c r="E5" s="258"/>
      <c r="F5" s="258"/>
      <c r="G5" s="99"/>
      <c r="H5" s="99"/>
      <c r="I5" s="99"/>
      <c r="J5" s="99"/>
      <c r="K5" s="99"/>
      <c r="L5" s="99"/>
      <c r="M5" s="99"/>
      <c r="N5" s="99"/>
      <c r="O5" s="99"/>
      <c r="P5" s="56" t="s">
        <v>224</v>
      </c>
    </row>
    <row r="6" spans="1:21" s="5" customFormat="1" ht="39" customHeight="1" thickBot="1">
      <c r="A6" s="698" t="s">
        <v>524</v>
      </c>
      <c r="B6" s="697" t="s">
        <v>666</v>
      </c>
      <c r="C6" s="697"/>
      <c r="D6" s="697" t="s">
        <v>665</v>
      </c>
      <c r="E6" s="697"/>
      <c r="F6" s="697" t="s">
        <v>664</v>
      </c>
      <c r="G6" s="697"/>
      <c r="H6" s="697" t="s">
        <v>663</v>
      </c>
      <c r="I6" s="697"/>
      <c r="J6" s="697" t="s">
        <v>662</v>
      </c>
      <c r="K6" s="697"/>
      <c r="L6" s="664" t="s">
        <v>756</v>
      </c>
      <c r="M6" s="700"/>
      <c r="N6" s="697" t="s">
        <v>661</v>
      </c>
      <c r="O6" s="697"/>
      <c r="P6" s="657" t="s">
        <v>523</v>
      </c>
    </row>
    <row r="7" spans="1:21" s="5" customFormat="1" ht="39" customHeight="1">
      <c r="A7" s="699"/>
      <c r="B7" s="36" t="s">
        <v>667</v>
      </c>
      <c r="C7" s="36" t="s">
        <v>668</v>
      </c>
      <c r="D7" s="36" t="s">
        <v>667</v>
      </c>
      <c r="E7" s="36" t="s">
        <v>668</v>
      </c>
      <c r="F7" s="36" t="s">
        <v>667</v>
      </c>
      <c r="G7" s="36" t="s">
        <v>668</v>
      </c>
      <c r="H7" s="36" t="s">
        <v>667</v>
      </c>
      <c r="I7" s="36" t="s">
        <v>668</v>
      </c>
      <c r="J7" s="36" t="s">
        <v>667</v>
      </c>
      <c r="K7" s="36" t="s">
        <v>668</v>
      </c>
      <c r="L7" s="36" t="s">
        <v>669</v>
      </c>
      <c r="M7" s="36" t="s">
        <v>670</v>
      </c>
      <c r="N7" s="36" t="s">
        <v>669</v>
      </c>
      <c r="O7" s="36" t="s">
        <v>670</v>
      </c>
      <c r="P7" s="659"/>
    </row>
    <row r="8" spans="1:21" s="6" customFormat="1" ht="24.95" customHeight="1" thickBot="1">
      <c r="A8" s="79" t="s">
        <v>4</v>
      </c>
      <c r="B8" s="199">
        <v>40</v>
      </c>
      <c r="C8" s="199">
        <v>22</v>
      </c>
      <c r="D8" s="199">
        <f>0</f>
        <v>0</v>
      </c>
      <c r="E8" s="199">
        <v>720</v>
      </c>
      <c r="F8" s="199">
        <f>0</f>
        <v>0</v>
      </c>
      <c r="G8" s="199">
        <f>0</f>
        <v>0</v>
      </c>
      <c r="H8" s="199">
        <f>0</f>
        <v>0</v>
      </c>
      <c r="I8" s="199">
        <v>2</v>
      </c>
      <c r="J8" s="199">
        <v>40</v>
      </c>
      <c r="K8" s="199">
        <v>8</v>
      </c>
      <c r="L8" s="199">
        <v>15</v>
      </c>
      <c r="M8" s="199">
        <f>0</f>
        <v>0</v>
      </c>
      <c r="N8" s="307">
        <f>MOD(B8+D8+F8+H8+J8+L8,60)</f>
        <v>35</v>
      </c>
      <c r="O8" s="307">
        <f>SUM(C8+E8+G8+I8+K8+M8)+QUOTIENT(B8+D8+F8+H8+J8+L8,60)</f>
        <v>753</v>
      </c>
      <c r="P8" s="65" t="s">
        <v>13</v>
      </c>
      <c r="Q8" s="512"/>
      <c r="R8" s="512"/>
      <c r="S8" s="512"/>
      <c r="T8" s="512"/>
      <c r="U8" s="512"/>
    </row>
    <row r="9" spans="1:21" s="6" customFormat="1" ht="24.95" customHeight="1" thickBot="1">
      <c r="A9" s="80" t="s">
        <v>5</v>
      </c>
      <c r="B9" s="200">
        <v>40</v>
      </c>
      <c r="C9" s="200">
        <v>22</v>
      </c>
      <c r="D9" s="200">
        <v>20</v>
      </c>
      <c r="E9" s="200">
        <v>638</v>
      </c>
      <c r="F9" s="200">
        <f>0</f>
        <v>0</v>
      </c>
      <c r="G9" s="200">
        <f>0</f>
        <v>0</v>
      </c>
      <c r="H9" s="200">
        <f>0</f>
        <v>0</v>
      </c>
      <c r="I9" s="200">
        <v>2</v>
      </c>
      <c r="J9" s="200">
        <v>40</v>
      </c>
      <c r="K9" s="200">
        <v>8</v>
      </c>
      <c r="L9" s="200">
        <v>20</v>
      </c>
      <c r="M9" s="200">
        <f>0</f>
        <v>0</v>
      </c>
      <c r="N9" s="308">
        <f t="shared" ref="N9:N19" si="0">MOD(B9+D9+F9+H9+J9+L9,60)</f>
        <v>0</v>
      </c>
      <c r="O9" s="308">
        <f t="shared" ref="O9:O19" si="1">SUM(C9+E9+G9+I9+K9+M9)+QUOTIENT(B9+D9+F9+H9+J9+L9,60)</f>
        <v>672</v>
      </c>
      <c r="P9" s="66" t="s">
        <v>14</v>
      </c>
      <c r="Q9" s="512"/>
      <c r="R9" s="512"/>
      <c r="S9" s="512"/>
      <c r="T9" s="512"/>
      <c r="U9" s="512"/>
    </row>
    <row r="10" spans="1:21" s="6" customFormat="1" ht="24.95" customHeight="1" thickBot="1">
      <c r="A10" s="81" t="s">
        <v>6</v>
      </c>
      <c r="B10" s="201">
        <v>40</v>
      </c>
      <c r="C10" s="201">
        <v>22</v>
      </c>
      <c r="D10" s="201">
        <v>25</v>
      </c>
      <c r="E10" s="201">
        <v>710</v>
      </c>
      <c r="F10" s="201">
        <f>0</f>
        <v>0</v>
      </c>
      <c r="G10" s="201">
        <f>0</f>
        <v>0</v>
      </c>
      <c r="H10" s="201">
        <f>0</f>
        <v>0</v>
      </c>
      <c r="I10" s="201">
        <v>2</v>
      </c>
      <c r="J10" s="201">
        <v>40</v>
      </c>
      <c r="K10" s="201">
        <v>8</v>
      </c>
      <c r="L10" s="201">
        <v>15</v>
      </c>
      <c r="M10" s="201">
        <f>0</f>
        <v>0</v>
      </c>
      <c r="N10" s="309">
        <f t="shared" si="0"/>
        <v>0</v>
      </c>
      <c r="O10" s="309">
        <f t="shared" si="1"/>
        <v>744</v>
      </c>
      <c r="P10" s="67" t="s">
        <v>15</v>
      </c>
      <c r="Q10" s="512"/>
      <c r="R10" s="512"/>
      <c r="S10" s="512"/>
      <c r="T10" s="512"/>
      <c r="U10" s="512"/>
    </row>
    <row r="11" spans="1:21" s="6" customFormat="1" ht="24.95" customHeight="1" thickBot="1">
      <c r="A11" s="80" t="s">
        <v>7</v>
      </c>
      <c r="B11" s="200">
        <v>40</v>
      </c>
      <c r="C11" s="200">
        <v>22</v>
      </c>
      <c r="D11" s="200">
        <v>18</v>
      </c>
      <c r="E11" s="200">
        <v>685</v>
      </c>
      <c r="F11" s="200">
        <f>0</f>
        <v>0</v>
      </c>
      <c r="G11" s="200">
        <f>0</f>
        <v>0</v>
      </c>
      <c r="H11" s="200">
        <f>0</f>
        <v>0</v>
      </c>
      <c r="I11" s="200">
        <v>2</v>
      </c>
      <c r="J11" s="200">
        <v>40</v>
      </c>
      <c r="K11" s="200">
        <v>8</v>
      </c>
      <c r="L11" s="200">
        <v>15</v>
      </c>
      <c r="M11" s="200">
        <f>0</f>
        <v>0</v>
      </c>
      <c r="N11" s="308">
        <f t="shared" si="0"/>
        <v>53</v>
      </c>
      <c r="O11" s="308">
        <f>SUM(C11+E11+G11+I11+K11+M11)+QUOTIENT(B11+D11+F11+H11+J11+L11,60)</f>
        <v>718</v>
      </c>
      <c r="P11" s="66" t="s">
        <v>16</v>
      </c>
      <c r="Q11" s="512"/>
      <c r="R11" s="512"/>
      <c r="S11" s="512"/>
      <c r="T11" s="512"/>
      <c r="U11" s="512"/>
    </row>
    <row r="12" spans="1:21" s="6" customFormat="1" ht="24.95" customHeight="1" thickBot="1">
      <c r="A12" s="81" t="s">
        <v>8</v>
      </c>
      <c r="B12" s="201">
        <v>40</v>
      </c>
      <c r="C12" s="201">
        <v>458</v>
      </c>
      <c r="D12" s="201">
        <f>0</f>
        <v>0</v>
      </c>
      <c r="E12" s="201">
        <v>110</v>
      </c>
      <c r="F12" s="201">
        <f>0</f>
        <v>0</v>
      </c>
      <c r="G12" s="201">
        <f>0</f>
        <v>0</v>
      </c>
      <c r="H12" s="201">
        <f>0</f>
        <v>0</v>
      </c>
      <c r="I12" s="201">
        <v>59</v>
      </c>
      <c r="J12" s="201">
        <v>40</v>
      </c>
      <c r="K12" s="201">
        <v>8</v>
      </c>
      <c r="L12" s="201">
        <v>25</v>
      </c>
      <c r="M12" s="201">
        <f>0</f>
        <v>0</v>
      </c>
      <c r="N12" s="309">
        <f t="shared" si="0"/>
        <v>45</v>
      </c>
      <c r="O12" s="309">
        <f t="shared" si="1"/>
        <v>636</v>
      </c>
      <c r="P12" s="67" t="s">
        <v>17</v>
      </c>
      <c r="Q12" s="512"/>
      <c r="R12" s="512"/>
      <c r="S12" s="512"/>
      <c r="T12" s="512"/>
      <c r="U12" s="512"/>
    </row>
    <row r="13" spans="1:21" s="6" customFormat="1" ht="24.95" customHeight="1" thickBot="1">
      <c r="A13" s="80" t="s">
        <v>60</v>
      </c>
      <c r="B13" s="200">
        <v>0</v>
      </c>
      <c r="C13" s="200">
        <v>101</v>
      </c>
      <c r="D13" s="200">
        <v>30</v>
      </c>
      <c r="E13" s="200">
        <v>717</v>
      </c>
      <c r="F13" s="200">
        <f>0</f>
        <v>0</v>
      </c>
      <c r="G13" s="200">
        <f>0</f>
        <v>0</v>
      </c>
      <c r="H13" s="200">
        <f>0</f>
        <v>0</v>
      </c>
      <c r="I13" s="200">
        <v>3</v>
      </c>
      <c r="J13" s="200">
        <v>0</v>
      </c>
      <c r="K13" s="200">
        <v>5</v>
      </c>
      <c r="L13" s="200">
        <v>42</v>
      </c>
      <c r="M13" s="200">
        <f>0</f>
        <v>0</v>
      </c>
      <c r="N13" s="308">
        <f t="shared" si="0"/>
        <v>12</v>
      </c>
      <c r="O13" s="308">
        <f t="shared" si="1"/>
        <v>827</v>
      </c>
      <c r="P13" s="66" t="s">
        <v>18</v>
      </c>
      <c r="Q13" s="512"/>
      <c r="R13" s="512"/>
      <c r="S13" s="512"/>
      <c r="T13" s="512"/>
      <c r="U13" s="512"/>
    </row>
    <row r="14" spans="1:21" s="6" customFormat="1" ht="24.95" customHeight="1" thickBot="1">
      <c r="A14" s="81" t="s">
        <v>9</v>
      </c>
      <c r="B14" s="201">
        <v>40</v>
      </c>
      <c r="C14" s="201">
        <v>22</v>
      </c>
      <c r="D14" s="201">
        <v>4</v>
      </c>
      <c r="E14" s="201">
        <v>714</v>
      </c>
      <c r="F14" s="201">
        <f>0</f>
        <v>0</v>
      </c>
      <c r="G14" s="201">
        <f>0</f>
        <v>0</v>
      </c>
      <c r="H14" s="201">
        <f>0</f>
        <v>0</v>
      </c>
      <c r="I14" s="201">
        <v>2</v>
      </c>
      <c r="J14" s="201">
        <v>0</v>
      </c>
      <c r="K14" s="201">
        <v>5</v>
      </c>
      <c r="L14" s="201">
        <v>16</v>
      </c>
      <c r="M14" s="201">
        <f>0</f>
        <v>0</v>
      </c>
      <c r="N14" s="309">
        <f t="shared" si="0"/>
        <v>0</v>
      </c>
      <c r="O14" s="309">
        <f t="shared" si="1"/>
        <v>744</v>
      </c>
      <c r="P14" s="67" t="s">
        <v>19</v>
      </c>
      <c r="Q14" s="512"/>
      <c r="R14" s="512"/>
      <c r="S14" s="512"/>
      <c r="T14" s="512"/>
      <c r="U14" s="512"/>
    </row>
    <row r="15" spans="1:21" s="6" customFormat="1" ht="24.95" customHeight="1" thickBot="1">
      <c r="A15" s="80" t="s">
        <v>61</v>
      </c>
      <c r="B15" s="200">
        <v>40</v>
      </c>
      <c r="C15" s="200">
        <v>22</v>
      </c>
      <c r="D15" s="200">
        <v>23</v>
      </c>
      <c r="E15" s="200">
        <v>690</v>
      </c>
      <c r="F15" s="200">
        <f>0</f>
        <v>0</v>
      </c>
      <c r="G15" s="200">
        <f>0</f>
        <v>0</v>
      </c>
      <c r="H15" s="200">
        <f>0</f>
        <v>0</v>
      </c>
      <c r="I15" s="200">
        <v>2</v>
      </c>
      <c r="J15" s="200">
        <v>0</v>
      </c>
      <c r="K15" s="200">
        <v>5</v>
      </c>
      <c r="L15" s="200">
        <v>17</v>
      </c>
      <c r="M15" s="200">
        <f>0</f>
        <v>0</v>
      </c>
      <c r="N15" s="308">
        <f t="shared" si="0"/>
        <v>20</v>
      </c>
      <c r="O15" s="308">
        <f t="shared" si="1"/>
        <v>720</v>
      </c>
      <c r="P15" s="66" t="s">
        <v>20</v>
      </c>
      <c r="Q15" s="512"/>
      <c r="R15" s="512"/>
      <c r="S15" s="512"/>
      <c r="T15" s="512"/>
      <c r="U15" s="512"/>
    </row>
    <row r="16" spans="1:21" s="6" customFormat="1" ht="24.95" customHeight="1" thickBot="1">
      <c r="A16" s="81" t="s">
        <v>10</v>
      </c>
      <c r="B16" s="201">
        <v>40</v>
      </c>
      <c r="C16" s="201">
        <v>22</v>
      </c>
      <c r="D16" s="201">
        <v>4</v>
      </c>
      <c r="E16" s="201">
        <v>699</v>
      </c>
      <c r="F16" s="201">
        <f>0</f>
        <v>0</v>
      </c>
      <c r="G16" s="201">
        <v>10</v>
      </c>
      <c r="H16" s="201">
        <f>0</f>
        <v>0</v>
      </c>
      <c r="I16" s="201">
        <v>2</v>
      </c>
      <c r="J16" s="201">
        <v>40</v>
      </c>
      <c r="K16" s="201">
        <v>8</v>
      </c>
      <c r="L16" s="201">
        <v>22</v>
      </c>
      <c r="M16" s="201">
        <f>0</f>
        <v>0</v>
      </c>
      <c r="N16" s="309">
        <f t="shared" si="0"/>
        <v>46</v>
      </c>
      <c r="O16" s="309">
        <f t="shared" si="1"/>
        <v>742</v>
      </c>
      <c r="P16" s="67" t="s">
        <v>21</v>
      </c>
      <c r="Q16" s="512"/>
      <c r="R16" s="512"/>
      <c r="S16" s="512"/>
      <c r="T16" s="512"/>
      <c r="U16" s="512"/>
    </row>
    <row r="17" spans="1:21" s="6" customFormat="1" ht="24.95" customHeight="1" thickBot="1">
      <c r="A17" s="80" t="s">
        <v>62</v>
      </c>
      <c r="B17" s="200">
        <v>40</v>
      </c>
      <c r="C17" s="200">
        <v>22</v>
      </c>
      <c r="D17" s="200">
        <v>11</v>
      </c>
      <c r="E17" s="200">
        <v>687</v>
      </c>
      <c r="F17" s="200">
        <f>0</f>
        <v>0</v>
      </c>
      <c r="G17" s="200">
        <v>23</v>
      </c>
      <c r="H17" s="200">
        <f>0</f>
        <v>0</v>
      </c>
      <c r="I17" s="200">
        <v>2</v>
      </c>
      <c r="J17" s="200">
        <v>40</v>
      </c>
      <c r="K17" s="200">
        <v>8</v>
      </c>
      <c r="L17" s="200">
        <v>21</v>
      </c>
      <c r="M17" s="200">
        <f>0</f>
        <v>0</v>
      </c>
      <c r="N17" s="308">
        <f t="shared" si="0"/>
        <v>52</v>
      </c>
      <c r="O17" s="308">
        <f t="shared" si="1"/>
        <v>743</v>
      </c>
      <c r="P17" s="66" t="s">
        <v>63</v>
      </c>
      <c r="Q17" s="512"/>
      <c r="R17" s="512"/>
      <c r="S17" s="512"/>
      <c r="T17" s="512"/>
      <c r="U17" s="512"/>
    </row>
    <row r="18" spans="1:21" s="6" customFormat="1" ht="24.95" customHeight="1" thickBot="1">
      <c r="A18" s="81" t="s">
        <v>11</v>
      </c>
      <c r="B18" s="201">
        <v>40</v>
      </c>
      <c r="C18" s="201">
        <v>22</v>
      </c>
      <c r="D18" s="201">
        <v>57</v>
      </c>
      <c r="E18" s="201">
        <v>661</v>
      </c>
      <c r="F18" s="201">
        <f>0</f>
        <v>0</v>
      </c>
      <c r="G18" s="201">
        <v>22</v>
      </c>
      <c r="H18" s="201">
        <f>0</f>
        <v>0</v>
      </c>
      <c r="I18" s="201">
        <v>2</v>
      </c>
      <c r="J18" s="201">
        <v>40</v>
      </c>
      <c r="K18" s="201">
        <v>20</v>
      </c>
      <c r="L18" s="201">
        <v>23</v>
      </c>
      <c r="M18" s="201">
        <f>0</f>
        <v>0</v>
      </c>
      <c r="N18" s="309">
        <f t="shared" si="0"/>
        <v>40</v>
      </c>
      <c r="O18" s="309">
        <f t="shared" si="1"/>
        <v>729</v>
      </c>
      <c r="P18" s="67" t="s">
        <v>22</v>
      </c>
      <c r="Q18" s="512"/>
      <c r="R18" s="512"/>
      <c r="S18" s="512"/>
      <c r="T18" s="512"/>
      <c r="U18" s="512"/>
    </row>
    <row r="19" spans="1:21" s="6" customFormat="1" ht="24.95" customHeight="1">
      <c r="A19" s="486" t="s">
        <v>12</v>
      </c>
      <c r="B19" s="202">
        <v>40</v>
      </c>
      <c r="C19" s="202">
        <v>22</v>
      </c>
      <c r="D19" s="202">
        <v>8</v>
      </c>
      <c r="E19" s="202">
        <v>672</v>
      </c>
      <c r="F19" s="202">
        <f>0</f>
        <v>0</v>
      </c>
      <c r="G19" s="202">
        <v>21</v>
      </c>
      <c r="H19" s="202">
        <f>0</f>
        <v>0</v>
      </c>
      <c r="I19" s="202">
        <v>2</v>
      </c>
      <c r="J19" s="202">
        <f>0</f>
        <v>0</v>
      </c>
      <c r="K19" s="202">
        <v>23</v>
      </c>
      <c r="L19" s="202">
        <v>13</v>
      </c>
      <c r="M19" s="202">
        <f>0</f>
        <v>0</v>
      </c>
      <c r="N19" s="310">
        <f t="shared" si="0"/>
        <v>1</v>
      </c>
      <c r="O19" s="310">
        <f t="shared" si="1"/>
        <v>741</v>
      </c>
      <c r="P19" s="500" t="s">
        <v>23</v>
      </c>
      <c r="Q19" s="512"/>
      <c r="R19" s="512"/>
      <c r="S19" s="512"/>
      <c r="T19" s="512"/>
      <c r="U19" s="512"/>
    </row>
    <row r="20" spans="1:21" s="6" customFormat="1" ht="24.95" customHeight="1">
      <c r="A20" s="499" t="s">
        <v>0</v>
      </c>
      <c r="B20" s="575">
        <f>MOD(SUM(B8:B19),60)</f>
        <v>20</v>
      </c>
      <c r="C20" s="575">
        <f>SUM(C8:C19)+QUOTIENT(SUM(B8:B19),60)</f>
        <v>786</v>
      </c>
      <c r="D20" s="575">
        <f>MOD(SUM(D8:D19),60)</f>
        <v>20</v>
      </c>
      <c r="E20" s="575">
        <f>SUM(E8:E19)+QUOTIENT(SUM(D8:D19),60)</f>
        <v>7706</v>
      </c>
      <c r="F20" s="575">
        <f>MOD(SUM(F8:F19),60)</f>
        <v>0</v>
      </c>
      <c r="G20" s="575">
        <f>SUM(G8:G19)+QUOTIENT(SUM(F8:F19),60)</f>
        <v>76</v>
      </c>
      <c r="H20" s="575">
        <f>MOD(SUM(H8:H19),60)</f>
        <v>0</v>
      </c>
      <c r="I20" s="575">
        <f>SUM(I8:I19)+QUOTIENT(SUM(H8:H19),60)</f>
        <v>82</v>
      </c>
      <c r="J20" s="575">
        <f>MOD(SUM(J8:J19),60)</f>
        <v>20</v>
      </c>
      <c r="K20" s="575">
        <f>SUM(K8:K19)+QUOTIENT(SUM(J8:J19),60)</f>
        <v>119</v>
      </c>
      <c r="L20" s="575">
        <f>MOD(SUM(L8:L19),60)</f>
        <v>4</v>
      </c>
      <c r="M20" s="575">
        <f>SUM(M8:M19)+QUOTIENT(SUM(L8:L19),60)</f>
        <v>4</v>
      </c>
      <c r="N20" s="203">
        <f>MOD(SUM(N8:N19),60)</f>
        <v>4</v>
      </c>
      <c r="O20" s="203">
        <f>SUM(O8:O19)+QUOTIENT(SUM(N8:N19),60)</f>
        <v>8774</v>
      </c>
      <c r="P20" s="501" t="s">
        <v>1</v>
      </c>
    </row>
    <row r="21" spans="1:21" s="6" customFormat="1" ht="15.95" customHeight="1">
      <c r="A21" s="21"/>
      <c r="P21" s="21"/>
    </row>
    <row r="22" spans="1:21" s="6" customFormat="1" ht="15.95" customHeight="1">
      <c r="A22" s="18"/>
      <c r="B22" s="513"/>
      <c r="C22" s="513"/>
      <c r="D22" s="18"/>
      <c r="E22" s="18"/>
      <c r="F22" s="18"/>
      <c r="G22" s="18"/>
      <c r="H22" s="18"/>
      <c r="I22" s="18"/>
      <c r="J22" s="18"/>
      <c r="K22" s="18"/>
      <c r="L22" s="18"/>
      <c r="M22" s="18"/>
      <c r="N22" s="513"/>
      <c r="O22" s="18"/>
      <c r="P22" s="18"/>
    </row>
    <row r="23" spans="1:21" s="6" customFormat="1" ht="15.95" customHeight="1">
      <c r="A23" s="18"/>
      <c r="B23" s="513"/>
      <c r="C23" s="18"/>
      <c r="D23" s="18"/>
      <c r="E23" s="18"/>
      <c r="F23" s="18"/>
      <c r="G23" s="18"/>
      <c r="H23" s="18"/>
      <c r="I23" s="18"/>
      <c r="J23" s="18"/>
      <c r="K23" s="18"/>
      <c r="L23" s="18"/>
      <c r="M23" s="18"/>
      <c r="N23" s="513"/>
      <c r="O23" s="18"/>
      <c r="P23" s="18"/>
    </row>
    <row r="24" spans="1:21" s="6" customFormat="1" ht="15.95" customHeight="1">
      <c r="A24" s="18"/>
      <c r="B24" s="513"/>
      <c r="C24" s="18"/>
      <c r="D24" s="18"/>
      <c r="E24" s="18"/>
      <c r="F24" s="18"/>
      <c r="G24" s="18"/>
      <c r="H24" s="18"/>
      <c r="I24" s="18"/>
      <c r="J24" s="18"/>
      <c r="K24" s="18"/>
      <c r="L24" s="18"/>
      <c r="M24" s="18"/>
      <c r="N24" s="513"/>
      <c r="O24" s="18"/>
      <c r="P24" s="18"/>
    </row>
    <row r="25" spans="1:21" s="6" customFormat="1" ht="15.95" customHeight="1">
      <c r="A25" s="18"/>
      <c r="B25" s="513"/>
      <c r="C25" s="18"/>
      <c r="D25" s="18"/>
      <c r="E25" s="18"/>
      <c r="F25" s="18"/>
      <c r="G25" s="18"/>
      <c r="H25" s="18"/>
      <c r="I25" s="18"/>
      <c r="J25" s="18"/>
      <c r="K25" s="18"/>
      <c r="L25" s="18"/>
      <c r="M25" s="18"/>
      <c r="N25" s="513"/>
      <c r="O25" s="18"/>
      <c r="P25" s="18"/>
    </row>
    <row r="26" spans="1:21" s="6" customFormat="1" ht="15.95" customHeight="1">
      <c r="A26" s="18"/>
      <c r="B26" s="513"/>
      <c r="C26" s="18"/>
      <c r="D26" s="18"/>
      <c r="E26" s="18"/>
      <c r="F26" s="18"/>
      <c r="G26" s="18"/>
      <c r="H26" s="18"/>
      <c r="I26" s="18"/>
      <c r="J26" s="18"/>
      <c r="K26" s="18"/>
      <c r="L26" s="18"/>
      <c r="M26" s="18"/>
      <c r="N26" s="18"/>
      <c r="O26" s="18"/>
      <c r="P26" s="18"/>
    </row>
    <row r="27" spans="1:21" s="11" customFormat="1" ht="15.95" customHeight="1">
      <c r="A27" s="18"/>
      <c r="B27" s="513"/>
      <c r="C27" s="18"/>
      <c r="D27" s="18"/>
      <c r="E27" s="18"/>
      <c r="F27" s="18"/>
      <c r="G27" s="18"/>
      <c r="H27" s="18"/>
      <c r="I27" s="18"/>
      <c r="J27" s="18"/>
      <c r="K27" s="18"/>
      <c r="L27" s="18"/>
      <c r="M27" s="18"/>
      <c r="N27" s="18"/>
      <c r="O27" s="18"/>
      <c r="P27" s="18"/>
    </row>
    <row r="28" spans="1:21" s="11" customFormat="1" ht="15.95" customHeight="1">
      <c r="A28" s="18"/>
      <c r="B28" s="513"/>
      <c r="C28" s="18"/>
      <c r="D28" s="18"/>
      <c r="E28" s="18"/>
      <c r="F28" s="18"/>
      <c r="G28" s="18"/>
      <c r="H28" s="18"/>
      <c r="I28" s="18"/>
      <c r="J28" s="18"/>
      <c r="K28" s="18"/>
      <c r="L28" s="18"/>
      <c r="M28" s="18"/>
      <c r="N28" s="18"/>
      <c r="O28" s="18"/>
      <c r="P28" s="18"/>
    </row>
    <row r="29" spans="1:21" s="11" customFormat="1" ht="15.95" customHeight="1">
      <c r="A29" s="18"/>
      <c r="B29" s="18"/>
      <c r="C29" s="18"/>
      <c r="D29" s="18"/>
      <c r="E29" s="18"/>
      <c r="F29" s="18"/>
      <c r="G29" s="18"/>
      <c r="H29" s="18"/>
      <c r="I29" s="18"/>
      <c r="J29" s="18"/>
      <c r="K29" s="18"/>
      <c r="L29" s="18"/>
      <c r="M29" s="18"/>
      <c r="N29" s="18"/>
      <c r="O29" s="18"/>
      <c r="P29" s="18"/>
    </row>
    <row r="30" spans="1:21" s="11" customFormat="1" ht="29.25" customHeight="1">
      <c r="A30" s="18"/>
      <c r="B30" s="18"/>
      <c r="C30" s="18"/>
      <c r="D30" s="18"/>
      <c r="E30" s="18"/>
      <c r="F30" s="18"/>
      <c r="G30" s="18"/>
      <c r="H30" s="18"/>
      <c r="I30" s="18"/>
      <c r="J30" s="18"/>
      <c r="K30" s="18"/>
      <c r="L30" s="18"/>
      <c r="M30" s="18"/>
      <c r="N30" s="18"/>
      <c r="O30" s="18"/>
      <c r="P30" s="18"/>
    </row>
    <row r="31" spans="1:21" s="14" customFormat="1" ht="25.15" customHeight="1">
      <c r="A31" s="18"/>
      <c r="B31" s="18"/>
      <c r="C31" s="18"/>
      <c r="D31" s="18"/>
      <c r="E31" s="18"/>
      <c r="F31" s="18"/>
      <c r="G31" s="18"/>
      <c r="H31" s="18"/>
      <c r="I31" s="18"/>
      <c r="J31" s="18"/>
      <c r="K31" s="18"/>
      <c r="L31" s="18"/>
      <c r="M31" s="18"/>
      <c r="N31" s="18"/>
      <c r="O31" s="18"/>
      <c r="P31" s="18"/>
    </row>
  </sheetData>
  <mergeCells count="13">
    <mergeCell ref="N6:O6"/>
    <mergeCell ref="P6:P7"/>
    <mergeCell ref="A1:P1"/>
    <mergeCell ref="A2:P2"/>
    <mergeCell ref="A3:P3"/>
    <mergeCell ref="A4:P4"/>
    <mergeCell ref="A6:A7"/>
    <mergeCell ref="B6:C6"/>
    <mergeCell ref="D6:E6"/>
    <mergeCell ref="F6:G6"/>
    <mergeCell ref="H6:I6"/>
    <mergeCell ref="J6:K6"/>
    <mergeCell ref="L6:M6"/>
  </mergeCells>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rightToLeft="1" view="pageBreakPreview" zoomScaleNormal="100" zoomScaleSheetLayoutView="100" workbookViewId="0">
      <selection activeCell="E17" sqref="E17"/>
    </sheetView>
  </sheetViews>
  <sheetFormatPr defaultRowHeight="12.75"/>
  <cols>
    <col min="1" max="1" width="19.42578125" customWidth="1"/>
    <col min="2" max="2" width="12.42578125" customWidth="1"/>
    <col min="3" max="3" width="10.28515625" customWidth="1"/>
    <col min="4" max="6" width="6.7109375" customWidth="1"/>
    <col min="7" max="7" width="7.5703125" customWidth="1"/>
    <col min="8" max="8" width="23.28515625" customWidth="1"/>
  </cols>
  <sheetData>
    <row r="1" spans="1:8" ht="36" customHeight="1">
      <c r="A1" s="701" t="s">
        <v>453</v>
      </c>
      <c r="B1" s="702"/>
      <c r="C1" s="702"/>
      <c r="D1" s="702"/>
      <c r="E1" s="702"/>
      <c r="F1" s="702"/>
      <c r="G1" s="702"/>
      <c r="H1" s="702"/>
    </row>
    <row r="2" spans="1:8" ht="18">
      <c r="A2" s="703">
        <v>2019</v>
      </c>
      <c r="B2" s="704"/>
      <c r="C2" s="704"/>
      <c r="D2" s="704"/>
      <c r="E2" s="704"/>
      <c r="F2" s="704"/>
      <c r="G2" s="704"/>
      <c r="H2" s="704"/>
    </row>
    <row r="3" spans="1:8" ht="48" customHeight="1">
      <c r="A3" s="705" t="s">
        <v>454</v>
      </c>
      <c r="B3" s="705"/>
      <c r="C3" s="705"/>
      <c r="D3" s="705"/>
      <c r="E3" s="705"/>
      <c r="F3" s="705"/>
      <c r="G3" s="705"/>
      <c r="H3" s="705"/>
    </row>
    <row r="4" spans="1:8" ht="15.75">
      <c r="A4" s="706">
        <v>2019</v>
      </c>
      <c r="B4" s="706"/>
      <c r="C4" s="706"/>
      <c r="D4" s="706"/>
      <c r="E4" s="706"/>
      <c r="F4" s="706"/>
      <c r="G4" s="706"/>
      <c r="H4" s="706"/>
    </row>
    <row r="5" spans="1:8" ht="15.75">
      <c r="A5" s="269" t="s">
        <v>225</v>
      </c>
      <c r="B5" s="270"/>
      <c r="C5" s="271"/>
      <c r="D5" s="271"/>
      <c r="E5" s="271"/>
      <c r="F5" s="271"/>
      <c r="G5" s="271"/>
      <c r="H5" s="272" t="s">
        <v>226</v>
      </c>
    </row>
    <row r="6" spans="1:8" ht="40.5" customHeight="1">
      <c r="A6" s="644" t="s">
        <v>720</v>
      </c>
      <c r="B6" s="516" t="s">
        <v>709</v>
      </c>
      <c r="C6" s="516" t="s">
        <v>708</v>
      </c>
      <c r="D6" s="708" t="s">
        <v>407</v>
      </c>
      <c r="E6" s="709"/>
      <c r="F6" s="708" t="s">
        <v>0</v>
      </c>
      <c r="G6" s="709"/>
      <c r="H6" s="648" t="s">
        <v>719</v>
      </c>
    </row>
    <row r="7" spans="1:8" ht="16.5" customHeight="1">
      <c r="A7" s="714"/>
      <c r="B7" s="712" t="s">
        <v>702</v>
      </c>
      <c r="C7" s="712" t="s">
        <v>703</v>
      </c>
      <c r="D7" s="710" t="s">
        <v>408</v>
      </c>
      <c r="E7" s="711"/>
      <c r="F7" s="710" t="s">
        <v>1</v>
      </c>
      <c r="G7" s="711"/>
      <c r="H7" s="716"/>
    </row>
    <row r="8" spans="1:8" ht="15.75" customHeight="1">
      <c r="A8" s="714"/>
      <c r="B8" s="712"/>
      <c r="C8" s="712"/>
      <c r="D8" s="528" t="s">
        <v>704</v>
      </c>
      <c r="E8" s="528" t="s">
        <v>705</v>
      </c>
      <c r="F8" s="528" t="s">
        <v>704</v>
      </c>
      <c r="G8" s="528" t="s">
        <v>705</v>
      </c>
      <c r="H8" s="716"/>
    </row>
    <row r="9" spans="1:8" ht="15.75" customHeight="1">
      <c r="A9" s="715"/>
      <c r="B9" s="713"/>
      <c r="C9" s="713"/>
      <c r="D9" s="525" t="s">
        <v>707</v>
      </c>
      <c r="E9" s="525" t="s">
        <v>706</v>
      </c>
      <c r="F9" s="525" t="s">
        <v>707</v>
      </c>
      <c r="G9" s="525" t="s">
        <v>706</v>
      </c>
      <c r="H9" s="717"/>
    </row>
    <row r="10" spans="1:8" ht="26.25" customHeight="1" thickBot="1">
      <c r="A10" s="92" t="s">
        <v>4</v>
      </c>
      <c r="B10" s="576">
        <v>238</v>
      </c>
      <c r="C10" s="576">
        <v>409</v>
      </c>
      <c r="D10" s="618">
        <f>MOD(I10,60)</f>
        <v>0</v>
      </c>
      <c r="E10" s="618">
        <f>QUOTIENT(I10,60)</f>
        <v>0</v>
      </c>
      <c r="F10" s="521">
        <f>MOD(SUM(D10),60)</f>
        <v>0</v>
      </c>
      <c r="G10" s="521">
        <f>SUM(B10+C10+E10)+QUOTIENT(SUM(D10),60)</f>
        <v>647</v>
      </c>
      <c r="H10" s="61" t="s">
        <v>13</v>
      </c>
    </row>
    <row r="11" spans="1:8" ht="26.25" customHeight="1" thickBot="1">
      <c r="A11" s="58" t="s">
        <v>5</v>
      </c>
      <c r="B11" s="577">
        <v>236</v>
      </c>
      <c r="C11" s="577">
        <v>354</v>
      </c>
      <c r="D11" s="619">
        <f t="shared" ref="D11:D21" si="0">MOD(I11,60)</f>
        <v>0</v>
      </c>
      <c r="E11" s="619">
        <f t="shared" ref="E11:E21" si="1">QUOTIENT(I11,60)</f>
        <v>0</v>
      </c>
      <c r="F11" s="522">
        <f t="shared" ref="F11:F22" si="2">MOD(SUM(D11),60)</f>
        <v>0</v>
      </c>
      <c r="G11" s="522">
        <f t="shared" ref="G11:G22" si="3">SUM(B11+C11+E11)+QUOTIENT(SUM(D11),60)</f>
        <v>590</v>
      </c>
      <c r="H11" s="62" t="s">
        <v>14</v>
      </c>
    </row>
    <row r="12" spans="1:8" ht="26.25" customHeight="1" thickBot="1">
      <c r="A12" s="154" t="s">
        <v>6</v>
      </c>
      <c r="B12" s="578">
        <v>166</v>
      </c>
      <c r="C12" s="578">
        <v>429</v>
      </c>
      <c r="D12" s="620">
        <f t="shared" si="0"/>
        <v>0</v>
      </c>
      <c r="E12" s="620">
        <f t="shared" si="1"/>
        <v>0</v>
      </c>
      <c r="F12" s="523">
        <f t="shared" si="2"/>
        <v>0</v>
      </c>
      <c r="G12" s="523">
        <f t="shared" si="3"/>
        <v>595</v>
      </c>
      <c r="H12" s="63" t="s">
        <v>15</v>
      </c>
    </row>
    <row r="13" spans="1:8" ht="26.25" customHeight="1" thickBot="1">
      <c r="A13" s="58" t="s">
        <v>7</v>
      </c>
      <c r="B13" s="577">
        <v>167</v>
      </c>
      <c r="C13" s="577">
        <v>338</v>
      </c>
      <c r="D13" s="619">
        <f t="shared" si="0"/>
        <v>0</v>
      </c>
      <c r="E13" s="619">
        <f t="shared" si="1"/>
        <v>0</v>
      </c>
      <c r="F13" s="522">
        <f t="shared" si="2"/>
        <v>0</v>
      </c>
      <c r="G13" s="522">
        <f t="shared" si="3"/>
        <v>505</v>
      </c>
      <c r="H13" s="62" t="s">
        <v>16</v>
      </c>
    </row>
    <row r="14" spans="1:8" ht="26.25" customHeight="1" thickBot="1">
      <c r="A14" s="154" t="s">
        <v>8</v>
      </c>
      <c r="B14" s="578">
        <v>161</v>
      </c>
      <c r="C14" s="578">
        <v>211</v>
      </c>
      <c r="D14" s="620">
        <f t="shared" si="0"/>
        <v>0</v>
      </c>
      <c r="E14" s="620">
        <f t="shared" si="1"/>
        <v>0</v>
      </c>
      <c r="F14" s="523">
        <f t="shared" si="2"/>
        <v>0</v>
      </c>
      <c r="G14" s="523">
        <f t="shared" si="3"/>
        <v>372</v>
      </c>
      <c r="H14" s="63" t="s">
        <v>17</v>
      </c>
    </row>
    <row r="15" spans="1:8" ht="26.25" customHeight="1" thickBot="1">
      <c r="A15" s="58" t="s">
        <v>60</v>
      </c>
      <c r="B15" s="577">
        <v>49</v>
      </c>
      <c r="C15" s="577">
        <v>93</v>
      </c>
      <c r="D15" s="619">
        <f t="shared" si="0"/>
        <v>0</v>
      </c>
      <c r="E15" s="619">
        <f t="shared" si="1"/>
        <v>0</v>
      </c>
      <c r="F15" s="522">
        <f t="shared" si="2"/>
        <v>0</v>
      </c>
      <c r="G15" s="522">
        <f t="shared" si="3"/>
        <v>142</v>
      </c>
      <c r="H15" s="62" t="s">
        <v>18</v>
      </c>
    </row>
    <row r="16" spans="1:8" ht="26.25" customHeight="1" thickBot="1">
      <c r="A16" s="154" t="s">
        <v>290</v>
      </c>
      <c r="B16" s="578">
        <v>15</v>
      </c>
      <c r="C16" s="578">
        <v>40</v>
      </c>
      <c r="D16" s="620">
        <f t="shared" si="0"/>
        <v>0</v>
      </c>
      <c r="E16" s="620">
        <f t="shared" si="1"/>
        <v>0</v>
      </c>
      <c r="F16" s="523">
        <f t="shared" si="2"/>
        <v>0</v>
      </c>
      <c r="G16" s="523">
        <f t="shared" si="3"/>
        <v>55</v>
      </c>
      <c r="H16" s="63" t="s">
        <v>291</v>
      </c>
    </row>
    <row r="17" spans="1:11" ht="26.25" customHeight="1" thickBot="1">
      <c r="A17" s="58" t="s">
        <v>61</v>
      </c>
      <c r="B17" s="577">
        <v>68</v>
      </c>
      <c r="C17" s="577">
        <v>128</v>
      </c>
      <c r="D17" s="619">
        <f t="shared" si="0"/>
        <v>0</v>
      </c>
      <c r="E17" s="619">
        <f t="shared" si="1"/>
        <v>0</v>
      </c>
      <c r="F17" s="522">
        <f t="shared" si="2"/>
        <v>0</v>
      </c>
      <c r="G17" s="522">
        <f t="shared" si="3"/>
        <v>196</v>
      </c>
      <c r="H17" s="62" t="s">
        <v>20</v>
      </c>
    </row>
    <row r="18" spans="1:11" ht="26.25" customHeight="1" thickBot="1">
      <c r="A18" s="154" t="s">
        <v>10</v>
      </c>
      <c r="B18" s="578">
        <v>125</v>
      </c>
      <c r="C18" s="578">
        <v>240</v>
      </c>
      <c r="D18" s="620">
        <f t="shared" si="0"/>
        <v>0</v>
      </c>
      <c r="E18" s="620">
        <f t="shared" si="1"/>
        <v>0</v>
      </c>
      <c r="F18" s="523">
        <f t="shared" si="2"/>
        <v>0</v>
      </c>
      <c r="G18" s="523">
        <f t="shared" si="3"/>
        <v>365</v>
      </c>
      <c r="H18" s="63" t="s">
        <v>21</v>
      </c>
      <c r="K18" s="511"/>
    </row>
    <row r="19" spans="1:11" ht="26.25" customHeight="1" thickBot="1">
      <c r="A19" s="58" t="s">
        <v>62</v>
      </c>
      <c r="B19" s="577">
        <v>120</v>
      </c>
      <c r="C19" s="577">
        <v>364</v>
      </c>
      <c r="D19" s="619">
        <f t="shared" si="0"/>
        <v>0</v>
      </c>
      <c r="E19" s="619">
        <f t="shared" si="1"/>
        <v>0</v>
      </c>
      <c r="F19" s="522">
        <f t="shared" si="2"/>
        <v>0</v>
      </c>
      <c r="G19" s="522">
        <f t="shared" si="3"/>
        <v>484</v>
      </c>
      <c r="H19" s="62" t="s">
        <v>63</v>
      </c>
    </row>
    <row r="20" spans="1:11" ht="26.25" customHeight="1" thickBot="1">
      <c r="A20" s="154" t="s">
        <v>11</v>
      </c>
      <c r="B20" s="578">
        <v>186</v>
      </c>
      <c r="C20" s="578">
        <v>366</v>
      </c>
      <c r="D20" s="620">
        <f t="shared" si="0"/>
        <v>0</v>
      </c>
      <c r="E20" s="620">
        <f t="shared" si="1"/>
        <v>0</v>
      </c>
      <c r="F20" s="523">
        <f t="shared" si="2"/>
        <v>0</v>
      </c>
      <c r="G20" s="523">
        <f t="shared" si="3"/>
        <v>552</v>
      </c>
      <c r="H20" s="63" t="s">
        <v>22</v>
      </c>
    </row>
    <row r="21" spans="1:11" ht="26.25" customHeight="1">
      <c r="A21" s="69" t="s">
        <v>12</v>
      </c>
      <c r="B21" s="579">
        <v>211</v>
      </c>
      <c r="C21" s="579">
        <v>187</v>
      </c>
      <c r="D21" s="621">
        <f t="shared" si="0"/>
        <v>0</v>
      </c>
      <c r="E21" s="621">
        <f t="shared" si="1"/>
        <v>0</v>
      </c>
      <c r="F21" s="524">
        <f t="shared" si="2"/>
        <v>0</v>
      </c>
      <c r="G21" s="524">
        <f t="shared" si="3"/>
        <v>398</v>
      </c>
      <c r="H21" s="70" t="s">
        <v>23</v>
      </c>
    </row>
    <row r="22" spans="1:11" ht="26.25" customHeight="1">
      <c r="A22" s="71" t="s">
        <v>0</v>
      </c>
      <c r="B22" s="405">
        <f>SUM(B10:B21)</f>
        <v>1742</v>
      </c>
      <c r="C22" s="405">
        <f>SUM(C10:C21)</f>
        <v>3159</v>
      </c>
      <c r="D22" s="519">
        <f>MOD(SUM(D10:D21),60)</f>
        <v>0</v>
      </c>
      <c r="E22" s="520">
        <f>SUM(E10:E21)+QUOTIENT(SUM(D10:D21),60)</f>
        <v>0</v>
      </c>
      <c r="F22" s="519">
        <f t="shared" si="2"/>
        <v>0</v>
      </c>
      <c r="G22" s="519">
        <f t="shared" si="3"/>
        <v>4901</v>
      </c>
      <c r="H22" s="254" t="s">
        <v>1</v>
      </c>
    </row>
    <row r="23" spans="1:11">
      <c r="A23" s="707"/>
      <c r="B23" s="707"/>
      <c r="C23" s="707"/>
      <c r="D23" s="515"/>
      <c r="E23" s="515"/>
      <c r="F23" s="515"/>
      <c r="G23" s="515"/>
      <c r="H23" s="253"/>
    </row>
    <row r="24" spans="1:11">
      <c r="A24" s="251"/>
      <c r="B24" s="252"/>
      <c r="C24" s="252"/>
      <c r="D24" s="252"/>
      <c r="E24" s="252"/>
      <c r="F24" s="252"/>
      <c r="G24" s="252"/>
      <c r="H24" s="252"/>
    </row>
    <row r="25" spans="1:11">
      <c r="A25" s="251"/>
      <c r="B25" s="146"/>
      <c r="C25" s="146"/>
      <c r="D25" s="146"/>
      <c r="E25" s="146"/>
      <c r="F25" s="146"/>
      <c r="G25" s="146"/>
      <c r="H25" s="252"/>
    </row>
    <row r="26" spans="1:11">
      <c r="A26" s="251"/>
      <c r="B26" s="251"/>
      <c r="C26" s="251"/>
      <c r="D26" s="251"/>
      <c r="E26" s="251"/>
      <c r="F26" s="251"/>
      <c r="G26" s="251"/>
      <c r="H26" s="251"/>
    </row>
    <row r="27" spans="1:11">
      <c r="A27" s="251"/>
      <c r="B27" s="251"/>
      <c r="C27" s="251"/>
      <c r="D27" s="251"/>
      <c r="E27" s="251"/>
      <c r="F27" s="251"/>
      <c r="G27" s="251"/>
      <c r="H27" s="251"/>
    </row>
    <row r="28" spans="1:11">
      <c r="A28" s="251"/>
      <c r="B28" s="251"/>
      <c r="C28" s="251"/>
      <c r="D28" s="251"/>
      <c r="E28" s="251"/>
      <c r="F28" s="251"/>
      <c r="G28" s="251"/>
      <c r="H28" s="251"/>
    </row>
    <row r="29" spans="1:11">
      <c r="A29" s="251"/>
      <c r="B29" s="251"/>
      <c r="C29" s="251"/>
      <c r="D29" s="251"/>
      <c r="E29" s="251"/>
      <c r="F29" s="251"/>
      <c r="G29" s="251"/>
      <c r="H29" s="251"/>
    </row>
  </sheetData>
  <mergeCells count="13">
    <mergeCell ref="A1:H1"/>
    <mergeCell ref="A2:H2"/>
    <mergeCell ref="A3:H3"/>
    <mergeCell ref="A4:H4"/>
    <mergeCell ref="A23:C23"/>
    <mergeCell ref="D6:E6"/>
    <mergeCell ref="D7:E7"/>
    <mergeCell ref="B7:B9"/>
    <mergeCell ref="C7:C9"/>
    <mergeCell ref="A6:A9"/>
    <mergeCell ref="H6:H9"/>
    <mergeCell ref="F6:G6"/>
    <mergeCell ref="F7:G7"/>
  </mergeCells>
  <printOptions horizontalCentered="1" verticalCentered="1"/>
  <pageMargins left="0.70866141732283472" right="0.70866141732283472" top="0.74803149606299213" bottom="0.74803149606299213" header="0.31496062992125984" footer="0.31496062992125984"/>
  <pageSetup paperSize="9" scale="95"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rightToLeft="1" view="pageBreakPreview" zoomScaleNormal="100" zoomScaleSheetLayoutView="100" workbookViewId="0">
      <selection activeCell="C18" sqref="C18"/>
    </sheetView>
  </sheetViews>
  <sheetFormatPr defaultRowHeight="12.75"/>
  <cols>
    <col min="1" max="1" width="14.28515625" style="548" customWidth="1"/>
    <col min="2" max="5" width="10.5703125" style="548" customWidth="1"/>
    <col min="6" max="6" width="12.140625" style="548" customWidth="1"/>
    <col min="7" max="7" width="11.42578125" style="548" customWidth="1"/>
    <col min="8" max="8" width="10.28515625" style="548" customWidth="1"/>
    <col min="9" max="11" width="11.42578125" style="548" customWidth="1"/>
    <col min="12" max="13" width="8.42578125" style="548" customWidth="1"/>
    <col min="14" max="14" width="16.28515625" style="548" customWidth="1"/>
    <col min="15" max="16384" width="9.140625" style="548"/>
  </cols>
  <sheetData>
    <row r="1" spans="1:14" ht="18">
      <c r="A1" s="701" t="s">
        <v>819</v>
      </c>
      <c r="B1" s="701"/>
      <c r="C1" s="702"/>
      <c r="D1" s="702"/>
      <c r="E1" s="702"/>
      <c r="F1" s="702"/>
      <c r="G1" s="702"/>
      <c r="H1" s="702"/>
      <c r="I1" s="702"/>
      <c r="J1" s="702"/>
      <c r="K1" s="702"/>
      <c r="L1" s="702"/>
      <c r="M1" s="702"/>
      <c r="N1" s="702"/>
    </row>
    <row r="2" spans="1:14" ht="18">
      <c r="A2" s="703">
        <v>2019</v>
      </c>
      <c r="B2" s="703"/>
      <c r="C2" s="704"/>
      <c r="D2" s="704"/>
      <c r="E2" s="704"/>
      <c r="F2" s="704"/>
      <c r="G2" s="704"/>
      <c r="H2" s="704"/>
      <c r="I2" s="704"/>
      <c r="J2" s="704"/>
      <c r="K2" s="704"/>
      <c r="L2" s="704"/>
      <c r="M2" s="704"/>
      <c r="N2" s="704"/>
    </row>
    <row r="3" spans="1:14" ht="31.5" customHeight="1">
      <c r="A3" s="705" t="s">
        <v>821</v>
      </c>
      <c r="B3" s="705"/>
      <c r="C3" s="705"/>
      <c r="D3" s="705"/>
      <c r="E3" s="705"/>
      <c r="F3" s="705"/>
      <c r="G3" s="705"/>
      <c r="H3" s="705"/>
      <c r="I3" s="705"/>
      <c r="J3" s="705"/>
      <c r="K3" s="705"/>
      <c r="L3" s="705"/>
      <c r="M3" s="705"/>
      <c r="N3" s="705"/>
    </row>
    <row r="4" spans="1:14" ht="15.75">
      <c r="A4" s="706">
        <v>2019</v>
      </c>
      <c r="B4" s="706"/>
      <c r="C4" s="706"/>
      <c r="D4" s="706"/>
      <c r="E4" s="706"/>
      <c r="F4" s="706"/>
      <c r="G4" s="706"/>
      <c r="H4" s="706"/>
      <c r="I4" s="706"/>
      <c r="J4" s="706"/>
      <c r="K4" s="706"/>
      <c r="L4" s="706"/>
      <c r="M4" s="706"/>
      <c r="N4" s="706"/>
    </row>
    <row r="5" spans="1:14" ht="15.75">
      <c r="A5" s="269" t="s">
        <v>227</v>
      </c>
      <c r="B5" s="269"/>
      <c r="C5" s="547"/>
      <c r="D5" s="547"/>
      <c r="E5" s="271"/>
      <c r="F5" s="271"/>
      <c r="G5" s="271"/>
      <c r="H5" s="271"/>
      <c r="I5" s="271"/>
      <c r="J5" s="271"/>
      <c r="K5" s="271"/>
      <c r="L5" s="271"/>
      <c r="M5" s="271"/>
      <c r="N5" s="272" t="s">
        <v>228</v>
      </c>
    </row>
    <row r="6" spans="1:14" ht="54" customHeight="1">
      <c r="A6" s="721" t="s">
        <v>823</v>
      </c>
      <c r="B6" s="665" t="s">
        <v>820</v>
      </c>
      <c r="C6" s="665"/>
      <c r="D6" s="665"/>
      <c r="E6" s="665"/>
      <c r="F6" s="665"/>
      <c r="G6" s="665"/>
      <c r="H6" s="665"/>
      <c r="I6" s="665"/>
      <c r="J6" s="665"/>
      <c r="K6" s="700"/>
      <c r="L6" s="729" t="s">
        <v>822</v>
      </c>
      <c r="M6" s="730"/>
      <c r="N6" s="718" t="s">
        <v>824</v>
      </c>
    </row>
    <row r="7" spans="1:14" ht="29.25" customHeight="1">
      <c r="A7" s="722"/>
      <c r="B7" s="724" t="s">
        <v>729</v>
      </c>
      <c r="C7" s="645" t="s">
        <v>730</v>
      </c>
      <c r="D7" s="645" t="s">
        <v>731</v>
      </c>
      <c r="E7" s="645" t="s">
        <v>732</v>
      </c>
      <c r="F7" s="645" t="s">
        <v>733</v>
      </c>
      <c r="G7" s="645" t="s">
        <v>734</v>
      </c>
      <c r="H7" s="645" t="s">
        <v>735</v>
      </c>
      <c r="I7" s="645" t="s">
        <v>736</v>
      </c>
      <c r="J7" s="645" t="s">
        <v>737</v>
      </c>
      <c r="K7" s="645" t="s">
        <v>307</v>
      </c>
      <c r="L7" s="664" t="s">
        <v>736</v>
      </c>
      <c r="M7" s="665"/>
      <c r="N7" s="719"/>
    </row>
    <row r="8" spans="1:14">
      <c r="A8" s="722"/>
      <c r="B8" s="725"/>
      <c r="C8" s="727"/>
      <c r="D8" s="727"/>
      <c r="E8" s="727"/>
      <c r="F8" s="727"/>
      <c r="G8" s="727"/>
      <c r="H8" s="727"/>
      <c r="I8" s="727"/>
      <c r="J8" s="727"/>
      <c r="K8" s="727"/>
      <c r="L8" s="528" t="s">
        <v>704</v>
      </c>
      <c r="M8" s="614" t="s">
        <v>705</v>
      </c>
      <c r="N8" s="719"/>
    </row>
    <row r="9" spans="1:14">
      <c r="A9" s="723"/>
      <c r="B9" s="726"/>
      <c r="C9" s="728"/>
      <c r="D9" s="728"/>
      <c r="E9" s="728"/>
      <c r="F9" s="728"/>
      <c r="G9" s="728"/>
      <c r="H9" s="728"/>
      <c r="I9" s="728"/>
      <c r="J9" s="728"/>
      <c r="K9" s="728"/>
      <c r="L9" s="574" t="s">
        <v>707</v>
      </c>
      <c r="M9" s="615" t="s">
        <v>706</v>
      </c>
      <c r="N9" s="720"/>
    </row>
    <row r="10" spans="1:14" ht="23.25" customHeight="1" thickBot="1">
      <c r="A10" s="580" t="s">
        <v>4</v>
      </c>
      <c r="B10" s="581">
        <v>44</v>
      </c>
      <c r="C10" s="581">
        <v>25</v>
      </c>
      <c r="D10" s="581">
        <v>207</v>
      </c>
      <c r="E10" s="581">
        <v>62</v>
      </c>
      <c r="F10" s="581">
        <v>78</v>
      </c>
      <c r="G10" s="581">
        <v>18</v>
      </c>
      <c r="H10" s="581">
        <v>76</v>
      </c>
      <c r="I10" s="582">
        <v>153</v>
      </c>
      <c r="J10" s="587">
        <v>4</v>
      </c>
      <c r="K10" s="587">
        <f>SUM(B10:J10)</f>
        <v>667</v>
      </c>
      <c r="L10" s="581">
        <v>30</v>
      </c>
      <c r="M10" s="581">
        <v>697</v>
      </c>
      <c r="N10" s="583" t="s">
        <v>13</v>
      </c>
    </row>
    <row r="11" spans="1:14" ht="23.25" customHeight="1" thickBot="1">
      <c r="A11" s="80" t="s">
        <v>5</v>
      </c>
      <c r="B11" s="517">
        <v>39</v>
      </c>
      <c r="C11" s="517">
        <v>14</v>
      </c>
      <c r="D11" s="517">
        <v>174</v>
      </c>
      <c r="E11" s="517">
        <v>59</v>
      </c>
      <c r="F11" s="517">
        <v>67</v>
      </c>
      <c r="G11" s="517">
        <v>20</v>
      </c>
      <c r="H11" s="517">
        <v>62</v>
      </c>
      <c r="I11" s="549">
        <v>137</v>
      </c>
      <c r="J11" s="588">
        <v>4</v>
      </c>
      <c r="K11" s="588">
        <f t="shared" ref="K11:K21" si="0">SUM(B11:J11)</f>
        <v>576</v>
      </c>
      <c r="L11" s="517">
        <f>0</f>
        <v>0</v>
      </c>
      <c r="M11" s="517">
        <v>630</v>
      </c>
      <c r="N11" s="66" t="s">
        <v>14</v>
      </c>
    </row>
    <row r="12" spans="1:14" ht="23.25" customHeight="1" thickBot="1">
      <c r="A12" s="81" t="s">
        <v>6</v>
      </c>
      <c r="B12" s="518">
        <v>65</v>
      </c>
      <c r="C12" s="518">
        <v>16</v>
      </c>
      <c r="D12" s="518">
        <v>145</v>
      </c>
      <c r="E12" s="518">
        <v>148</v>
      </c>
      <c r="F12" s="518">
        <v>56</v>
      </c>
      <c r="G12" s="518">
        <v>22</v>
      </c>
      <c r="H12" s="518">
        <v>71</v>
      </c>
      <c r="I12" s="550">
        <v>123</v>
      </c>
      <c r="J12" s="589">
        <v>3</v>
      </c>
      <c r="K12" s="589">
        <f t="shared" si="0"/>
        <v>649</v>
      </c>
      <c r="L12" s="518">
        <v>30</v>
      </c>
      <c r="M12" s="518">
        <v>697</v>
      </c>
      <c r="N12" s="67" t="s">
        <v>15</v>
      </c>
    </row>
    <row r="13" spans="1:14" ht="23.25" customHeight="1" thickBot="1">
      <c r="A13" s="80" t="s">
        <v>7</v>
      </c>
      <c r="B13" s="517">
        <v>14</v>
      </c>
      <c r="C13" s="517">
        <v>13</v>
      </c>
      <c r="D13" s="517">
        <v>176</v>
      </c>
      <c r="E13" s="517">
        <v>140</v>
      </c>
      <c r="F13" s="517">
        <v>61</v>
      </c>
      <c r="G13" s="517">
        <v>22</v>
      </c>
      <c r="H13" s="517">
        <v>89</v>
      </c>
      <c r="I13" s="549">
        <v>100</v>
      </c>
      <c r="J13" s="588">
        <v>3</v>
      </c>
      <c r="K13" s="588">
        <f t="shared" si="0"/>
        <v>618</v>
      </c>
      <c r="L13" s="517">
        <f>0</f>
        <v>0</v>
      </c>
      <c r="M13" s="517">
        <v>660</v>
      </c>
      <c r="N13" s="66" t="s">
        <v>16</v>
      </c>
    </row>
    <row r="14" spans="1:14" ht="23.25" customHeight="1" thickBot="1">
      <c r="A14" s="81" t="s">
        <v>8</v>
      </c>
      <c r="B14" s="518">
        <v>309</v>
      </c>
      <c r="C14" s="518">
        <v>3</v>
      </c>
      <c r="D14" s="518">
        <v>199</v>
      </c>
      <c r="E14" s="518">
        <v>61</v>
      </c>
      <c r="F14" s="518">
        <v>46</v>
      </c>
      <c r="G14" s="518">
        <v>7</v>
      </c>
      <c r="H14" s="518">
        <v>88</v>
      </c>
      <c r="I14" s="550">
        <v>42</v>
      </c>
      <c r="J14" s="589">
        <v>6</v>
      </c>
      <c r="K14" s="589">
        <f t="shared" si="0"/>
        <v>761</v>
      </c>
      <c r="L14" s="518">
        <v>30</v>
      </c>
      <c r="M14" s="518">
        <v>697</v>
      </c>
      <c r="N14" s="67" t="s">
        <v>17</v>
      </c>
    </row>
    <row r="15" spans="1:14" ht="23.25" customHeight="1" thickBot="1">
      <c r="A15" s="80" t="s">
        <v>60</v>
      </c>
      <c r="B15" s="517">
        <v>84</v>
      </c>
      <c r="C15" s="517">
        <v>8</v>
      </c>
      <c r="D15" s="517">
        <v>185</v>
      </c>
      <c r="E15" s="517">
        <v>26</v>
      </c>
      <c r="F15" s="517">
        <v>77</v>
      </c>
      <c r="G15" s="517">
        <v>17</v>
      </c>
      <c r="H15" s="517">
        <v>77</v>
      </c>
      <c r="I15" s="549">
        <v>159</v>
      </c>
      <c r="J15" s="588">
        <v>3</v>
      </c>
      <c r="K15" s="588">
        <f t="shared" si="0"/>
        <v>636</v>
      </c>
      <c r="L15" s="517">
        <f>0</f>
        <v>0</v>
      </c>
      <c r="M15" s="517">
        <v>660</v>
      </c>
      <c r="N15" s="66" t="s">
        <v>18</v>
      </c>
    </row>
    <row r="16" spans="1:14" ht="23.25" customHeight="1" thickBot="1">
      <c r="A16" s="81" t="s">
        <v>290</v>
      </c>
      <c r="B16" s="518">
        <v>75</v>
      </c>
      <c r="C16" s="518">
        <v>11</v>
      </c>
      <c r="D16" s="518">
        <v>194</v>
      </c>
      <c r="E16" s="518">
        <v>28</v>
      </c>
      <c r="F16" s="518">
        <v>83</v>
      </c>
      <c r="G16" s="518">
        <v>25</v>
      </c>
      <c r="H16" s="518">
        <v>92</v>
      </c>
      <c r="I16" s="550">
        <v>132</v>
      </c>
      <c r="J16" s="589">
        <v>2</v>
      </c>
      <c r="K16" s="589">
        <f t="shared" si="0"/>
        <v>642</v>
      </c>
      <c r="L16" s="518">
        <v>30</v>
      </c>
      <c r="M16" s="518">
        <v>697</v>
      </c>
      <c r="N16" s="67" t="s">
        <v>291</v>
      </c>
    </row>
    <row r="17" spans="1:14" ht="23.25" customHeight="1" thickBot="1">
      <c r="A17" s="80" t="s">
        <v>61</v>
      </c>
      <c r="B17" s="517">
        <v>82</v>
      </c>
      <c r="C17" s="517">
        <v>10</v>
      </c>
      <c r="D17" s="517">
        <v>219</v>
      </c>
      <c r="E17" s="517">
        <v>21</v>
      </c>
      <c r="F17" s="517">
        <v>70</v>
      </c>
      <c r="G17" s="517">
        <v>12</v>
      </c>
      <c r="H17" s="517">
        <v>82</v>
      </c>
      <c r="I17" s="549">
        <v>146</v>
      </c>
      <c r="J17" s="588">
        <v>2</v>
      </c>
      <c r="K17" s="588">
        <f t="shared" si="0"/>
        <v>644</v>
      </c>
      <c r="L17" s="517">
        <v>30</v>
      </c>
      <c r="M17" s="517">
        <v>697</v>
      </c>
      <c r="N17" s="66" t="s">
        <v>20</v>
      </c>
    </row>
    <row r="18" spans="1:14" ht="23.25" customHeight="1" thickBot="1">
      <c r="A18" s="81" t="s">
        <v>10</v>
      </c>
      <c r="B18" s="518">
        <v>73</v>
      </c>
      <c r="C18" s="518">
        <v>0</v>
      </c>
      <c r="D18" s="518">
        <v>177</v>
      </c>
      <c r="E18" s="518">
        <v>52</v>
      </c>
      <c r="F18" s="518">
        <v>88</v>
      </c>
      <c r="G18" s="518">
        <v>7</v>
      </c>
      <c r="H18" s="518">
        <v>106</v>
      </c>
      <c r="I18" s="550">
        <v>111</v>
      </c>
      <c r="J18" s="589">
        <v>2</v>
      </c>
      <c r="K18" s="589">
        <f t="shared" si="0"/>
        <v>616</v>
      </c>
      <c r="L18" s="518">
        <f>0</f>
        <v>0</v>
      </c>
      <c r="M18" s="518">
        <v>660</v>
      </c>
      <c r="N18" s="67" t="s">
        <v>21</v>
      </c>
    </row>
    <row r="19" spans="1:14" ht="23.25" customHeight="1" thickBot="1">
      <c r="A19" s="80" t="s">
        <v>62</v>
      </c>
      <c r="B19" s="517">
        <v>52</v>
      </c>
      <c r="C19" s="517">
        <v>14</v>
      </c>
      <c r="D19" s="517">
        <v>163</v>
      </c>
      <c r="E19" s="517">
        <v>60</v>
      </c>
      <c r="F19" s="517">
        <v>109</v>
      </c>
      <c r="G19" s="517">
        <v>9</v>
      </c>
      <c r="H19" s="517">
        <v>88</v>
      </c>
      <c r="I19" s="549">
        <v>120</v>
      </c>
      <c r="J19" s="588">
        <v>2</v>
      </c>
      <c r="K19" s="588">
        <f t="shared" si="0"/>
        <v>617</v>
      </c>
      <c r="L19" s="517">
        <v>30</v>
      </c>
      <c r="M19" s="517">
        <v>697</v>
      </c>
      <c r="N19" s="66" t="s">
        <v>63</v>
      </c>
    </row>
    <row r="20" spans="1:14" ht="23.25" customHeight="1" thickBot="1">
      <c r="A20" s="81" t="s">
        <v>11</v>
      </c>
      <c r="B20" s="518">
        <v>51</v>
      </c>
      <c r="C20" s="518">
        <v>13</v>
      </c>
      <c r="D20" s="518">
        <v>143</v>
      </c>
      <c r="E20" s="518">
        <v>103</v>
      </c>
      <c r="F20" s="518">
        <v>76</v>
      </c>
      <c r="G20" s="518">
        <v>10</v>
      </c>
      <c r="H20" s="518">
        <v>97</v>
      </c>
      <c r="I20" s="550">
        <v>112</v>
      </c>
      <c r="J20" s="589">
        <v>3</v>
      </c>
      <c r="K20" s="589">
        <f t="shared" si="0"/>
        <v>608</v>
      </c>
      <c r="L20" s="518">
        <f>0</f>
        <v>0</v>
      </c>
      <c r="M20" s="518">
        <v>660</v>
      </c>
      <c r="N20" s="67" t="s">
        <v>22</v>
      </c>
    </row>
    <row r="21" spans="1:14" ht="23.25" customHeight="1">
      <c r="A21" s="486" t="s">
        <v>12</v>
      </c>
      <c r="B21" s="584">
        <v>53</v>
      </c>
      <c r="C21" s="584">
        <v>20</v>
      </c>
      <c r="D21" s="584">
        <v>183</v>
      </c>
      <c r="E21" s="584">
        <v>99</v>
      </c>
      <c r="F21" s="584">
        <v>93</v>
      </c>
      <c r="G21" s="584">
        <v>26</v>
      </c>
      <c r="H21" s="584">
        <v>71</v>
      </c>
      <c r="I21" s="585">
        <v>86</v>
      </c>
      <c r="J21" s="590">
        <v>6</v>
      </c>
      <c r="K21" s="590">
        <f t="shared" si="0"/>
        <v>637</v>
      </c>
      <c r="L21" s="584">
        <v>30</v>
      </c>
      <c r="M21" s="584">
        <v>697</v>
      </c>
      <c r="N21" s="500" t="s">
        <v>23</v>
      </c>
    </row>
    <row r="22" spans="1:14" ht="23.25" customHeight="1">
      <c r="A22" s="552" t="s">
        <v>0</v>
      </c>
      <c r="B22" s="586">
        <f>SUM(B10:B21)</f>
        <v>941</v>
      </c>
      <c r="C22" s="586">
        <f t="shared" ref="C22:K22" si="1">SUM(C10:C21)</f>
        <v>147</v>
      </c>
      <c r="D22" s="586">
        <f t="shared" si="1"/>
        <v>2165</v>
      </c>
      <c r="E22" s="586">
        <f t="shared" si="1"/>
        <v>859</v>
      </c>
      <c r="F22" s="586">
        <f t="shared" si="1"/>
        <v>904</v>
      </c>
      <c r="G22" s="586">
        <f t="shared" si="1"/>
        <v>195</v>
      </c>
      <c r="H22" s="586">
        <f t="shared" si="1"/>
        <v>999</v>
      </c>
      <c r="I22" s="586">
        <f t="shared" si="1"/>
        <v>1421</v>
      </c>
      <c r="J22" s="551">
        <f t="shared" si="1"/>
        <v>40</v>
      </c>
      <c r="K22" s="551">
        <f t="shared" si="1"/>
        <v>7671</v>
      </c>
      <c r="L22" s="575">
        <f>MOD(SUM(L10:L21),60)</f>
        <v>30</v>
      </c>
      <c r="M22" s="575">
        <f>SUM(M10:M21)+QUOTIENT(SUM(L10:L21),60)</f>
        <v>8152</v>
      </c>
      <c r="N22" s="268" t="s">
        <v>1</v>
      </c>
    </row>
    <row r="23" spans="1:14">
      <c r="A23" s="253"/>
      <c r="B23" s="253"/>
      <c r="C23" s="253"/>
      <c r="D23" s="253"/>
      <c r="E23" s="253"/>
      <c r="F23" s="253"/>
      <c r="G23" s="253"/>
      <c r="H23" s="253"/>
      <c r="I23" s="253"/>
      <c r="J23" s="253"/>
      <c r="K23" s="253"/>
      <c r="L23" s="253"/>
      <c r="M23" s="253"/>
      <c r="N23" s="253"/>
    </row>
    <row r="24" spans="1:14">
      <c r="A24" s="251"/>
      <c r="B24" s="251"/>
      <c r="C24" s="252"/>
      <c r="D24" s="252"/>
      <c r="E24" s="252"/>
      <c r="F24" s="252"/>
      <c r="G24" s="252"/>
      <c r="H24" s="252"/>
      <c r="I24" s="252"/>
      <c r="J24" s="252"/>
      <c r="K24" s="252"/>
      <c r="L24" s="252"/>
      <c r="M24" s="252"/>
      <c r="N24" s="252"/>
    </row>
    <row r="25" spans="1:14">
      <c r="A25" s="251"/>
      <c r="B25" s="251"/>
      <c r="C25" s="146"/>
      <c r="D25" s="146"/>
      <c r="E25" s="146"/>
      <c r="F25" s="146"/>
      <c r="G25" s="146"/>
      <c r="H25" s="146"/>
      <c r="I25" s="146"/>
      <c r="J25" s="146"/>
      <c r="K25" s="146"/>
      <c r="L25" s="146"/>
      <c r="M25" s="146"/>
      <c r="N25" s="252"/>
    </row>
    <row r="26" spans="1:14">
      <c r="A26" s="251"/>
      <c r="B26" s="251"/>
      <c r="C26" s="251"/>
      <c r="D26" s="251"/>
      <c r="E26" s="251"/>
      <c r="F26" s="251"/>
      <c r="G26" s="251"/>
      <c r="H26" s="251"/>
      <c r="I26" s="251"/>
      <c r="J26" s="251"/>
      <c r="K26" s="251"/>
      <c r="L26" s="251"/>
      <c r="M26" s="251"/>
      <c r="N26" s="251"/>
    </row>
    <row r="27" spans="1:14">
      <c r="A27" s="251"/>
      <c r="B27" s="251"/>
      <c r="C27" s="251"/>
      <c r="D27" s="251"/>
      <c r="E27" s="251"/>
      <c r="F27" s="251"/>
      <c r="G27" s="251"/>
      <c r="H27" s="251"/>
      <c r="I27" s="251"/>
      <c r="J27" s="251"/>
      <c r="K27" s="251"/>
      <c r="L27" s="251"/>
      <c r="M27" s="251"/>
      <c r="N27" s="251"/>
    </row>
    <row r="28" spans="1:14">
      <c r="A28" s="251"/>
      <c r="B28" s="251"/>
      <c r="C28" s="251"/>
      <c r="D28" s="251"/>
      <c r="E28" s="251"/>
      <c r="F28" s="251"/>
      <c r="G28" s="251"/>
      <c r="H28" s="251"/>
      <c r="I28" s="251"/>
      <c r="J28" s="251"/>
      <c r="K28" s="251"/>
      <c r="L28" s="251"/>
      <c r="M28" s="251"/>
      <c r="N28" s="251"/>
    </row>
    <row r="29" spans="1:14">
      <c r="A29" s="251"/>
      <c r="B29" s="251"/>
      <c r="C29" s="251"/>
      <c r="D29" s="251"/>
      <c r="E29" s="251"/>
      <c r="F29" s="251"/>
      <c r="G29" s="251"/>
      <c r="H29" s="251"/>
      <c r="I29" s="251"/>
      <c r="J29" s="251"/>
      <c r="K29" s="251"/>
      <c r="L29" s="251"/>
      <c r="M29" s="251"/>
      <c r="N29" s="251"/>
    </row>
  </sheetData>
  <mergeCells count="19">
    <mergeCell ref="A1:N1"/>
    <mergeCell ref="A2:N2"/>
    <mergeCell ref="A3:N3"/>
    <mergeCell ref="A4:N4"/>
    <mergeCell ref="B6:K6"/>
    <mergeCell ref="L6:M6"/>
    <mergeCell ref="L7:M7"/>
    <mergeCell ref="N6:N9"/>
    <mergeCell ref="A6:A9"/>
    <mergeCell ref="B7:B9"/>
    <mergeCell ref="C7:C9"/>
    <mergeCell ref="D7:D9"/>
    <mergeCell ref="E7:E9"/>
    <mergeCell ref="F7:F9"/>
    <mergeCell ref="G7:G9"/>
    <mergeCell ref="H7:H9"/>
    <mergeCell ref="I7:I9"/>
    <mergeCell ref="J7:J9"/>
    <mergeCell ref="K7:K9"/>
  </mergeCells>
  <printOptions horizontalCentered="1" verticalCentered="1"/>
  <pageMargins left="0" right="0" top="0.74803149606299213" bottom="0" header="0" footer="0"/>
  <pageSetup paperSize="9" scale="85"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rightToLeft="1" view="pageBreakPreview" zoomScaleNormal="75" zoomScaleSheetLayoutView="100" workbookViewId="0">
      <selection activeCell="C8" sqref="C8"/>
    </sheetView>
  </sheetViews>
  <sheetFormatPr defaultRowHeight="12.75"/>
  <cols>
    <col min="1" max="1" width="19.7109375" style="18" customWidth="1"/>
    <col min="2" max="4" width="13.5703125" style="18" customWidth="1"/>
    <col min="5" max="5" width="10.5703125" style="18" customWidth="1"/>
    <col min="6" max="6" width="25.28515625" style="18" customWidth="1"/>
    <col min="7" max="16384" width="9.140625" style="4"/>
  </cols>
  <sheetData>
    <row r="1" spans="1:6" s="12" customFormat="1" ht="18">
      <c r="A1" s="623" t="s">
        <v>250</v>
      </c>
      <c r="B1" s="624"/>
      <c r="C1" s="624"/>
      <c r="D1" s="624"/>
      <c r="E1" s="624"/>
      <c r="F1" s="624"/>
    </row>
    <row r="2" spans="1:6" s="13" customFormat="1" ht="18">
      <c r="A2" s="638" t="s">
        <v>741</v>
      </c>
      <c r="B2" s="638"/>
      <c r="C2" s="638"/>
      <c r="D2" s="638"/>
      <c r="E2" s="638"/>
      <c r="F2" s="638"/>
    </row>
    <row r="3" spans="1:6" s="13" customFormat="1" ht="15.75">
      <c r="A3" s="628" t="s">
        <v>86</v>
      </c>
      <c r="B3" s="628"/>
      <c r="C3" s="628"/>
      <c r="D3" s="628"/>
      <c r="E3" s="628"/>
      <c r="F3" s="628"/>
    </row>
    <row r="4" spans="1:6" s="13" customFormat="1" ht="15.75">
      <c r="A4" s="628" t="s">
        <v>741</v>
      </c>
      <c r="B4" s="628"/>
      <c r="C4" s="628"/>
      <c r="D4" s="628"/>
      <c r="E4" s="628"/>
      <c r="F4" s="628"/>
    </row>
    <row r="5" spans="1:6" ht="20.100000000000001" customHeight="1">
      <c r="A5" s="27" t="s">
        <v>230</v>
      </c>
      <c r="B5" s="26"/>
      <c r="C5" s="26"/>
      <c r="D5" s="26"/>
      <c r="E5" s="26"/>
      <c r="F5" s="56" t="s">
        <v>229</v>
      </c>
    </row>
    <row r="6" spans="1:6" s="5" customFormat="1" ht="27" customHeight="1" thickBot="1">
      <c r="A6" s="629" t="s">
        <v>409</v>
      </c>
      <c r="B6" s="273" t="s">
        <v>411</v>
      </c>
      <c r="C6" s="273" t="s">
        <v>412</v>
      </c>
      <c r="D6" s="273" t="s">
        <v>413</v>
      </c>
      <c r="E6" s="406" t="s">
        <v>0</v>
      </c>
      <c r="F6" s="731" t="s">
        <v>410</v>
      </c>
    </row>
    <row r="7" spans="1:6" s="5" customFormat="1" ht="27" customHeight="1">
      <c r="A7" s="733"/>
      <c r="B7" s="591" t="s">
        <v>414</v>
      </c>
      <c r="C7" s="591" t="s">
        <v>525</v>
      </c>
      <c r="D7" s="591" t="s">
        <v>526</v>
      </c>
      <c r="E7" s="592" t="s">
        <v>1</v>
      </c>
      <c r="F7" s="732"/>
    </row>
    <row r="8" spans="1:6" s="6" customFormat="1" ht="27" customHeight="1" thickBot="1">
      <c r="A8" s="111">
        <v>2015</v>
      </c>
      <c r="B8" s="112">
        <v>16</v>
      </c>
      <c r="C8" s="112">
        <v>23</v>
      </c>
      <c r="D8" s="112">
        <v>1</v>
      </c>
      <c r="E8" s="113">
        <f t="shared" ref="E8" si="0">SUM(B8:D8)</f>
        <v>40</v>
      </c>
      <c r="F8" s="114">
        <v>2015</v>
      </c>
    </row>
    <row r="9" spans="1:6" s="99" customFormat="1" ht="27" customHeight="1" thickBot="1">
      <c r="A9" s="109">
        <v>2016</v>
      </c>
      <c r="B9" s="89">
        <v>21</v>
      </c>
      <c r="C9" s="89">
        <v>11</v>
      </c>
      <c r="D9" s="89">
        <v>0</v>
      </c>
      <c r="E9" s="90">
        <f t="shared" ref="E9" si="1">SUM(B9:D9)</f>
        <v>32</v>
      </c>
      <c r="F9" s="72">
        <v>2016</v>
      </c>
    </row>
    <row r="10" spans="1:6" s="99" customFormat="1" ht="27" customHeight="1">
      <c r="A10" s="356">
        <v>2017</v>
      </c>
      <c r="B10" s="357">
        <v>13</v>
      </c>
      <c r="C10" s="357">
        <v>12</v>
      </c>
      <c r="D10" s="357">
        <v>3</v>
      </c>
      <c r="E10" s="358">
        <f>SUM(B10:D10)</f>
        <v>28</v>
      </c>
      <c r="F10" s="359">
        <v>2017</v>
      </c>
    </row>
    <row r="11" spans="1:6" s="99" customFormat="1" ht="27" customHeight="1">
      <c r="A11" s="593">
        <v>2018</v>
      </c>
      <c r="B11" s="594">
        <v>18</v>
      </c>
      <c r="C11" s="594">
        <v>11</v>
      </c>
      <c r="D11" s="594">
        <v>4</v>
      </c>
      <c r="E11" s="595">
        <f>SUM(B11:D11)</f>
        <v>33</v>
      </c>
      <c r="F11" s="596">
        <v>2018</v>
      </c>
    </row>
    <row r="12" spans="1:6" s="99" customFormat="1" ht="27" customHeight="1">
      <c r="A12" s="597">
        <v>2019</v>
      </c>
      <c r="B12" s="598">
        <v>15</v>
      </c>
      <c r="C12" s="598">
        <v>6</v>
      </c>
      <c r="D12" s="598">
        <v>3</v>
      </c>
      <c r="E12" s="599">
        <f>SUM(B12:D12)</f>
        <v>24</v>
      </c>
      <c r="F12" s="600">
        <v>2019</v>
      </c>
    </row>
    <row r="17" ht="29.25" customHeight="1"/>
  </sheetData>
  <mergeCells count="6">
    <mergeCell ref="A1:F1"/>
    <mergeCell ref="A3:F3"/>
    <mergeCell ref="A4:F4"/>
    <mergeCell ref="F6:F7"/>
    <mergeCell ref="A6:A7"/>
    <mergeCell ref="A2:F2"/>
  </mergeCells>
  <phoneticPr fontId="24" type="noConversion"/>
  <printOptions horizontalCentered="1" verticalCentered="1"/>
  <pageMargins left="0" right="0" top="0" bottom="0" header="0" footer="0"/>
  <pageSetup paperSize="9" scale="95"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rightToLeft="1" view="pageBreakPreview" zoomScaleNormal="75" zoomScaleSheetLayoutView="100" workbookViewId="0">
      <selection activeCell="D11" sqref="D11"/>
    </sheetView>
  </sheetViews>
  <sheetFormatPr defaultRowHeight="12.75"/>
  <cols>
    <col min="1" max="1" width="18.7109375" style="18" customWidth="1"/>
    <col min="2" max="10" width="10.140625" style="18" customWidth="1"/>
    <col min="11" max="11" width="19.7109375" style="18" customWidth="1"/>
    <col min="12" max="16384" width="9.140625" style="4"/>
  </cols>
  <sheetData>
    <row r="1" spans="1:11" s="12" customFormat="1" ht="18">
      <c r="A1" s="623" t="s">
        <v>133</v>
      </c>
      <c r="B1" s="624"/>
      <c r="C1" s="624"/>
      <c r="D1" s="624"/>
      <c r="E1" s="624"/>
      <c r="F1" s="624"/>
      <c r="G1" s="624"/>
      <c r="H1" s="624"/>
      <c r="I1" s="624"/>
      <c r="J1" s="624"/>
      <c r="K1" s="624"/>
    </row>
    <row r="2" spans="1:11" s="12" customFormat="1" ht="18">
      <c r="A2" s="625" t="s">
        <v>741</v>
      </c>
      <c r="B2" s="626"/>
      <c r="C2" s="626"/>
      <c r="D2" s="626"/>
      <c r="E2" s="626"/>
      <c r="F2" s="626"/>
      <c r="G2" s="626"/>
      <c r="H2" s="626"/>
      <c r="I2" s="626"/>
      <c r="J2" s="626"/>
      <c r="K2" s="626"/>
    </row>
    <row r="3" spans="1:11" s="13" customFormat="1" ht="15.75">
      <c r="A3" s="628" t="s">
        <v>190</v>
      </c>
      <c r="B3" s="628"/>
      <c r="C3" s="628"/>
      <c r="D3" s="628"/>
      <c r="E3" s="628"/>
      <c r="F3" s="628"/>
      <c r="G3" s="628"/>
      <c r="H3" s="628"/>
      <c r="I3" s="628"/>
      <c r="J3" s="628"/>
      <c r="K3" s="628"/>
    </row>
    <row r="4" spans="1:11" s="13" customFormat="1" ht="15.75">
      <c r="A4" s="628" t="s">
        <v>741</v>
      </c>
      <c r="B4" s="628"/>
      <c r="C4" s="628"/>
      <c r="D4" s="628"/>
      <c r="E4" s="628"/>
      <c r="F4" s="628"/>
      <c r="G4" s="628"/>
      <c r="H4" s="628"/>
      <c r="I4" s="628"/>
      <c r="J4" s="628"/>
      <c r="K4" s="628"/>
    </row>
    <row r="5" spans="1:11" ht="20.100000000000001" customHeight="1">
      <c r="A5" s="27" t="s">
        <v>232</v>
      </c>
      <c r="B5" s="26"/>
      <c r="C5" s="26"/>
      <c r="D5" s="26"/>
      <c r="E5" s="26"/>
      <c r="F5" s="4"/>
      <c r="G5" s="4"/>
      <c r="H5" s="4"/>
      <c r="I5" s="4"/>
      <c r="J5" s="4"/>
      <c r="K5" s="56" t="s">
        <v>231</v>
      </c>
    </row>
    <row r="6" spans="1:11" s="5" customFormat="1" ht="36" customHeight="1" thickBot="1">
      <c r="A6" s="734" t="s">
        <v>415</v>
      </c>
      <c r="B6" s="273" t="s">
        <v>531</v>
      </c>
      <c r="C6" s="273" t="s">
        <v>417</v>
      </c>
      <c r="D6" s="273" t="s">
        <v>419</v>
      </c>
      <c r="E6" s="273" t="s">
        <v>421</v>
      </c>
      <c r="F6" s="273" t="s">
        <v>527</v>
      </c>
      <c r="G6" s="273" t="s">
        <v>422</v>
      </c>
      <c r="H6" s="273" t="s">
        <v>424</v>
      </c>
      <c r="I6" s="273" t="s">
        <v>349</v>
      </c>
      <c r="J6" s="274" t="s">
        <v>0</v>
      </c>
      <c r="K6" s="731" t="s">
        <v>416</v>
      </c>
    </row>
    <row r="7" spans="1:11" s="5" customFormat="1" ht="36" customHeight="1">
      <c r="A7" s="735"/>
      <c r="B7" s="591" t="s">
        <v>528</v>
      </c>
      <c r="C7" s="591" t="s">
        <v>418</v>
      </c>
      <c r="D7" s="591" t="s">
        <v>420</v>
      </c>
      <c r="E7" s="591" t="s">
        <v>529</v>
      </c>
      <c r="F7" s="591" t="s">
        <v>530</v>
      </c>
      <c r="G7" s="591" t="s">
        <v>423</v>
      </c>
      <c r="H7" s="591" t="s">
        <v>425</v>
      </c>
      <c r="I7" s="591" t="s">
        <v>366</v>
      </c>
      <c r="J7" s="592" t="s">
        <v>1</v>
      </c>
      <c r="K7" s="732"/>
    </row>
    <row r="8" spans="1:11" s="6" customFormat="1" ht="27" customHeight="1" thickBot="1">
      <c r="A8" s="111">
        <v>2015</v>
      </c>
      <c r="B8" s="115">
        <v>0</v>
      </c>
      <c r="C8" s="115">
        <v>5</v>
      </c>
      <c r="D8" s="115">
        <v>15</v>
      </c>
      <c r="E8" s="115">
        <v>13</v>
      </c>
      <c r="F8" s="115">
        <v>2</v>
      </c>
      <c r="G8" s="115">
        <v>2</v>
      </c>
      <c r="H8" s="115">
        <v>3</v>
      </c>
      <c r="I8" s="115">
        <v>0</v>
      </c>
      <c r="J8" s="116">
        <f t="shared" ref="J8" si="0">SUM(B8:I8)</f>
        <v>40</v>
      </c>
      <c r="K8" s="117">
        <v>2015</v>
      </c>
    </row>
    <row r="9" spans="1:11" s="99" customFormat="1" ht="27" customHeight="1" thickBot="1">
      <c r="A9" s="109">
        <v>2016</v>
      </c>
      <c r="B9" s="83">
        <v>0</v>
      </c>
      <c r="C9" s="83">
        <v>0</v>
      </c>
      <c r="D9" s="83">
        <v>7</v>
      </c>
      <c r="E9" s="83">
        <v>8</v>
      </c>
      <c r="F9" s="83">
        <v>1</v>
      </c>
      <c r="G9" s="83">
        <v>0</v>
      </c>
      <c r="H9" s="83">
        <v>0</v>
      </c>
      <c r="I9" s="83">
        <v>16</v>
      </c>
      <c r="J9" s="84">
        <f t="shared" ref="J9" si="1">SUM(B9:I9)</f>
        <v>32</v>
      </c>
      <c r="K9" s="94">
        <v>2016</v>
      </c>
    </row>
    <row r="10" spans="1:11" s="99" customFormat="1" ht="27" customHeight="1">
      <c r="A10" s="356">
        <v>2017</v>
      </c>
      <c r="B10" s="360">
        <v>0</v>
      </c>
      <c r="C10" s="360">
        <v>1</v>
      </c>
      <c r="D10" s="360">
        <v>12</v>
      </c>
      <c r="E10" s="360">
        <v>1</v>
      </c>
      <c r="F10" s="360">
        <v>1</v>
      </c>
      <c r="G10" s="360">
        <v>0</v>
      </c>
      <c r="H10" s="360">
        <v>0</v>
      </c>
      <c r="I10" s="360">
        <v>13</v>
      </c>
      <c r="J10" s="361">
        <f t="shared" ref="J10" si="2">SUM(B10:I10)</f>
        <v>28</v>
      </c>
      <c r="K10" s="362">
        <v>2017</v>
      </c>
    </row>
    <row r="11" spans="1:11" s="99" customFormat="1" ht="27" customHeight="1" thickBot="1">
      <c r="A11" s="407">
        <v>2018</v>
      </c>
      <c r="B11" s="509">
        <v>0</v>
      </c>
      <c r="C11" s="509">
        <v>2</v>
      </c>
      <c r="D11" s="509">
        <v>21</v>
      </c>
      <c r="E11" s="509">
        <v>5</v>
      </c>
      <c r="F11" s="509">
        <v>0</v>
      </c>
      <c r="G11" s="509">
        <v>0</v>
      </c>
      <c r="H11" s="509">
        <v>0</v>
      </c>
      <c r="I11" s="509">
        <v>5</v>
      </c>
      <c r="J11" s="408">
        <f>SUM(B11:I11)</f>
        <v>33</v>
      </c>
      <c r="K11" s="510">
        <v>2018</v>
      </c>
    </row>
    <row r="12" spans="1:11" s="99" customFormat="1" ht="27" customHeight="1">
      <c r="A12" s="110">
        <v>2019</v>
      </c>
      <c r="B12" s="85">
        <v>0</v>
      </c>
      <c r="C12" s="85">
        <v>0</v>
      </c>
      <c r="D12" s="85">
        <v>9</v>
      </c>
      <c r="E12" s="85">
        <v>3</v>
      </c>
      <c r="F12" s="85">
        <v>1</v>
      </c>
      <c r="G12" s="85">
        <v>0</v>
      </c>
      <c r="H12" s="85">
        <v>0</v>
      </c>
      <c r="I12" s="85">
        <v>11</v>
      </c>
      <c r="J12" s="86">
        <f>SUM(B12:I12)</f>
        <v>24</v>
      </c>
      <c r="K12" s="95">
        <v>2019</v>
      </c>
    </row>
    <row r="16" spans="1:11" ht="29.25" customHeight="1"/>
  </sheetData>
  <mergeCells count="6">
    <mergeCell ref="A1:K1"/>
    <mergeCell ref="A2:K2"/>
    <mergeCell ref="A3:K3"/>
    <mergeCell ref="A4:K4"/>
    <mergeCell ref="K6:K7"/>
    <mergeCell ref="A6:A7"/>
  </mergeCells>
  <phoneticPr fontId="24"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rightToLeft="1" view="pageBreakPreview" zoomScaleNormal="75" zoomScaleSheetLayoutView="100" workbookViewId="0">
      <selection activeCell="F25" sqref="F25"/>
    </sheetView>
  </sheetViews>
  <sheetFormatPr defaultRowHeight="12.75"/>
  <cols>
    <col min="1" max="1" width="23.5703125" style="23" customWidth="1"/>
    <col min="2" max="4" width="8.28515625" style="23" bestFit="1" customWidth="1"/>
    <col min="5" max="5" width="9.140625" style="23" customWidth="1"/>
    <col min="6" max="12" width="8.28515625" style="23" bestFit="1" customWidth="1"/>
    <col min="13" max="13" width="9.28515625" style="23" bestFit="1" customWidth="1"/>
    <col min="14" max="14" width="10.85546875" style="23" bestFit="1" customWidth="1"/>
    <col min="15" max="15" width="26.140625" style="23" customWidth="1"/>
    <col min="16" max="16384" width="9.140625" style="99"/>
  </cols>
  <sheetData>
    <row r="1" spans="1:15" s="12" customFormat="1" ht="18">
      <c r="A1" s="738" t="s">
        <v>258</v>
      </c>
      <c r="B1" s="739"/>
      <c r="C1" s="739"/>
      <c r="D1" s="739"/>
      <c r="E1" s="739"/>
      <c r="F1" s="739"/>
      <c r="G1" s="739"/>
      <c r="H1" s="739"/>
      <c r="I1" s="739"/>
      <c r="J1" s="739"/>
      <c r="K1" s="739"/>
      <c r="L1" s="739"/>
      <c r="M1" s="739"/>
      <c r="N1" s="739"/>
      <c r="O1" s="739"/>
    </row>
    <row r="2" spans="1:15" s="12" customFormat="1" ht="18">
      <c r="A2" s="740">
        <v>2019</v>
      </c>
      <c r="B2" s="741"/>
      <c r="C2" s="741"/>
      <c r="D2" s="741"/>
      <c r="E2" s="741"/>
      <c r="F2" s="741"/>
      <c r="G2" s="741"/>
      <c r="H2" s="741"/>
      <c r="I2" s="741"/>
      <c r="J2" s="741"/>
      <c r="K2" s="741"/>
      <c r="L2" s="741"/>
      <c r="M2" s="741"/>
      <c r="N2" s="741"/>
      <c r="O2" s="741"/>
    </row>
    <row r="3" spans="1:15" s="13" customFormat="1" ht="15.75">
      <c r="A3" s="742" t="s">
        <v>532</v>
      </c>
      <c r="B3" s="742"/>
      <c r="C3" s="742"/>
      <c r="D3" s="742"/>
      <c r="E3" s="742"/>
      <c r="F3" s="742"/>
      <c r="G3" s="742"/>
      <c r="H3" s="742"/>
      <c r="I3" s="742"/>
      <c r="J3" s="742"/>
      <c r="K3" s="742"/>
      <c r="L3" s="742"/>
      <c r="M3" s="742"/>
      <c r="N3" s="742"/>
      <c r="O3" s="742"/>
    </row>
    <row r="4" spans="1:15" s="13" customFormat="1" ht="15.75">
      <c r="A4" s="742">
        <v>2019</v>
      </c>
      <c r="B4" s="742"/>
      <c r="C4" s="742"/>
      <c r="D4" s="742"/>
      <c r="E4" s="742"/>
      <c r="F4" s="742"/>
      <c r="G4" s="742"/>
      <c r="H4" s="742"/>
      <c r="I4" s="742"/>
      <c r="J4" s="742"/>
      <c r="K4" s="742"/>
      <c r="L4" s="742"/>
      <c r="M4" s="742"/>
      <c r="N4" s="742"/>
      <c r="O4" s="742"/>
    </row>
    <row r="5" spans="1:15" ht="20.100000000000001" customHeight="1">
      <c r="A5" s="27" t="s">
        <v>233</v>
      </c>
      <c r="B5" s="258"/>
      <c r="C5" s="258"/>
      <c r="D5" s="258"/>
      <c r="E5" s="258"/>
      <c r="F5" s="99"/>
      <c r="G5" s="99"/>
      <c r="H5" s="99"/>
      <c r="I5" s="99"/>
      <c r="J5" s="99"/>
      <c r="K5" s="99"/>
      <c r="L5" s="99"/>
      <c r="M5" s="99"/>
      <c r="N5" s="99"/>
      <c r="O5" s="56" t="s">
        <v>234</v>
      </c>
    </row>
    <row r="6" spans="1:15" s="5" customFormat="1" ht="26.25" customHeight="1" thickBot="1">
      <c r="A6" s="629" t="s">
        <v>259</v>
      </c>
      <c r="B6" s="51" t="s">
        <v>4</v>
      </c>
      <c r="C6" s="51" t="s">
        <v>5</v>
      </c>
      <c r="D6" s="51" t="s">
        <v>6</v>
      </c>
      <c r="E6" s="51" t="s">
        <v>7</v>
      </c>
      <c r="F6" s="51" t="s">
        <v>8</v>
      </c>
      <c r="G6" s="51" t="s">
        <v>60</v>
      </c>
      <c r="H6" s="51" t="s">
        <v>9</v>
      </c>
      <c r="I6" s="51" t="s">
        <v>140</v>
      </c>
      <c r="J6" s="51" t="s">
        <v>10</v>
      </c>
      <c r="K6" s="51" t="s">
        <v>143</v>
      </c>
      <c r="L6" s="51" t="s">
        <v>11</v>
      </c>
      <c r="M6" s="51" t="s">
        <v>12</v>
      </c>
      <c r="N6" s="135" t="s">
        <v>0</v>
      </c>
      <c r="O6" s="736" t="s">
        <v>721</v>
      </c>
    </row>
    <row r="7" spans="1:15" s="5" customFormat="1" ht="24" customHeight="1">
      <c r="A7" s="631"/>
      <c r="B7" s="502" t="s">
        <v>134</v>
      </c>
      <c r="C7" s="502" t="s">
        <v>135</v>
      </c>
      <c r="D7" s="502" t="s">
        <v>136</v>
      </c>
      <c r="E7" s="502" t="s">
        <v>137</v>
      </c>
      <c r="F7" s="502" t="s">
        <v>17</v>
      </c>
      <c r="G7" s="502" t="s">
        <v>139</v>
      </c>
      <c r="H7" s="502" t="s">
        <v>426</v>
      </c>
      <c r="I7" s="502" t="s">
        <v>141</v>
      </c>
      <c r="J7" s="502" t="s">
        <v>142</v>
      </c>
      <c r="K7" s="502" t="s">
        <v>144</v>
      </c>
      <c r="L7" s="502" t="s">
        <v>145</v>
      </c>
      <c r="M7" s="502" t="s">
        <v>146</v>
      </c>
      <c r="N7" s="502" t="s">
        <v>1</v>
      </c>
      <c r="O7" s="737"/>
    </row>
    <row r="8" spans="1:15" s="6" customFormat="1" ht="25.5" customHeight="1" thickBot="1">
      <c r="A8" s="415" t="s">
        <v>72</v>
      </c>
      <c r="B8" s="409">
        <v>67813</v>
      </c>
      <c r="C8" s="409">
        <v>70837</v>
      </c>
      <c r="D8" s="409">
        <v>62476</v>
      </c>
      <c r="E8" s="409">
        <v>22993</v>
      </c>
      <c r="F8" s="409">
        <v>10100</v>
      </c>
      <c r="G8" s="409">
        <v>16694</v>
      </c>
      <c r="H8" s="409">
        <v>11567</v>
      </c>
      <c r="I8" s="409">
        <v>15839</v>
      </c>
      <c r="J8" s="409">
        <v>12951</v>
      </c>
      <c r="K8" s="409">
        <v>20607</v>
      </c>
      <c r="L8" s="409">
        <v>25713</v>
      </c>
      <c r="M8" s="409">
        <v>35620</v>
      </c>
      <c r="N8" s="410">
        <v>373210</v>
      </c>
      <c r="O8" s="422" t="s">
        <v>73</v>
      </c>
    </row>
    <row r="9" spans="1:15" s="6" customFormat="1" ht="25.5" customHeight="1" thickBot="1">
      <c r="A9" s="416" t="s">
        <v>116</v>
      </c>
      <c r="B9" s="411">
        <v>1150</v>
      </c>
      <c r="C9" s="411">
        <v>1529</v>
      </c>
      <c r="D9" s="411">
        <v>2633</v>
      </c>
      <c r="E9" s="411">
        <v>1217</v>
      </c>
      <c r="F9" s="411">
        <v>857</v>
      </c>
      <c r="G9" s="411">
        <v>607</v>
      </c>
      <c r="H9" s="411">
        <v>1319</v>
      </c>
      <c r="I9" s="411">
        <v>469</v>
      </c>
      <c r="J9" s="411">
        <v>1005</v>
      </c>
      <c r="K9" s="150">
        <v>1505</v>
      </c>
      <c r="L9" s="150">
        <v>1382</v>
      </c>
      <c r="M9" s="411">
        <v>1446</v>
      </c>
      <c r="N9" s="412">
        <v>15119</v>
      </c>
      <c r="O9" s="423" t="s">
        <v>118</v>
      </c>
    </row>
    <row r="10" spans="1:15" s="6" customFormat="1" ht="25.5" customHeight="1" thickBot="1">
      <c r="A10" s="417" t="s">
        <v>757</v>
      </c>
      <c r="B10" s="148" t="s">
        <v>317</v>
      </c>
      <c r="C10" s="148" t="s">
        <v>317</v>
      </c>
      <c r="D10" s="148">
        <v>18334</v>
      </c>
      <c r="E10" s="148">
        <v>114753</v>
      </c>
      <c r="F10" s="148">
        <v>44894</v>
      </c>
      <c r="G10" s="148">
        <v>63435</v>
      </c>
      <c r="H10" s="148">
        <v>45795</v>
      </c>
      <c r="I10" s="148">
        <v>47812</v>
      </c>
      <c r="J10" s="148">
        <v>30185</v>
      </c>
      <c r="K10" s="148">
        <v>42729</v>
      </c>
      <c r="L10" s="148">
        <v>44600</v>
      </c>
      <c r="M10" s="148">
        <v>67684</v>
      </c>
      <c r="N10" s="149">
        <v>520221</v>
      </c>
      <c r="O10" s="424" t="s">
        <v>758</v>
      </c>
    </row>
    <row r="11" spans="1:15" s="6" customFormat="1" ht="25.5" customHeight="1" thickBot="1">
      <c r="A11" s="418" t="s">
        <v>251</v>
      </c>
      <c r="B11" s="411">
        <v>2774</v>
      </c>
      <c r="C11" s="411">
        <v>3188</v>
      </c>
      <c r="D11" s="411">
        <v>2677</v>
      </c>
      <c r="E11" s="411">
        <v>2252</v>
      </c>
      <c r="F11" s="411">
        <v>854</v>
      </c>
      <c r="G11" s="411">
        <v>1711</v>
      </c>
      <c r="H11" s="411">
        <v>755</v>
      </c>
      <c r="I11" s="411">
        <v>1265</v>
      </c>
      <c r="J11" s="411">
        <v>1067</v>
      </c>
      <c r="K11" s="150">
        <v>2249</v>
      </c>
      <c r="L11" s="150">
        <v>3792</v>
      </c>
      <c r="M11" s="411">
        <v>6310</v>
      </c>
      <c r="N11" s="412">
        <v>28894</v>
      </c>
      <c r="O11" s="425" t="s">
        <v>252</v>
      </c>
    </row>
    <row r="12" spans="1:15" s="6" customFormat="1" ht="25.5" customHeight="1" thickBot="1">
      <c r="A12" s="417" t="s">
        <v>253</v>
      </c>
      <c r="B12" s="148">
        <v>675</v>
      </c>
      <c r="C12" s="148">
        <v>600</v>
      </c>
      <c r="D12" s="148">
        <v>533</v>
      </c>
      <c r="E12" s="148">
        <v>566</v>
      </c>
      <c r="F12" s="148">
        <v>359</v>
      </c>
      <c r="G12" s="148">
        <v>846</v>
      </c>
      <c r="H12" s="148">
        <v>226</v>
      </c>
      <c r="I12" s="148">
        <v>272</v>
      </c>
      <c r="J12" s="148">
        <v>263</v>
      </c>
      <c r="K12" s="148">
        <v>621</v>
      </c>
      <c r="L12" s="148">
        <v>1854</v>
      </c>
      <c r="M12" s="148">
        <v>3473</v>
      </c>
      <c r="N12" s="149">
        <v>10288</v>
      </c>
      <c r="O12" s="424" t="s">
        <v>287</v>
      </c>
    </row>
    <row r="13" spans="1:15" s="6" customFormat="1" ht="25.5" customHeight="1" thickBot="1">
      <c r="A13" s="419" t="s">
        <v>254</v>
      </c>
      <c r="B13" s="411">
        <v>603</v>
      </c>
      <c r="C13" s="411">
        <v>760</v>
      </c>
      <c r="D13" s="411">
        <v>464</v>
      </c>
      <c r="E13" s="411">
        <v>419</v>
      </c>
      <c r="F13" s="411">
        <v>449</v>
      </c>
      <c r="G13" s="411">
        <v>64</v>
      </c>
      <c r="H13" s="411">
        <v>43</v>
      </c>
      <c r="I13" s="411">
        <v>44</v>
      </c>
      <c r="J13" s="411">
        <v>71</v>
      </c>
      <c r="K13" s="150">
        <v>156</v>
      </c>
      <c r="L13" s="150">
        <v>509</v>
      </c>
      <c r="M13" s="411">
        <v>420</v>
      </c>
      <c r="N13" s="412">
        <v>4002</v>
      </c>
      <c r="O13" s="426" t="s">
        <v>288</v>
      </c>
    </row>
    <row r="14" spans="1:15" s="6" customFormat="1" ht="30.75" customHeight="1" thickBot="1">
      <c r="A14" s="421" t="s">
        <v>832</v>
      </c>
      <c r="B14" s="622" t="s">
        <v>455</v>
      </c>
      <c r="C14" s="622" t="s">
        <v>455</v>
      </c>
      <c r="D14" s="622" t="s">
        <v>455</v>
      </c>
      <c r="E14" s="622" t="s">
        <v>455</v>
      </c>
      <c r="F14" s="622" t="s">
        <v>455</v>
      </c>
      <c r="G14" s="622" t="s">
        <v>455</v>
      </c>
      <c r="H14" s="622" t="s">
        <v>455</v>
      </c>
      <c r="I14" s="622" t="s">
        <v>455</v>
      </c>
      <c r="J14" s="622" t="s">
        <v>455</v>
      </c>
      <c r="K14" s="622" t="s">
        <v>455</v>
      </c>
      <c r="L14" s="622" t="s">
        <v>455</v>
      </c>
      <c r="M14" s="622" t="s">
        <v>455</v>
      </c>
      <c r="N14" s="622" t="s">
        <v>455</v>
      </c>
      <c r="O14" s="427" t="s">
        <v>833</v>
      </c>
    </row>
    <row r="15" spans="1:15" s="6" customFormat="1" ht="25.5" customHeight="1" thickBot="1">
      <c r="A15" s="418" t="s">
        <v>255</v>
      </c>
      <c r="B15" s="150">
        <v>6116</v>
      </c>
      <c r="C15" s="150">
        <v>6913</v>
      </c>
      <c r="D15" s="150">
        <v>7905</v>
      </c>
      <c r="E15" s="150">
        <v>6040</v>
      </c>
      <c r="F15" s="150">
        <v>1670</v>
      </c>
      <c r="G15" s="150">
        <v>1785</v>
      </c>
      <c r="H15" s="150">
        <v>2273</v>
      </c>
      <c r="I15" s="150">
        <v>1878</v>
      </c>
      <c r="J15" s="150">
        <v>2473</v>
      </c>
      <c r="K15" s="150">
        <v>3264</v>
      </c>
      <c r="L15" s="150">
        <v>5113</v>
      </c>
      <c r="M15" s="150">
        <v>8097</v>
      </c>
      <c r="N15" s="601">
        <f t="shared" ref="N15:N18" si="0">SUM(B15:M15)</f>
        <v>53527</v>
      </c>
      <c r="O15" s="425" t="s">
        <v>256</v>
      </c>
    </row>
    <row r="16" spans="1:15" s="6" customFormat="1" ht="25.5" customHeight="1" thickBot="1">
      <c r="A16" s="417" t="s">
        <v>335</v>
      </c>
      <c r="B16" s="148" t="s">
        <v>317</v>
      </c>
      <c r="C16" s="148" t="s">
        <v>317</v>
      </c>
      <c r="D16" s="148">
        <v>22</v>
      </c>
      <c r="E16" s="148">
        <v>437</v>
      </c>
      <c r="F16" s="148">
        <v>203</v>
      </c>
      <c r="G16" s="148">
        <v>125</v>
      </c>
      <c r="H16" s="148">
        <v>80</v>
      </c>
      <c r="I16" s="148">
        <v>189</v>
      </c>
      <c r="J16" s="148">
        <v>209</v>
      </c>
      <c r="K16" s="148" t="s">
        <v>317</v>
      </c>
      <c r="L16" s="148" t="s">
        <v>317</v>
      </c>
      <c r="M16" s="148" t="s">
        <v>317</v>
      </c>
      <c r="N16" s="149">
        <f t="shared" si="0"/>
        <v>1265</v>
      </c>
      <c r="O16" s="424" t="s">
        <v>119</v>
      </c>
    </row>
    <row r="17" spans="1:15" s="6" customFormat="1" ht="25.5" customHeight="1" thickBot="1">
      <c r="A17" s="416" t="s">
        <v>117</v>
      </c>
      <c r="B17" s="411" t="s">
        <v>317</v>
      </c>
      <c r="C17" s="411" t="s">
        <v>317</v>
      </c>
      <c r="D17" s="411">
        <v>73</v>
      </c>
      <c r="E17" s="411">
        <v>618</v>
      </c>
      <c r="F17" s="411" t="s">
        <v>317</v>
      </c>
      <c r="G17" s="411" t="s">
        <v>317</v>
      </c>
      <c r="H17" s="411" t="s">
        <v>317</v>
      </c>
      <c r="I17" s="411" t="s">
        <v>317</v>
      </c>
      <c r="J17" s="411" t="s">
        <v>317</v>
      </c>
      <c r="K17" s="150" t="s">
        <v>317</v>
      </c>
      <c r="L17" s="150" t="s">
        <v>317</v>
      </c>
      <c r="M17" s="411" t="s">
        <v>317</v>
      </c>
      <c r="N17" s="412">
        <f t="shared" si="0"/>
        <v>691</v>
      </c>
      <c r="O17" s="423" t="s">
        <v>120</v>
      </c>
    </row>
    <row r="18" spans="1:15" s="6" customFormat="1" ht="25.5" customHeight="1">
      <c r="A18" s="421" t="s">
        <v>333</v>
      </c>
      <c r="B18" s="413">
        <v>4855</v>
      </c>
      <c r="C18" s="413">
        <v>540</v>
      </c>
      <c r="D18" s="413">
        <v>1028</v>
      </c>
      <c r="E18" s="413">
        <v>2997</v>
      </c>
      <c r="F18" s="413">
        <v>1847</v>
      </c>
      <c r="G18" s="413">
        <v>212</v>
      </c>
      <c r="H18" s="413">
        <v>1311</v>
      </c>
      <c r="I18" s="413">
        <v>2120</v>
      </c>
      <c r="J18" s="413">
        <v>45</v>
      </c>
      <c r="K18" s="413">
        <v>3787</v>
      </c>
      <c r="L18" s="413">
        <v>12511</v>
      </c>
      <c r="M18" s="413"/>
      <c r="N18" s="414">
        <f t="shared" si="0"/>
        <v>31253</v>
      </c>
      <c r="O18" s="427" t="s">
        <v>334</v>
      </c>
    </row>
    <row r="19" spans="1:15" ht="24" customHeight="1">
      <c r="A19" s="468" t="s">
        <v>0</v>
      </c>
      <c r="B19" s="144">
        <f t="shared" ref="B19:N19" si="1">SUM(B8:B13,B15:B18)</f>
        <v>83986</v>
      </c>
      <c r="C19" s="144">
        <f t="shared" si="1"/>
        <v>84367</v>
      </c>
      <c r="D19" s="144">
        <f t="shared" si="1"/>
        <v>96145</v>
      </c>
      <c r="E19" s="144">
        <f t="shared" si="1"/>
        <v>152292</v>
      </c>
      <c r="F19" s="144">
        <f t="shared" si="1"/>
        <v>61233</v>
      </c>
      <c r="G19" s="144">
        <f t="shared" si="1"/>
        <v>85479</v>
      </c>
      <c r="H19" s="144">
        <f t="shared" si="1"/>
        <v>63369</v>
      </c>
      <c r="I19" s="144">
        <f t="shared" si="1"/>
        <v>69888</v>
      </c>
      <c r="J19" s="144">
        <f t="shared" si="1"/>
        <v>48269</v>
      </c>
      <c r="K19" s="144">
        <f t="shared" si="1"/>
        <v>74918</v>
      </c>
      <c r="L19" s="144">
        <f t="shared" si="1"/>
        <v>95474</v>
      </c>
      <c r="M19" s="144">
        <f t="shared" si="1"/>
        <v>123050</v>
      </c>
      <c r="N19" s="144">
        <f t="shared" si="1"/>
        <v>1038470</v>
      </c>
      <c r="O19" s="469" t="s">
        <v>1</v>
      </c>
    </row>
    <row r="20" spans="1:15">
      <c r="A20" s="23" t="s">
        <v>835</v>
      </c>
      <c r="O20" s="23" t="s">
        <v>834</v>
      </c>
    </row>
    <row r="33" s="99" customFormat="1" ht="29.25" customHeight="1"/>
  </sheetData>
  <mergeCells count="6">
    <mergeCell ref="O6:O7"/>
    <mergeCell ref="A1:O1"/>
    <mergeCell ref="A2:O2"/>
    <mergeCell ref="A3:O3"/>
    <mergeCell ref="A4:O4"/>
    <mergeCell ref="A6:A7"/>
  </mergeCells>
  <printOptions horizontalCentered="1" verticalCentered="1"/>
  <pageMargins left="0" right="0" top="0" bottom="0" header="0" footer="0"/>
  <pageSetup paperSize="9" scale="90"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rightToLeft="1" view="pageBreakPreview" topLeftCell="A10" zoomScaleNormal="75" zoomScaleSheetLayoutView="100" workbookViewId="0">
      <selection activeCell="C14" sqref="C14"/>
    </sheetView>
  </sheetViews>
  <sheetFormatPr defaultRowHeight="12.75"/>
  <cols>
    <col min="1" max="1" width="20" style="18" customWidth="1"/>
    <col min="2" max="2" width="21.42578125" style="18" customWidth="1"/>
    <col min="3" max="3" width="13.5703125" style="18" customWidth="1"/>
    <col min="4" max="4" width="21.42578125" style="18" customWidth="1"/>
    <col min="5" max="5" width="20" style="18" customWidth="1"/>
    <col min="6" max="16384" width="9.140625" style="280"/>
  </cols>
  <sheetData>
    <row r="1" spans="1:5" s="278" customFormat="1" ht="18">
      <c r="A1" s="623" t="s">
        <v>292</v>
      </c>
      <c r="B1" s="624"/>
      <c r="C1" s="624"/>
      <c r="D1" s="624"/>
      <c r="E1" s="624"/>
    </row>
    <row r="2" spans="1:5" s="279" customFormat="1" ht="18">
      <c r="A2" s="638">
        <v>2019</v>
      </c>
      <c r="B2" s="638"/>
      <c r="C2" s="638"/>
      <c r="D2" s="638"/>
      <c r="E2" s="638"/>
    </row>
    <row r="3" spans="1:5" s="279" customFormat="1" ht="23.25" customHeight="1">
      <c r="A3" s="627" t="s">
        <v>293</v>
      </c>
      <c r="B3" s="628"/>
      <c r="C3" s="628"/>
      <c r="D3" s="628"/>
      <c r="E3" s="628"/>
    </row>
    <row r="4" spans="1:5" s="279" customFormat="1" ht="15.75">
      <c r="A4" s="628">
        <v>2019</v>
      </c>
      <c r="B4" s="628"/>
      <c r="C4" s="628"/>
      <c r="D4" s="628"/>
      <c r="E4" s="628"/>
    </row>
    <row r="5" spans="1:5" ht="20.100000000000001" customHeight="1">
      <c r="A5" s="27" t="s">
        <v>235</v>
      </c>
      <c r="B5" s="256"/>
      <c r="C5" s="256"/>
      <c r="D5" s="256"/>
      <c r="E5" s="56" t="s">
        <v>236</v>
      </c>
    </row>
    <row r="6" spans="1:5" s="281" customFormat="1" ht="45" customHeight="1">
      <c r="A6" s="275" t="s">
        <v>336</v>
      </c>
      <c r="B6" s="283" t="s">
        <v>175</v>
      </c>
      <c r="C6" s="276" t="s">
        <v>533</v>
      </c>
      <c r="D6" s="276" t="s">
        <v>353</v>
      </c>
      <c r="E6" s="277" t="s">
        <v>352</v>
      </c>
    </row>
    <row r="7" spans="1:5" s="282" customFormat="1" ht="24.75" thickBot="1">
      <c r="A7" s="749" t="s">
        <v>350</v>
      </c>
      <c r="B7" s="437" t="s">
        <v>337</v>
      </c>
      <c r="C7" s="428">
        <v>95</v>
      </c>
      <c r="D7" s="284" t="s">
        <v>354</v>
      </c>
      <c r="E7" s="752" t="s">
        <v>351</v>
      </c>
    </row>
    <row r="8" spans="1:5" ht="29.25" thickBot="1">
      <c r="A8" s="750"/>
      <c r="B8" s="438" t="s">
        <v>338</v>
      </c>
      <c r="C8" s="429">
        <v>2500</v>
      </c>
      <c r="D8" s="285" t="s">
        <v>355</v>
      </c>
      <c r="E8" s="753"/>
    </row>
    <row r="9" spans="1:5" ht="18" customHeight="1" thickBot="1">
      <c r="A9" s="750"/>
      <c r="B9" s="439" t="s">
        <v>339</v>
      </c>
      <c r="C9" s="430">
        <v>350</v>
      </c>
      <c r="D9" s="286" t="s">
        <v>356</v>
      </c>
      <c r="E9" s="753"/>
    </row>
    <row r="10" spans="1:5" ht="18" customHeight="1" thickBot="1">
      <c r="A10" s="750"/>
      <c r="B10" s="438" t="s">
        <v>340</v>
      </c>
      <c r="C10" s="429">
        <v>55</v>
      </c>
      <c r="D10" s="285" t="s">
        <v>357</v>
      </c>
      <c r="E10" s="753"/>
    </row>
    <row r="11" spans="1:5" ht="18" customHeight="1" thickBot="1">
      <c r="A11" s="750"/>
      <c r="B11" s="439" t="s">
        <v>341</v>
      </c>
      <c r="C11" s="430">
        <v>50</v>
      </c>
      <c r="D11" s="286" t="s">
        <v>358</v>
      </c>
      <c r="E11" s="753"/>
    </row>
    <row r="12" spans="1:5" ht="18" customHeight="1" thickBot="1">
      <c r="A12" s="750"/>
      <c r="B12" s="438" t="s">
        <v>342</v>
      </c>
      <c r="C12" s="429">
        <v>1000</v>
      </c>
      <c r="D12" s="285" t="s">
        <v>359</v>
      </c>
      <c r="E12" s="753"/>
    </row>
    <row r="13" spans="1:5" ht="36.75" thickBot="1">
      <c r="A13" s="750"/>
      <c r="B13" s="439" t="s">
        <v>343</v>
      </c>
      <c r="C13" s="430">
        <v>1300</v>
      </c>
      <c r="D13" s="286" t="s">
        <v>360</v>
      </c>
      <c r="E13" s="753"/>
    </row>
    <row r="14" spans="1:5" ht="18" customHeight="1" thickBot="1">
      <c r="A14" s="750"/>
      <c r="B14" s="438" t="s">
        <v>344</v>
      </c>
      <c r="C14" s="429">
        <v>6</v>
      </c>
      <c r="D14" s="285" t="s">
        <v>361</v>
      </c>
      <c r="E14" s="753"/>
    </row>
    <row r="15" spans="1:5" ht="18" customHeight="1" thickBot="1">
      <c r="A15" s="750"/>
      <c r="B15" s="439" t="s">
        <v>345</v>
      </c>
      <c r="C15" s="430">
        <v>70</v>
      </c>
      <c r="D15" s="286" t="s">
        <v>362</v>
      </c>
      <c r="E15" s="753"/>
    </row>
    <row r="16" spans="1:5" ht="18" customHeight="1" thickBot="1">
      <c r="A16" s="750"/>
      <c r="B16" s="438" t="s">
        <v>346</v>
      </c>
      <c r="C16" s="429">
        <v>155</v>
      </c>
      <c r="D16" s="285" t="s">
        <v>363</v>
      </c>
      <c r="E16" s="753"/>
    </row>
    <row r="17" spans="1:5" ht="18" customHeight="1" thickBot="1">
      <c r="A17" s="750"/>
      <c r="B17" s="439" t="s">
        <v>347</v>
      </c>
      <c r="C17" s="430">
        <v>100</v>
      </c>
      <c r="D17" s="286" t="s">
        <v>364</v>
      </c>
      <c r="E17" s="753"/>
    </row>
    <row r="18" spans="1:5" ht="18" customHeight="1" thickBot="1">
      <c r="A18" s="750"/>
      <c r="B18" s="438" t="s">
        <v>348</v>
      </c>
      <c r="C18" s="429">
        <v>70</v>
      </c>
      <c r="D18" s="285" t="s">
        <v>365</v>
      </c>
      <c r="E18" s="753"/>
    </row>
    <row r="19" spans="1:5" ht="18" customHeight="1" thickBot="1">
      <c r="A19" s="750"/>
      <c r="B19" s="440" t="s">
        <v>349</v>
      </c>
      <c r="C19" s="431">
        <v>249</v>
      </c>
      <c r="D19" s="287" t="s">
        <v>366</v>
      </c>
      <c r="E19" s="753"/>
    </row>
    <row r="20" spans="1:5" ht="18" customHeight="1">
      <c r="A20" s="751"/>
      <c r="B20" s="441" t="s">
        <v>0</v>
      </c>
      <c r="C20" s="432">
        <f>SUM(C7:C19)</f>
        <v>6000</v>
      </c>
      <c r="D20" s="288" t="s">
        <v>1</v>
      </c>
      <c r="E20" s="754"/>
    </row>
    <row r="21" spans="1:5" ht="18" customHeight="1" thickBot="1">
      <c r="A21" s="746" t="s">
        <v>377</v>
      </c>
      <c r="B21" s="437" t="s">
        <v>367</v>
      </c>
      <c r="C21" s="428">
        <v>62</v>
      </c>
      <c r="D21" s="289" t="s">
        <v>379</v>
      </c>
      <c r="E21" s="755" t="s">
        <v>378</v>
      </c>
    </row>
    <row r="22" spans="1:5" ht="18" customHeight="1" thickBot="1">
      <c r="A22" s="747"/>
      <c r="B22" s="438" t="s">
        <v>368</v>
      </c>
      <c r="C22" s="429">
        <v>130</v>
      </c>
      <c r="D22" s="290" t="s">
        <v>380</v>
      </c>
      <c r="E22" s="756"/>
    </row>
    <row r="23" spans="1:5" ht="18" customHeight="1" thickBot="1">
      <c r="A23" s="747"/>
      <c r="B23" s="439" t="s">
        <v>369</v>
      </c>
      <c r="C23" s="430">
        <v>208</v>
      </c>
      <c r="D23" s="291" t="s">
        <v>381</v>
      </c>
      <c r="E23" s="756"/>
    </row>
    <row r="24" spans="1:5" ht="18" customHeight="1" thickBot="1">
      <c r="A24" s="747"/>
      <c r="B24" s="438" t="s">
        <v>370</v>
      </c>
      <c r="C24" s="429">
        <v>561</v>
      </c>
      <c r="D24" s="290" t="s">
        <v>382</v>
      </c>
      <c r="E24" s="756"/>
    </row>
    <row r="25" spans="1:5" ht="18" customHeight="1" thickBot="1">
      <c r="A25" s="747"/>
      <c r="B25" s="439" t="s">
        <v>371</v>
      </c>
      <c r="C25" s="430">
        <v>2</v>
      </c>
      <c r="D25" s="291" t="s">
        <v>383</v>
      </c>
      <c r="E25" s="756"/>
    </row>
    <row r="26" spans="1:5" ht="18" customHeight="1" thickBot="1">
      <c r="A26" s="747"/>
      <c r="B26" s="438" t="s">
        <v>170</v>
      </c>
      <c r="C26" s="429">
        <v>105</v>
      </c>
      <c r="D26" s="290" t="s">
        <v>384</v>
      </c>
      <c r="E26" s="756"/>
    </row>
    <row r="27" spans="1:5" ht="24.75" thickBot="1">
      <c r="A27" s="747"/>
      <c r="B27" s="439" t="s">
        <v>372</v>
      </c>
      <c r="C27" s="430">
        <v>6</v>
      </c>
      <c r="D27" s="291" t="s">
        <v>385</v>
      </c>
      <c r="E27" s="756"/>
    </row>
    <row r="28" spans="1:5" ht="18" customHeight="1" thickBot="1">
      <c r="A28" s="747"/>
      <c r="B28" s="438" t="s">
        <v>373</v>
      </c>
      <c r="C28" s="429">
        <v>3</v>
      </c>
      <c r="D28" s="290" t="s">
        <v>386</v>
      </c>
      <c r="E28" s="756"/>
    </row>
    <row r="29" spans="1:5" ht="18" customHeight="1" thickBot="1">
      <c r="A29" s="747"/>
      <c r="B29" s="439" t="s">
        <v>374</v>
      </c>
      <c r="C29" s="430">
        <v>30</v>
      </c>
      <c r="D29" s="291" t="s">
        <v>387</v>
      </c>
      <c r="E29" s="756"/>
    </row>
    <row r="30" spans="1:5" ht="18" customHeight="1" thickBot="1">
      <c r="A30" s="747"/>
      <c r="B30" s="438" t="s">
        <v>375</v>
      </c>
      <c r="C30" s="429">
        <v>304</v>
      </c>
      <c r="D30" s="290" t="s">
        <v>388</v>
      </c>
      <c r="E30" s="756"/>
    </row>
    <row r="31" spans="1:5" ht="18" customHeight="1" thickBot="1">
      <c r="A31" s="747"/>
      <c r="B31" s="439" t="s">
        <v>376</v>
      </c>
      <c r="C31" s="430">
        <v>544</v>
      </c>
      <c r="D31" s="291" t="s">
        <v>389</v>
      </c>
      <c r="E31" s="756"/>
    </row>
    <row r="32" spans="1:5" ht="18" customHeight="1">
      <c r="A32" s="747"/>
      <c r="B32" s="442" t="s">
        <v>349</v>
      </c>
      <c r="C32" s="433">
        <v>45</v>
      </c>
      <c r="D32" s="292" t="s">
        <v>366</v>
      </c>
      <c r="E32" s="756"/>
    </row>
    <row r="33" spans="1:5" ht="18" customHeight="1">
      <c r="A33" s="748"/>
      <c r="B33" s="443" t="s">
        <v>0</v>
      </c>
      <c r="C33" s="434">
        <f>SUM(C21:C32)</f>
        <v>2000</v>
      </c>
      <c r="D33" s="293" t="s">
        <v>1</v>
      </c>
      <c r="E33" s="757"/>
    </row>
    <row r="34" spans="1:5" ht="18" customHeight="1" thickBot="1">
      <c r="A34" s="746" t="s">
        <v>394</v>
      </c>
      <c r="B34" s="444" t="s">
        <v>390</v>
      </c>
      <c r="C34" s="435">
        <v>12</v>
      </c>
      <c r="D34" s="294" t="s">
        <v>395</v>
      </c>
      <c r="E34" s="743" t="s">
        <v>399</v>
      </c>
    </row>
    <row r="35" spans="1:5" ht="18" customHeight="1" thickBot="1">
      <c r="A35" s="747"/>
      <c r="B35" s="439" t="s">
        <v>391</v>
      </c>
      <c r="C35" s="430">
        <v>9</v>
      </c>
      <c r="D35" s="286" t="s">
        <v>396</v>
      </c>
      <c r="E35" s="744"/>
    </row>
    <row r="36" spans="1:5" ht="18" customHeight="1" thickBot="1">
      <c r="A36" s="747"/>
      <c r="B36" s="438" t="s">
        <v>392</v>
      </c>
      <c r="C36" s="429">
        <v>14</v>
      </c>
      <c r="D36" s="285" t="s">
        <v>397</v>
      </c>
      <c r="E36" s="744"/>
    </row>
    <row r="37" spans="1:5" ht="18" customHeight="1" thickBot="1">
      <c r="A37" s="747"/>
      <c r="B37" s="439" t="s">
        <v>393</v>
      </c>
      <c r="C37" s="430">
        <v>45</v>
      </c>
      <c r="D37" s="286" t="s">
        <v>398</v>
      </c>
      <c r="E37" s="744"/>
    </row>
    <row r="38" spans="1:5" ht="18" customHeight="1">
      <c r="A38" s="747"/>
      <c r="B38" s="442" t="s">
        <v>349</v>
      </c>
      <c r="C38" s="433">
        <v>20</v>
      </c>
      <c r="D38" s="295" t="s">
        <v>366</v>
      </c>
      <c r="E38" s="744"/>
    </row>
    <row r="39" spans="1:5" ht="18" customHeight="1">
      <c r="A39" s="748"/>
      <c r="B39" s="443" t="s">
        <v>0</v>
      </c>
      <c r="C39" s="436">
        <f>SUM(C34:C38)</f>
        <v>100</v>
      </c>
      <c r="D39" s="293" t="s">
        <v>1</v>
      </c>
      <c r="E39" s="745"/>
    </row>
  </sheetData>
  <mergeCells count="10">
    <mergeCell ref="A1:E1"/>
    <mergeCell ref="A2:E2"/>
    <mergeCell ref="A3:E3"/>
    <mergeCell ref="A4:E4"/>
    <mergeCell ref="E34:E39"/>
    <mergeCell ref="A34:A39"/>
    <mergeCell ref="A7:A20"/>
    <mergeCell ref="E7:E20"/>
    <mergeCell ref="A21:A33"/>
    <mergeCell ref="E21:E33"/>
  </mergeCells>
  <printOptions horizontalCentered="1" verticalCentered="1"/>
  <pageMargins left="0" right="0" top="0" bottom="0" header="0" footer="0"/>
  <pageSetup paperSize="9" scale="95"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rightToLeft="1" view="pageBreakPreview" zoomScaleNormal="75" zoomScaleSheetLayoutView="100" workbookViewId="0">
      <selection activeCell="G19" sqref="G19"/>
    </sheetView>
  </sheetViews>
  <sheetFormatPr defaultRowHeight="12.75"/>
  <cols>
    <col min="1" max="1" width="18.85546875" style="18" customWidth="1"/>
    <col min="2" max="2" width="11.42578125" style="18" customWidth="1"/>
    <col min="3" max="3" width="10.140625" style="18" customWidth="1"/>
    <col min="4" max="4" width="11" style="18" customWidth="1"/>
    <col min="5" max="5" width="10.85546875" style="18" customWidth="1"/>
    <col min="6" max="6" width="10.42578125" style="18" customWidth="1"/>
    <col min="7" max="7" width="7.85546875" style="18" bestFit="1" customWidth="1"/>
    <col min="8" max="8" width="11.7109375" style="23" customWidth="1"/>
    <col min="9" max="9" width="8.5703125" style="23" customWidth="1"/>
    <col min="10" max="10" width="9" style="23" hidden="1" customWidth="1"/>
    <col min="11" max="11" width="8" style="23" customWidth="1"/>
    <col min="12" max="12" width="7.85546875" style="23" customWidth="1"/>
    <col min="13" max="14" width="8.140625" style="23" customWidth="1"/>
    <col min="15" max="15" width="21.5703125" style="18" customWidth="1"/>
    <col min="16" max="16384" width="9.140625" style="4"/>
  </cols>
  <sheetData>
    <row r="1" spans="1:15" s="12" customFormat="1" ht="18">
      <c r="A1" s="623" t="s">
        <v>549</v>
      </c>
      <c r="B1" s="624"/>
      <c r="C1" s="624"/>
      <c r="D1" s="624"/>
      <c r="E1" s="624"/>
      <c r="F1" s="624"/>
      <c r="G1" s="624"/>
      <c r="H1" s="624"/>
      <c r="I1" s="624"/>
      <c r="J1" s="624"/>
      <c r="K1" s="624"/>
      <c r="L1" s="624"/>
      <c r="M1" s="624"/>
      <c r="N1" s="624"/>
      <c r="O1" s="624"/>
    </row>
    <row r="2" spans="1:15" s="12" customFormat="1" ht="18">
      <c r="A2" s="625">
        <v>2019</v>
      </c>
      <c r="B2" s="626"/>
      <c r="C2" s="626"/>
      <c r="D2" s="626"/>
      <c r="E2" s="626"/>
      <c r="F2" s="626"/>
      <c r="G2" s="626"/>
      <c r="H2" s="626"/>
      <c r="I2" s="626"/>
      <c r="J2" s="626"/>
      <c r="K2" s="626"/>
      <c r="L2" s="626"/>
      <c r="M2" s="626"/>
      <c r="N2" s="626"/>
      <c r="O2" s="626"/>
    </row>
    <row r="3" spans="1:15" s="13" customFormat="1" ht="15.75">
      <c r="A3" s="628" t="s">
        <v>550</v>
      </c>
      <c r="B3" s="628"/>
      <c r="C3" s="628"/>
      <c r="D3" s="628"/>
      <c r="E3" s="628"/>
      <c r="F3" s="628"/>
      <c r="G3" s="628"/>
      <c r="H3" s="628"/>
      <c r="I3" s="628"/>
      <c r="J3" s="628"/>
      <c r="K3" s="628"/>
      <c r="L3" s="628"/>
      <c r="M3" s="628"/>
      <c r="N3" s="628"/>
      <c r="O3" s="628"/>
    </row>
    <row r="4" spans="1:15" s="13" customFormat="1" ht="15.75">
      <c r="A4" s="771">
        <v>2019</v>
      </c>
      <c r="B4" s="771"/>
      <c r="C4" s="771"/>
      <c r="D4" s="771"/>
      <c r="E4" s="771"/>
      <c r="F4" s="771"/>
      <c r="G4" s="771"/>
      <c r="H4" s="771"/>
      <c r="I4" s="771"/>
      <c r="J4" s="771"/>
      <c r="K4" s="771"/>
      <c r="L4" s="771"/>
      <c r="M4" s="771"/>
      <c r="N4" s="771"/>
      <c r="O4" s="771"/>
    </row>
    <row r="5" spans="1:15" ht="20.100000000000001" customHeight="1">
      <c r="A5" s="27" t="s">
        <v>237</v>
      </c>
      <c r="B5" s="26"/>
      <c r="C5" s="26"/>
      <c r="D5" s="26"/>
      <c r="E5" s="26"/>
      <c r="F5" s="4"/>
      <c r="G5" s="4"/>
      <c r="H5" s="99"/>
      <c r="I5" s="4"/>
      <c r="J5" s="4"/>
      <c r="K5" s="4"/>
      <c r="L5" s="4"/>
      <c r="M5" s="4"/>
      <c r="N5" s="4"/>
      <c r="O5" s="56" t="s">
        <v>238</v>
      </c>
    </row>
    <row r="6" spans="1:15" s="5" customFormat="1" ht="28.5" customHeight="1" thickBot="1">
      <c r="A6" s="775" t="s">
        <v>541</v>
      </c>
      <c r="B6" s="664" t="s">
        <v>740</v>
      </c>
      <c r="C6" s="665"/>
      <c r="D6" s="665"/>
      <c r="E6" s="665"/>
      <c r="F6" s="665"/>
      <c r="G6" s="700"/>
      <c r="H6" s="758" t="s">
        <v>545</v>
      </c>
      <c r="I6" s="758" t="s">
        <v>759</v>
      </c>
      <c r="J6" s="768" t="s">
        <v>546</v>
      </c>
      <c r="K6" s="778" t="s">
        <v>547</v>
      </c>
      <c r="L6" s="724"/>
      <c r="M6" s="781" t="s">
        <v>548</v>
      </c>
      <c r="N6" s="782"/>
      <c r="O6" s="772" t="s">
        <v>540</v>
      </c>
    </row>
    <row r="7" spans="1:15" s="5" customFormat="1" ht="27.75" customHeight="1" thickBot="1">
      <c r="A7" s="776"/>
      <c r="B7" s="450" t="s">
        <v>688</v>
      </c>
      <c r="C7" s="450" t="s">
        <v>689</v>
      </c>
      <c r="D7" s="450" t="s">
        <v>690</v>
      </c>
      <c r="E7" s="450" t="s">
        <v>691</v>
      </c>
      <c r="F7" s="450" t="s">
        <v>543</v>
      </c>
      <c r="G7" s="450" t="s">
        <v>0</v>
      </c>
      <c r="H7" s="759"/>
      <c r="I7" s="759"/>
      <c r="J7" s="769"/>
      <c r="K7" s="779"/>
      <c r="L7" s="725"/>
      <c r="M7" s="783"/>
      <c r="N7" s="784"/>
      <c r="O7" s="773"/>
    </row>
    <row r="8" spans="1:15" s="5" customFormat="1" ht="12" customHeight="1" thickBot="1">
      <c r="A8" s="776"/>
      <c r="B8" s="761" t="s">
        <v>685</v>
      </c>
      <c r="C8" s="761" t="s">
        <v>686</v>
      </c>
      <c r="D8" s="761" t="s">
        <v>544</v>
      </c>
      <c r="E8" s="761" t="s">
        <v>687</v>
      </c>
      <c r="F8" s="761" t="s">
        <v>542</v>
      </c>
      <c r="G8" s="761" t="s">
        <v>1</v>
      </c>
      <c r="H8" s="759"/>
      <c r="I8" s="759"/>
      <c r="J8" s="769"/>
      <c r="K8" s="780"/>
      <c r="L8" s="726"/>
      <c r="M8" s="785"/>
      <c r="N8" s="786"/>
      <c r="O8" s="773"/>
    </row>
    <row r="9" spans="1:15" s="5" customFormat="1" ht="15" customHeight="1" thickBot="1">
      <c r="A9" s="776"/>
      <c r="B9" s="761"/>
      <c r="C9" s="761"/>
      <c r="D9" s="761"/>
      <c r="E9" s="761"/>
      <c r="F9" s="761"/>
      <c r="G9" s="761"/>
      <c r="H9" s="759"/>
      <c r="I9" s="759"/>
      <c r="J9" s="769"/>
      <c r="K9" s="766" t="s">
        <v>512</v>
      </c>
      <c r="L9" s="766" t="s">
        <v>513</v>
      </c>
      <c r="M9" s="766" t="s">
        <v>512</v>
      </c>
      <c r="N9" s="766" t="s">
        <v>513</v>
      </c>
      <c r="O9" s="773"/>
    </row>
    <row r="10" spans="1:15" s="5" customFormat="1" ht="14.25" customHeight="1">
      <c r="A10" s="777"/>
      <c r="B10" s="762"/>
      <c r="C10" s="762"/>
      <c r="D10" s="762"/>
      <c r="E10" s="762"/>
      <c r="F10" s="762"/>
      <c r="G10" s="762"/>
      <c r="H10" s="760"/>
      <c r="I10" s="760"/>
      <c r="J10" s="770"/>
      <c r="K10" s="767"/>
      <c r="L10" s="767"/>
      <c r="M10" s="767"/>
      <c r="N10" s="767"/>
      <c r="O10" s="774"/>
    </row>
    <row r="11" spans="1:15" s="6" customFormat="1" ht="27" customHeight="1" thickBot="1">
      <c r="A11" s="73" t="s">
        <v>74</v>
      </c>
      <c r="B11" s="225">
        <v>193</v>
      </c>
      <c r="C11" s="225">
        <v>202</v>
      </c>
      <c r="D11" s="225">
        <v>30</v>
      </c>
      <c r="E11" s="225">
        <v>13</v>
      </c>
      <c r="F11" s="451">
        <v>89</v>
      </c>
      <c r="G11" s="529">
        <f t="shared" ref="G11:G18" si="0">SUM(B11:F11)</f>
        <v>527</v>
      </c>
      <c r="H11" s="451">
        <v>775</v>
      </c>
      <c r="I11" s="451">
        <v>273</v>
      </c>
      <c r="J11" s="451"/>
      <c r="K11" s="225">
        <v>36</v>
      </c>
      <c r="L11" s="225">
        <v>9</v>
      </c>
      <c r="M11" s="225">
        <v>1</v>
      </c>
      <c r="N11" s="225">
        <v>7</v>
      </c>
      <c r="O11" s="75" t="s">
        <v>75</v>
      </c>
    </row>
    <row r="12" spans="1:15" s="6" customFormat="1" ht="27" customHeight="1" thickBot="1">
      <c r="A12" s="60" t="s">
        <v>76</v>
      </c>
      <c r="B12" s="226">
        <v>221</v>
      </c>
      <c r="C12" s="226">
        <v>258</v>
      </c>
      <c r="D12" s="226">
        <v>97</v>
      </c>
      <c r="E12" s="226">
        <v>25</v>
      </c>
      <c r="F12" s="226">
        <v>190</v>
      </c>
      <c r="G12" s="530">
        <f t="shared" si="0"/>
        <v>791</v>
      </c>
      <c r="H12" s="226">
        <v>1114</v>
      </c>
      <c r="I12" s="226">
        <v>340</v>
      </c>
      <c r="J12" s="226"/>
      <c r="K12" s="226">
        <v>57</v>
      </c>
      <c r="L12" s="226">
        <v>6</v>
      </c>
      <c r="M12" s="226">
        <v>1</v>
      </c>
      <c r="N12" s="226">
        <v>8</v>
      </c>
      <c r="O12" s="76" t="s">
        <v>551</v>
      </c>
    </row>
    <row r="13" spans="1:15" s="6" customFormat="1" ht="27" customHeight="1" thickBot="1">
      <c r="A13" s="73" t="s">
        <v>77</v>
      </c>
      <c r="B13" s="225">
        <v>55</v>
      </c>
      <c r="C13" s="225">
        <v>41</v>
      </c>
      <c r="D13" s="225">
        <v>30</v>
      </c>
      <c r="E13" s="225">
        <v>3</v>
      </c>
      <c r="F13" s="225">
        <v>73</v>
      </c>
      <c r="G13" s="531">
        <f t="shared" si="0"/>
        <v>202</v>
      </c>
      <c r="H13" s="225">
        <v>201</v>
      </c>
      <c r="I13" s="225">
        <v>77</v>
      </c>
      <c r="J13" s="225"/>
      <c r="K13" s="225">
        <v>6</v>
      </c>
      <c r="L13" s="225">
        <v>1</v>
      </c>
      <c r="M13" s="225">
        <f>0</f>
        <v>0</v>
      </c>
      <c r="N13" s="225">
        <v>2</v>
      </c>
      <c r="O13" s="75" t="s">
        <v>554</v>
      </c>
    </row>
    <row r="14" spans="1:15" s="6" customFormat="1" ht="27" customHeight="1" thickBot="1">
      <c r="A14" s="60" t="s">
        <v>78</v>
      </c>
      <c r="B14" s="226">
        <v>30</v>
      </c>
      <c r="C14" s="226">
        <v>50</v>
      </c>
      <c r="D14" s="226">
        <v>18</v>
      </c>
      <c r="E14" s="226">
        <v>3</v>
      </c>
      <c r="F14" s="226">
        <v>26</v>
      </c>
      <c r="G14" s="530">
        <f t="shared" si="0"/>
        <v>127</v>
      </c>
      <c r="H14" s="226">
        <v>179</v>
      </c>
      <c r="I14" s="226">
        <v>60</v>
      </c>
      <c r="J14" s="226"/>
      <c r="K14" s="226">
        <v>10</v>
      </c>
      <c r="L14" s="226">
        <v>2</v>
      </c>
      <c r="M14" s="226">
        <f>0</f>
        <v>0</v>
      </c>
      <c r="N14" s="226">
        <v>5</v>
      </c>
      <c r="O14" s="76" t="s">
        <v>79</v>
      </c>
    </row>
    <row r="15" spans="1:15" s="6" customFormat="1" ht="27" customHeight="1" thickBot="1">
      <c r="A15" s="73" t="s">
        <v>80</v>
      </c>
      <c r="B15" s="225">
        <v>51</v>
      </c>
      <c r="C15" s="225">
        <v>31</v>
      </c>
      <c r="D15" s="225">
        <v>11</v>
      </c>
      <c r="E15" s="225">
        <v>7</v>
      </c>
      <c r="F15" s="225">
        <v>77</v>
      </c>
      <c r="G15" s="531">
        <f t="shared" si="0"/>
        <v>177</v>
      </c>
      <c r="H15" s="225">
        <v>165</v>
      </c>
      <c r="I15" s="225">
        <v>83</v>
      </c>
      <c r="J15" s="225"/>
      <c r="K15" s="225">
        <v>7</v>
      </c>
      <c r="L15" s="225">
        <v>1</v>
      </c>
      <c r="M15" s="225">
        <f>0</f>
        <v>0</v>
      </c>
      <c r="N15" s="225">
        <v>2</v>
      </c>
      <c r="O15" s="75" t="s">
        <v>555</v>
      </c>
    </row>
    <row r="16" spans="1:15" s="6" customFormat="1" ht="27" customHeight="1" thickBot="1">
      <c r="A16" s="60" t="s">
        <v>81</v>
      </c>
      <c r="B16" s="226">
        <v>29</v>
      </c>
      <c r="C16" s="226">
        <v>15</v>
      </c>
      <c r="D16" s="226">
        <v>9</v>
      </c>
      <c r="E16" s="226">
        <v>5</v>
      </c>
      <c r="F16" s="226">
        <v>9</v>
      </c>
      <c r="G16" s="530">
        <f t="shared" si="0"/>
        <v>67</v>
      </c>
      <c r="H16" s="226">
        <v>48</v>
      </c>
      <c r="I16" s="226">
        <v>22</v>
      </c>
      <c r="J16" s="226"/>
      <c r="K16" s="226">
        <v>3</v>
      </c>
      <c r="L16" s="226">
        <v>1</v>
      </c>
      <c r="M16" s="226">
        <f>0</f>
        <v>0</v>
      </c>
      <c r="N16" s="226">
        <f>0</f>
        <v>0</v>
      </c>
      <c r="O16" s="76" t="s">
        <v>556</v>
      </c>
    </row>
    <row r="17" spans="1:15" s="6" customFormat="1" ht="27" customHeight="1" thickBot="1">
      <c r="A17" s="73" t="s">
        <v>82</v>
      </c>
      <c r="B17" s="225">
        <v>29</v>
      </c>
      <c r="C17" s="225">
        <v>44</v>
      </c>
      <c r="D17" s="225">
        <v>18</v>
      </c>
      <c r="E17" s="225">
        <v>7</v>
      </c>
      <c r="F17" s="225">
        <v>15</v>
      </c>
      <c r="G17" s="531">
        <f t="shared" si="0"/>
        <v>113</v>
      </c>
      <c r="H17" s="225">
        <v>160</v>
      </c>
      <c r="I17" s="225">
        <v>50</v>
      </c>
      <c r="J17" s="225"/>
      <c r="K17" s="225">
        <v>9</v>
      </c>
      <c r="L17" s="225">
        <v>2</v>
      </c>
      <c r="M17" s="225">
        <f>0</f>
        <v>0</v>
      </c>
      <c r="N17" s="225">
        <v>1</v>
      </c>
      <c r="O17" s="75" t="s">
        <v>552</v>
      </c>
    </row>
    <row r="18" spans="1:15" s="6" customFormat="1" ht="27" customHeight="1">
      <c r="A18" s="74" t="s">
        <v>260</v>
      </c>
      <c r="B18" s="382">
        <v>49</v>
      </c>
      <c r="C18" s="382">
        <v>43</v>
      </c>
      <c r="D18" s="382">
        <v>18</v>
      </c>
      <c r="E18" s="382">
        <v>4</v>
      </c>
      <c r="F18" s="452">
        <v>65</v>
      </c>
      <c r="G18" s="532">
        <f t="shared" si="0"/>
        <v>179</v>
      </c>
      <c r="H18" s="452">
        <v>110</v>
      </c>
      <c r="I18" s="452">
        <v>81</v>
      </c>
      <c r="J18" s="452"/>
      <c r="K18" s="382">
        <v>4</v>
      </c>
      <c r="L18" s="382">
        <v>1</v>
      </c>
      <c r="M18" s="382">
        <f>0</f>
        <v>0</v>
      </c>
      <c r="N18" s="382">
        <f>0</f>
        <v>0</v>
      </c>
      <c r="O18" s="207" t="s">
        <v>553</v>
      </c>
    </row>
    <row r="19" spans="1:15" s="6" customFormat="1" ht="23.25" customHeight="1">
      <c r="A19" s="78" t="s">
        <v>2</v>
      </c>
      <c r="B19" s="453">
        <f>SUM(B11:B18)</f>
        <v>657</v>
      </c>
      <c r="C19" s="453">
        <f t="shared" ref="C19:N19" si="1">SUM(C11:C18)</f>
        <v>684</v>
      </c>
      <c r="D19" s="453">
        <f t="shared" si="1"/>
        <v>231</v>
      </c>
      <c r="E19" s="453">
        <f t="shared" si="1"/>
        <v>67</v>
      </c>
      <c r="F19" s="453">
        <f t="shared" si="1"/>
        <v>544</v>
      </c>
      <c r="G19" s="453">
        <f t="shared" si="1"/>
        <v>2183</v>
      </c>
      <c r="H19" s="453">
        <f t="shared" si="1"/>
        <v>2752</v>
      </c>
      <c r="I19" s="453">
        <f t="shared" si="1"/>
        <v>986</v>
      </c>
      <c r="J19" s="453">
        <f t="shared" si="1"/>
        <v>0</v>
      </c>
      <c r="K19" s="453">
        <f t="shared" si="1"/>
        <v>132</v>
      </c>
      <c r="L19" s="453">
        <f t="shared" si="1"/>
        <v>23</v>
      </c>
      <c r="M19" s="453">
        <f t="shared" si="1"/>
        <v>2</v>
      </c>
      <c r="N19" s="453">
        <f t="shared" si="1"/>
        <v>25</v>
      </c>
      <c r="O19" s="139" t="s">
        <v>3</v>
      </c>
    </row>
    <row r="20" spans="1:15" ht="16.5" customHeight="1">
      <c r="A20" s="763" t="s">
        <v>153</v>
      </c>
      <c r="B20" s="764"/>
      <c r="C20" s="764"/>
      <c r="D20" s="764"/>
      <c r="E20" s="17"/>
      <c r="F20" s="17"/>
      <c r="G20" s="17"/>
      <c r="H20" s="22"/>
      <c r="I20" s="22"/>
      <c r="J20" s="99"/>
      <c r="K20" s="99"/>
      <c r="L20" s="765" t="s">
        <v>83</v>
      </c>
      <c r="M20" s="765"/>
      <c r="N20" s="765"/>
      <c r="O20" s="765"/>
    </row>
    <row r="21" spans="1:15" ht="16.5" customHeight="1">
      <c r="A21" s="764" t="s">
        <v>154</v>
      </c>
      <c r="B21" s="764"/>
      <c r="C21" s="764"/>
      <c r="D21" s="764"/>
      <c r="E21" s="17"/>
      <c r="F21" s="17"/>
      <c r="G21" s="17"/>
      <c r="H21" s="22"/>
      <c r="I21" s="22"/>
      <c r="J21" s="87"/>
      <c r="K21" s="87"/>
      <c r="L21" s="765" t="s">
        <v>557</v>
      </c>
      <c r="M21" s="765"/>
      <c r="N21" s="765"/>
      <c r="O21" s="765"/>
    </row>
    <row r="22" spans="1:15" ht="16.5" customHeight="1">
      <c r="A22" s="764" t="s">
        <v>84</v>
      </c>
      <c r="B22" s="764"/>
      <c r="C22" s="764"/>
      <c r="D22" s="764"/>
      <c r="E22" s="17"/>
      <c r="F22" s="17"/>
      <c r="G22" s="17"/>
      <c r="H22" s="22"/>
      <c r="I22" s="22"/>
      <c r="J22" s="87"/>
      <c r="K22" s="765" t="s">
        <v>85</v>
      </c>
      <c r="L22" s="765"/>
      <c r="M22" s="765"/>
      <c r="N22" s="765"/>
      <c r="O22" s="765"/>
    </row>
    <row r="23" spans="1:15" ht="13.5" customHeight="1">
      <c r="J23" s="4"/>
      <c r="K23" s="4"/>
      <c r="L23" s="4"/>
      <c r="M23" s="4"/>
      <c r="N23" s="4"/>
    </row>
    <row r="24" spans="1:15" ht="13.5" customHeight="1">
      <c r="J24" s="4"/>
      <c r="K24" s="4"/>
      <c r="L24" s="4"/>
      <c r="M24" s="4"/>
      <c r="N24" s="4"/>
    </row>
    <row r="25" spans="1:15" ht="13.5" customHeight="1">
      <c r="J25" s="4"/>
      <c r="K25" s="4"/>
      <c r="L25" s="4"/>
      <c r="M25" s="4"/>
      <c r="N25" s="4"/>
    </row>
    <row r="26" spans="1:15" ht="13.5" customHeight="1">
      <c r="J26" s="4"/>
      <c r="K26" s="4"/>
      <c r="L26" s="4"/>
      <c r="M26" s="4"/>
      <c r="N26" s="4"/>
    </row>
    <row r="27" spans="1:15">
      <c r="J27" s="4"/>
      <c r="K27" s="4"/>
      <c r="L27" s="4"/>
      <c r="M27" s="4"/>
      <c r="N27" s="4"/>
    </row>
    <row r="28" spans="1:15" ht="13.5" customHeight="1">
      <c r="J28" s="4"/>
      <c r="K28" s="4"/>
      <c r="L28" s="4"/>
      <c r="M28" s="4"/>
      <c r="N28" s="4"/>
    </row>
    <row r="29" spans="1:15" ht="13.5" customHeight="1">
      <c r="J29" s="4"/>
      <c r="K29" s="4"/>
      <c r="L29" s="4"/>
      <c r="M29" s="4"/>
      <c r="N29" s="4"/>
    </row>
    <row r="30" spans="1:15" ht="13.5" customHeight="1">
      <c r="J30" s="4"/>
      <c r="K30" s="4"/>
      <c r="L30" s="4"/>
      <c r="M30" s="4"/>
      <c r="N30" s="4"/>
    </row>
    <row r="31" spans="1:15">
      <c r="J31" s="4"/>
      <c r="K31" s="4"/>
      <c r="L31" s="4"/>
      <c r="M31" s="4"/>
      <c r="N31" s="4"/>
    </row>
    <row r="32" spans="1:15" ht="29.25" customHeight="1">
      <c r="H32" s="22"/>
      <c r="I32" s="22"/>
      <c r="J32" s="4"/>
      <c r="K32" s="4"/>
      <c r="L32" s="4"/>
      <c r="M32" s="4"/>
      <c r="N32" s="4"/>
    </row>
    <row r="33" spans="4:15" ht="13.5" customHeight="1">
      <c r="J33" s="4"/>
      <c r="K33" s="4"/>
      <c r="L33" s="4"/>
      <c r="M33" s="4"/>
      <c r="N33" s="4"/>
    </row>
    <row r="35" spans="4:15">
      <c r="D35" s="17"/>
      <c r="E35" s="17"/>
      <c r="F35" s="17"/>
      <c r="G35" s="17"/>
      <c r="O35" s="17"/>
    </row>
  </sheetData>
  <mergeCells count="28">
    <mergeCell ref="A1:O1"/>
    <mergeCell ref="K9:K10"/>
    <mergeCell ref="J6:J10"/>
    <mergeCell ref="I6:I10"/>
    <mergeCell ref="A2:O2"/>
    <mergeCell ref="A3:O3"/>
    <mergeCell ref="A4:O4"/>
    <mergeCell ref="L9:L10"/>
    <mergeCell ref="O6:O10"/>
    <mergeCell ref="M9:M10"/>
    <mergeCell ref="N9:N10"/>
    <mergeCell ref="A6:A10"/>
    <mergeCell ref="B6:G6"/>
    <mergeCell ref="K6:L8"/>
    <mergeCell ref="M6:N8"/>
    <mergeCell ref="G8:G10"/>
    <mergeCell ref="A20:D20"/>
    <mergeCell ref="A21:D21"/>
    <mergeCell ref="A22:D22"/>
    <mergeCell ref="L20:O20"/>
    <mergeCell ref="L21:O21"/>
    <mergeCell ref="K22:O22"/>
    <mergeCell ref="H6:H10"/>
    <mergeCell ref="B8:B10"/>
    <mergeCell ref="C8:C10"/>
    <mergeCell ref="D8:D10"/>
    <mergeCell ref="E8:E10"/>
    <mergeCell ref="F8:F10"/>
  </mergeCells>
  <phoneticPr fontId="24" type="noConversion"/>
  <printOptions horizontalCentered="1" verticalCentered="1"/>
  <pageMargins left="0" right="0" top="0" bottom="0" header="0" footer="0"/>
  <pageSetup paperSize="9" scale="9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23"/>
  <sheetViews>
    <sheetView showGridLines="0" rightToLeft="1" view="pageBreakPreview" topLeftCell="A10" zoomScaleNormal="100" zoomScaleSheetLayoutView="100" workbookViewId="0">
      <selection activeCell="A27" sqref="A27"/>
    </sheetView>
  </sheetViews>
  <sheetFormatPr defaultRowHeight="12.75"/>
  <cols>
    <col min="1" max="1" width="41.28515625" style="1" customWidth="1"/>
    <col min="2" max="2" width="6.7109375" style="1" customWidth="1"/>
    <col min="3" max="3" width="47.7109375" style="2" customWidth="1"/>
    <col min="4" max="16384" width="9.140625" style="1"/>
  </cols>
  <sheetData>
    <row r="5" spans="1:5" s="15" customFormat="1" ht="30">
      <c r="A5" s="343" t="s">
        <v>186</v>
      </c>
      <c r="B5" s="96"/>
      <c r="C5" s="351" t="s">
        <v>187</v>
      </c>
    </row>
    <row r="6" spans="1:5" ht="20.25">
      <c r="A6" s="138"/>
      <c r="C6" s="35"/>
    </row>
    <row r="7" spans="1:5" s="3" customFormat="1" ht="131.25" customHeight="1">
      <c r="A7" s="344" t="s">
        <v>476</v>
      </c>
      <c r="C7" s="347" t="s">
        <v>505</v>
      </c>
    </row>
    <row r="8" spans="1:5" s="3" customFormat="1" ht="94.5" customHeight="1">
      <c r="A8" s="344" t="s">
        <v>257</v>
      </c>
      <c r="C8" s="347" t="s">
        <v>477</v>
      </c>
    </row>
    <row r="9" spans="1:5" s="3" customFormat="1" ht="112.5">
      <c r="A9" s="344" t="s">
        <v>711</v>
      </c>
      <c r="C9" s="347" t="s">
        <v>710</v>
      </c>
    </row>
    <row r="10" spans="1:5" s="28" customFormat="1" ht="22.5">
      <c r="A10" s="198" t="s">
        <v>87</v>
      </c>
      <c r="C10" s="348" t="s">
        <v>88</v>
      </c>
      <c r="E10" s="3"/>
    </row>
    <row r="11" spans="1:5" s="28" customFormat="1" ht="18.75" customHeight="1">
      <c r="A11" s="345" t="s">
        <v>494</v>
      </c>
      <c r="B11" s="156"/>
      <c r="C11" s="349" t="s">
        <v>489</v>
      </c>
      <c r="E11" s="3"/>
    </row>
    <row r="12" spans="1:5" s="28" customFormat="1" ht="18.75" customHeight="1">
      <c r="A12" s="346" t="s">
        <v>495</v>
      </c>
      <c r="C12" s="350" t="s">
        <v>490</v>
      </c>
      <c r="E12" s="3"/>
    </row>
    <row r="13" spans="1:5" s="28" customFormat="1" ht="18.75" customHeight="1">
      <c r="A13" s="346" t="s">
        <v>496</v>
      </c>
      <c r="C13" s="350" t="s">
        <v>506</v>
      </c>
      <c r="E13" s="3"/>
    </row>
    <row r="14" spans="1:5" s="28" customFormat="1" ht="18.75" customHeight="1">
      <c r="A14" s="346" t="s">
        <v>829</v>
      </c>
      <c r="C14" s="350" t="s">
        <v>830</v>
      </c>
      <c r="E14" s="3"/>
    </row>
    <row r="15" spans="1:5" s="28" customFormat="1" ht="18.75" customHeight="1">
      <c r="A15" s="346" t="s">
        <v>497</v>
      </c>
      <c r="C15" s="350" t="s">
        <v>491</v>
      </c>
      <c r="E15" s="3"/>
    </row>
    <row r="16" spans="1:5" s="28" customFormat="1" ht="18.75" customHeight="1">
      <c r="A16" s="346" t="s">
        <v>827</v>
      </c>
      <c r="C16" s="350" t="s">
        <v>828</v>
      </c>
      <c r="E16" s="3"/>
    </row>
    <row r="17" spans="1:5" s="28" customFormat="1" ht="18.75" customHeight="1">
      <c r="A17" s="346" t="s">
        <v>499</v>
      </c>
      <c r="C17" s="350" t="s">
        <v>498</v>
      </c>
      <c r="E17" s="3"/>
    </row>
    <row r="18" spans="1:5" s="28" customFormat="1" ht="18.75" customHeight="1">
      <c r="A18" s="346" t="s">
        <v>500</v>
      </c>
      <c r="C18" s="350" t="s">
        <v>492</v>
      </c>
      <c r="E18" s="3"/>
    </row>
    <row r="19" spans="1:5" s="28" customFormat="1" ht="18.75" customHeight="1">
      <c r="A19" s="346" t="s">
        <v>501</v>
      </c>
      <c r="C19" s="350" t="s">
        <v>493</v>
      </c>
      <c r="E19" s="3"/>
    </row>
    <row r="20" spans="1:5" ht="18.75">
      <c r="A20" s="346" t="s">
        <v>502</v>
      </c>
      <c r="C20" s="350" t="s">
        <v>507</v>
      </c>
    </row>
    <row r="21" spans="1:5" s="28" customFormat="1" ht="19.5" customHeight="1">
      <c r="A21" s="346" t="s">
        <v>503</v>
      </c>
      <c r="C21" s="350" t="s">
        <v>508</v>
      </c>
      <c r="E21" s="3"/>
    </row>
    <row r="22" spans="1:5" ht="18.75">
      <c r="A22" s="346" t="s">
        <v>504</v>
      </c>
      <c r="C22" s="350" t="s">
        <v>509</v>
      </c>
    </row>
    <row r="23" spans="1:5" ht="18.75">
      <c r="A23" s="346" t="s">
        <v>825</v>
      </c>
      <c r="C23" s="350" t="s">
        <v>826</v>
      </c>
    </row>
  </sheetData>
  <printOptions horizontalCentered="1" verticalCentered="1"/>
  <pageMargins left="0" right="0" top="0" bottom="0" header="0" footer="0"/>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rightToLeft="1" view="pageBreakPreview" topLeftCell="A10" zoomScaleNormal="75" zoomScaleSheetLayoutView="100" workbookViewId="0">
      <selection activeCell="A13" sqref="A13"/>
    </sheetView>
  </sheetViews>
  <sheetFormatPr defaultRowHeight="12.75"/>
  <cols>
    <col min="1" max="1" width="20.140625" style="18" customWidth="1"/>
    <col min="2" max="10" width="7.7109375" style="18" customWidth="1"/>
    <col min="11" max="11" width="26.140625" style="18" customWidth="1"/>
    <col min="12" max="16384" width="9.140625" style="99"/>
  </cols>
  <sheetData>
    <row r="1" spans="1:11" ht="18">
      <c r="A1" s="788" t="s">
        <v>574</v>
      </c>
      <c r="B1" s="789"/>
      <c r="C1" s="789"/>
      <c r="D1" s="789"/>
      <c r="E1" s="789"/>
      <c r="F1" s="789"/>
      <c r="G1" s="789"/>
      <c r="H1" s="789"/>
      <c r="I1" s="789"/>
      <c r="J1" s="789"/>
      <c r="K1" s="789"/>
    </row>
    <row r="2" spans="1:11" ht="18">
      <c r="A2" s="790">
        <v>2019</v>
      </c>
      <c r="B2" s="791"/>
      <c r="C2" s="791"/>
      <c r="D2" s="791"/>
      <c r="E2" s="791"/>
      <c r="F2" s="791"/>
      <c r="G2" s="791"/>
      <c r="H2" s="791"/>
      <c r="I2" s="791"/>
      <c r="J2" s="791"/>
      <c r="K2" s="791"/>
    </row>
    <row r="3" spans="1:11" ht="36" customHeight="1">
      <c r="A3" s="792" t="s">
        <v>575</v>
      </c>
      <c r="B3" s="793"/>
      <c r="C3" s="793"/>
      <c r="D3" s="793"/>
      <c r="E3" s="793"/>
      <c r="F3" s="793"/>
      <c r="G3" s="793"/>
      <c r="H3" s="793"/>
      <c r="I3" s="793"/>
      <c r="J3" s="793"/>
      <c r="K3" s="793"/>
    </row>
    <row r="4" spans="1:11" ht="15.75">
      <c r="A4" s="794">
        <v>2019</v>
      </c>
      <c r="B4" s="795"/>
      <c r="C4" s="795"/>
      <c r="D4" s="795"/>
      <c r="E4" s="795"/>
      <c r="F4" s="795"/>
      <c r="G4" s="795"/>
      <c r="H4" s="795"/>
      <c r="I4" s="795"/>
      <c r="J4" s="795"/>
      <c r="K4" s="795"/>
    </row>
    <row r="5" spans="1:11" ht="15.75">
      <c r="A5" s="27" t="s">
        <v>240</v>
      </c>
      <c r="B5" s="258"/>
      <c r="C5" s="258"/>
      <c r="D5" s="258"/>
      <c r="E5" s="258"/>
      <c r="F5" s="258"/>
      <c r="G5" s="99"/>
      <c r="H5" s="99"/>
      <c r="I5" s="99"/>
      <c r="J5" s="99"/>
      <c r="K5" s="56" t="s">
        <v>239</v>
      </c>
    </row>
    <row r="6" spans="1:11" s="5" customFormat="1" ht="17.25" customHeight="1" thickBot="1">
      <c r="A6" s="796" t="s">
        <v>760</v>
      </c>
      <c r="B6" s="645" t="s">
        <v>24</v>
      </c>
      <c r="C6" s="645"/>
      <c r="D6" s="645"/>
      <c r="E6" s="645" t="s">
        <v>25</v>
      </c>
      <c r="F6" s="645"/>
      <c r="G6" s="645"/>
      <c r="H6" s="646" t="s">
        <v>0</v>
      </c>
      <c r="I6" s="646"/>
      <c r="J6" s="646"/>
      <c r="K6" s="632" t="s">
        <v>671</v>
      </c>
    </row>
    <row r="7" spans="1:11" s="5" customFormat="1" ht="15.75" customHeight="1" thickBot="1">
      <c r="A7" s="797"/>
      <c r="B7" s="799" t="s">
        <v>26</v>
      </c>
      <c r="C7" s="799"/>
      <c r="D7" s="799"/>
      <c r="E7" s="799" t="s">
        <v>204</v>
      </c>
      <c r="F7" s="799"/>
      <c r="G7" s="799"/>
      <c r="H7" s="800" t="s">
        <v>1</v>
      </c>
      <c r="I7" s="800"/>
      <c r="J7" s="800"/>
      <c r="K7" s="633"/>
    </row>
    <row r="8" spans="1:11" s="5" customFormat="1" ht="10.5" customHeight="1" thickBot="1">
      <c r="A8" s="797"/>
      <c r="B8" s="766" t="s">
        <v>512</v>
      </c>
      <c r="C8" s="766" t="s">
        <v>513</v>
      </c>
      <c r="D8" s="787" t="s">
        <v>511</v>
      </c>
      <c r="E8" s="766" t="s">
        <v>512</v>
      </c>
      <c r="F8" s="766" t="s">
        <v>513</v>
      </c>
      <c r="G8" s="787" t="s">
        <v>511</v>
      </c>
      <c r="H8" s="766" t="s">
        <v>512</v>
      </c>
      <c r="I8" s="766" t="s">
        <v>513</v>
      </c>
      <c r="J8" s="787" t="s">
        <v>511</v>
      </c>
      <c r="K8" s="633"/>
    </row>
    <row r="9" spans="1:11" s="5" customFormat="1" ht="20.25" customHeight="1">
      <c r="A9" s="798"/>
      <c r="B9" s="767"/>
      <c r="C9" s="767"/>
      <c r="D9" s="767"/>
      <c r="E9" s="767"/>
      <c r="F9" s="767"/>
      <c r="G9" s="767"/>
      <c r="H9" s="767"/>
      <c r="I9" s="767"/>
      <c r="J9" s="767"/>
      <c r="K9" s="634"/>
    </row>
    <row r="10" spans="1:11" s="6" customFormat="1" ht="21" customHeight="1" thickBot="1">
      <c r="A10" s="456" t="s">
        <v>93</v>
      </c>
      <c r="B10" s="225">
        <v>1</v>
      </c>
      <c r="C10" s="225">
        <v>56</v>
      </c>
      <c r="D10" s="454">
        <f>SUM(B10:C10)</f>
        <v>57</v>
      </c>
      <c r="E10" s="225">
        <v>0</v>
      </c>
      <c r="F10" s="225">
        <v>12</v>
      </c>
      <c r="G10" s="454">
        <f>SUM(E10:F10)</f>
        <v>12</v>
      </c>
      <c r="H10" s="454">
        <f>B10+E10</f>
        <v>1</v>
      </c>
      <c r="I10" s="454">
        <f>C10+F10</f>
        <v>68</v>
      </c>
      <c r="J10" s="454">
        <f>SUM(H10:I10)</f>
        <v>69</v>
      </c>
      <c r="K10" s="459" t="s">
        <v>558</v>
      </c>
    </row>
    <row r="11" spans="1:11" s="6" customFormat="1" ht="30.75" thickBot="1">
      <c r="A11" s="418" t="s">
        <v>94</v>
      </c>
      <c r="B11" s="226">
        <v>3</v>
      </c>
      <c r="C11" s="226">
        <v>0</v>
      </c>
      <c r="D11" s="381">
        <f t="shared" ref="D11:D32" si="0">SUM(B11:C11)</f>
        <v>3</v>
      </c>
      <c r="E11" s="226">
        <v>1</v>
      </c>
      <c r="F11" s="226">
        <v>0</v>
      </c>
      <c r="G11" s="381">
        <f t="shared" ref="G11:G32" si="1">SUM(E11:F11)</f>
        <v>1</v>
      </c>
      <c r="H11" s="381">
        <f t="shared" ref="H11:I32" si="2">B11+E11</f>
        <v>4</v>
      </c>
      <c r="I11" s="381">
        <f t="shared" si="2"/>
        <v>0</v>
      </c>
      <c r="J11" s="381">
        <f t="shared" ref="J11:J32" si="3">SUM(H11:I11)</f>
        <v>4</v>
      </c>
      <c r="K11" s="460" t="s">
        <v>559</v>
      </c>
    </row>
    <row r="12" spans="1:11" s="6" customFormat="1" ht="21" customHeight="1" thickBot="1">
      <c r="A12" s="417" t="s">
        <v>572</v>
      </c>
      <c r="B12" s="224">
        <v>0</v>
      </c>
      <c r="C12" s="224">
        <v>0</v>
      </c>
      <c r="D12" s="380">
        <f t="shared" si="0"/>
        <v>0</v>
      </c>
      <c r="E12" s="224">
        <v>1</v>
      </c>
      <c r="F12" s="224">
        <v>0</v>
      </c>
      <c r="G12" s="380">
        <f t="shared" si="1"/>
        <v>1</v>
      </c>
      <c r="H12" s="380">
        <f t="shared" si="2"/>
        <v>1</v>
      </c>
      <c r="I12" s="380">
        <f t="shared" si="2"/>
        <v>0</v>
      </c>
      <c r="J12" s="380">
        <f t="shared" si="3"/>
        <v>1</v>
      </c>
      <c r="K12" s="459" t="s">
        <v>560</v>
      </c>
    </row>
    <row r="13" spans="1:11" s="6" customFormat="1" ht="21" customHeight="1" thickBot="1">
      <c r="A13" s="418" t="s">
        <v>95</v>
      </c>
      <c r="B13" s="226">
        <v>0</v>
      </c>
      <c r="C13" s="226">
        <v>0</v>
      </c>
      <c r="D13" s="381">
        <f t="shared" si="0"/>
        <v>0</v>
      </c>
      <c r="E13" s="226">
        <v>3</v>
      </c>
      <c r="F13" s="226">
        <v>0</v>
      </c>
      <c r="G13" s="381">
        <f t="shared" si="1"/>
        <v>3</v>
      </c>
      <c r="H13" s="381">
        <f t="shared" si="2"/>
        <v>3</v>
      </c>
      <c r="I13" s="381">
        <f t="shared" si="2"/>
        <v>0</v>
      </c>
      <c r="J13" s="381">
        <f t="shared" si="3"/>
        <v>3</v>
      </c>
      <c r="K13" s="460" t="s">
        <v>108</v>
      </c>
    </row>
    <row r="14" spans="1:11" s="6" customFormat="1" ht="21" customHeight="1" thickBot="1">
      <c r="A14" s="417" t="s">
        <v>96</v>
      </c>
      <c r="B14" s="224">
        <v>0</v>
      </c>
      <c r="C14" s="224">
        <v>0</v>
      </c>
      <c r="D14" s="380">
        <f>SUM(B14:C14)</f>
        <v>0</v>
      </c>
      <c r="E14" s="224">
        <v>2</v>
      </c>
      <c r="F14" s="224">
        <v>0</v>
      </c>
      <c r="G14" s="380">
        <f t="shared" si="1"/>
        <v>2</v>
      </c>
      <c r="H14" s="380">
        <f t="shared" si="2"/>
        <v>2</v>
      </c>
      <c r="I14" s="380">
        <f t="shared" si="2"/>
        <v>0</v>
      </c>
      <c r="J14" s="380">
        <f t="shared" si="3"/>
        <v>2</v>
      </c>
      <c r="K14" s="459" t="s">
        <v>109</v>
      </c>
    </row>
    <row r="15" spans="1:11" s="6" customFormat="1" ht="21" customHeight="1" thickBot="1">
      <c r="A15" s="418" t="s">
        <v>97</v>
      </c>
      <c r="B15" s="226">
        <v>4</v>
      </c>
      <c r="C15" s="226">
        <v>0</v>
      </c>
      <c r="D15" s="381">
        <f t="shared" si="0"/>
        <v>4</v>
      </c>
      <c r="E15" s="226">
        <v>1</v>
      </c>
      <c r="F15" s="226">
        <v>0</v>
      </c>
      <c r="G15" s="381">
        <f t="shared" si="1"/>
        <v>1</v>
      </c>
      <c r="H15" s="381">
        <f t="shared" si="2"/>
        <v>5</v>
      </c>
      <c r="I15" s="381">
        <f t="shared" si="2"/>
        <v>0</v>
      </c>
      <c r="J15" s="381">
        <f t="shared" si="3"/>
        <v>5</v>
      </c>
      <c r="K15" s="460" t="s">
        <v>561</v>
      </c>
    </row>
    <row r="16" spans="1:11" s="6" customFormat="1" ht="21" customHeight="1" thickBot="1">
      <c r="A16" s="417" t="s">
        <v>98</v>
      </c>
      <c r="B16" s="224">
        <v>0</v>
      </c>
      <c r="C16" s="224">
        <v>2</v>
      </c>
      <c r="D16" s="380">
        <f t="shared" si="0"/>
        <v>2</v>
      </c>
      <c r="E16" s="224">
        <v>0</v>
      </c>
      <c r="F16" s="224">
        <v>1</v>
      </c>
      <c r="G16" s="380">
        <f t="shared" si="1"/>
        <v>1</v>
      </c>
      <c r="H16" s="380">
        <f t="shared" si="2"/>
        <v>0</v>
      </c>
      <c r="I16" s="380">
        <f t="shared" si="2"/>
        <v>3</v>
      </c>
      <c r="J16" s="380">
        <f t="shared" si="3"/>
        <v>3</v>
      </c>
      <c r="K16" s="459" t="s">
        <v>110</v>
      </c>
    </row>
    <row r="17" spans="1:11" s="6" customFormat="1" ht="21" customHeight="1" thickBot="1">
      <c r="A17" s="418" t="s">
        <v>99</v>
      </c>
      <c r="B17" s="226">
        <v>0</v>
      </c>
      <c r="C17" s="226">
        <v>2</v>
      </c>
      <c r="D17" s="381">
        <f t="shared" si="0"/>
        <v>2</v>
      </c>
      <c r="E17" s="226">
        <v>1</v>
      </c>
      <c r="F17" s="226">
        <v>0</v>
      </c>
      <c r="G17" s="381">
        <f t="shared" si="1"/>
        <v>1</v>
      </c>
      <c r="H17" s="381">
        <f t="shared" si="2"/>
        <v>1</v>
      </c>
      <c r="I17" s="381">
        <f t="shared" si="2"/>
        <v>2</v>
      </c>
      <c r="J17" s="381">
        <f t="shared" si="3"/>
        <v>3</v>
      </c>
      <c r="K17" s="460" t="s">
        <v>562</v>
      </c>
    </row>
    <row r="18" spans="1:11" s="6" customFormat="1" ht="24.75" thickBot="1">
      <c r="A18" s="417" t="s">
        <v>100</v>
      </c>
      <c r="B18" s="224">
        <v>0</v>
      </c>
      <c r="C18" s="224">
        <v>2</v>
      </c>
      <c r="D18" s="380">
        <f t="shared" si="0"/>
        <v>2</v>
      </c>
      <c r="E18" s="224">
        <v>0</v>
      </c>
      <c r="F18" s="224">
        <v>1</v>
      </c>
      <c r="G18" s="380">
        <f t="shared" si="1"/>
        <v>1</v>
      </c>
      <c r="H18" s="380">
        <f t="shared" si="2"/>
        <v>0</v>
      </c>
      <c r="I18" s="380">
        <f t="shared" si="2"/>
        <v>3</v>
      </c>
      <c r="J18" s="380">
        <f t="shared" si="3"/>
        <v>3</v>
      </c>
      <c r="K18" s="459" t="s">
        <v>563</v>
      </c>
    </row>
    <row r="19" spans="1:11" s="6" customFormat="1" ht="21" customHeight="1" thickBot="1">
      <c r="A19" s="418" t="s">
        <v>438</v>
      </c>
      <c r="B19" s="226">
        <v>0</v>
      </c>
      <c r="C19" s="226">
        <v>9</v>
      </c>
      <c r="D19" s="381">
        <f t="shared" si="0"/>
        <v>9</v>
      </c>
      <c r="E19" s="226">
        <v>0</v>
      </c>
      <c r="F19" s="226">
        <v>0</v>
      </c>
      <c r="G19" s="381">
        <f t="shared" si="1"/>
        <v>0</v>
      </c>
      <c r="H19" s="381">
        <f t="shared" si="2"/>
        <v>0</v>
      </c>
      <c r="I19" s="381">
        <f t="shared" si="2"/>
        <v>9</v>
      </c>
      <c r="J19" s="381">
        <f t="shared" si="3"/>
        <v>9</v>
      </c>
      <c r="K19" s="460" t="s">
        <v>564</v>
      </c>
    </row>
    <row r="20" spans="1:11" s="6" customFormat="1" ht="24.75" thickBot="1">
      <c r="A20" s="417" t="s">
        <v>101</v>
      </c>
      <c r="B20" s="224">
        <v>1</v>
      </c>
      <c r="C20" s="224">
        <v>2</v>
      </c>
      <c r="D20" s="380">
        <f t="shared" si="0"/>
        <v>3</v>
      </c>
      <c r="E20" s="224">
        <v>0</v>
      </c>
      <c r="F20" s="224">
        <v>0</v>
      </c>
      <c r="G20" s="380">
        <f t="shared" si="1"/>
        <v>0</v>
      </c>
      <c r="H20" s="380">
        <f t="shared" si="2"/>
        <v>1</v>
      </c>
      <c r="I20" s="380">
        <f t="shared" si="2"/>
        <v>2</v>
      </c>
      <c r="J20" s="380">
        <f t="shared" si="3"/>
        <v>3</v>
      </c>
      <c r="K20" s="459" t="s">
        <v>565</v>
      </c>
    </row>
    <row r="21" spans="1:11" s="6" customFormat="1" ht="21" customHeight="1" thickBot="1">
      <c r="A21" s="418" t="s">
        <v>439</v>
      </c>
      <c r="B21" s="226">
        <v>0</v>
      </c>
      <c r="C21" s="226">
        <v>0</v>
      </c>
      <c r="D21" s="381">
        <f t="shared" si="0"/>
        <v>0</v>
      </c>
      <c r="E21" s="226">
        <v>0</v>
      </c>
      <c r="F21" s="226">
        <v>0</v>
      </c>
      <c r="G21" s="381">
        <f t="shared" si="1"/>
        <v>0</v>
      </c>
      <c r="H21" s="381">
        <f t="shared" si="2"/>
        <v>0</v>
      </c>
      <c r="I21" s="381">
        <f t="shared" si="2"/>
        <v>0</v>
      </c>
      <c r="J21" s="381">
        <f t="shared" si="3"/>
        <v>0</v>
      </c>
      <c r="K21" s="460" t="s">
        <v>566</v>
      </c>
    </row>
    <row r="22" spans="1:11" s="6" customFormat="1" ht="21" customHeight="1" thickBot="1">
      <c r="A22" s="417" t="s">
        <v>440</v>
      </c>
      <c r="B22" s="224">
        <v>0</v>
      </c>
      <c r="C22" s="224">
        <v>1</v>
      </c>
      <c r="D22" s="380">
        <f t="shared" si="0"/>
        <v>1</v>
      </c>
      <c r="E22" s="224">
        <v>0</v>
      </c>
      <c r="F22" s="224">
        <v>1</v>
      </c>
      <c r="G22" s="380">
        <f t="shared" si="1"/>
        <v>1</v>
      </c>
      <c r="H22" s="380">
        <f t="shared" si="2"/>
        <v>0</v>
      </c>
      <c r="I22" s="380">
        <f t="shared" si="2"/>
        <v>2</v>
      </c>
      <c r="J22" s="380">
        <f t="shared" si="3"/>
        <v>2</v>
      </c>
      <c r="K22" s="459" t="s">
        <v>567</v>
      </c>
    </row>
    <row r="23" spans="1:11" s="6" customFormat="1" ht="21" customHeight="1" thickBot="1">
      <c r="A23" s="418" t="s">
        <v>102</v>
      </c>
      <c r="B23" s="226">
        <v>0</v>
      </c>
      <c r="C23" s="226">
        <v>0</v>
      </c>
      <c r="D23" s="381">
        <f t="shared" si="0"/>
        <v>0</v>
      </c>
      <c r="E23" s="226">
        <v>0</v>
      </c>
      <c r="F23" s="226">
        <v>0</v>
      </c>
      <c r="G23" s="381">
        <f t="shared" si="1"/>
        <v>0</v>
      </c>
      <c r="H23" s="381">
        <f t="shared" si="2"/>
        <v>0</v>
      </c>
      <c r="I23" s="381">
        <f t="shared" si="2"/>
        <v>0</v>
      </c>
      <c r="J23" s="381">
        <f t="shared" si="3"/>
        <v>0</v>
      </c>
      <c r="K23" s="460" t="s">
        <v>111</v>
      </c>
    </row>
    <row r="24" spans="1:11" s="6" customFormat="1" ht="21" customHeight="1" thickBot="1">
      <c r="A24" s="417" t="s">
        <v>261</v>
      </c>
      <c r="B24" s="224">
        <v>0</v>
      </c>
      <c r="C24" s="224">
        <v>14</v>
      </c>
      <c r="D24" s="380">
        <f t="shared" si="0"/>
        <v>14</v>
      </c>
      <c r="E24" s="224">
        <v>0</v>
      </c>
      <c r="F24" s="224">
        <v>0</v>
      </c>
      <c r="G24" s="380">
        <f t="shared" si="1"/>
        <v>0</v>
      </c>
      <c r="H24" s="380">
        <f t="shared" si="2"/>
        <v>0</v>
      </c>
      <c r="I24" s="380">
        <f t="shared" si="2"/>
        <v>14</v>
      </c>
      <c r="J24" s="380">
        <f t="shared" si="3"/>
        <v>14</v>
      </c>
      <c r="K24" s="459" t="s">
        <v>262</v>
      </c>
    </row>
    <row r="25" spans="1:11" s="6" customFormat="1" ht="21" customHeight="1" thickBot="1">
      <c r="A25" s="418" t="s">
        <v>263</v>
      </c>
      <c r="B25" s="226">
        <v>0</v>
      </c>
      <c r="C25" s="226">
        <v>14</v>
      </c>
      <c r="D25" s="381">
        <f t="shared" si="0"/>
        <v>14</v>
      </c>
      <c r="E25" s="226">
        <v>0</v>
      </c>
      <c r="F25" s="226">
        <v>0</v>
      </c>
      <c r="G25" s="381">
        <f t="shared" si="1"/>
        <v>0</v>
      </c>
      <c r="H25" s="381">
        <f t="shared" si="2"/>
        <v>0</v>
      </c>
      <c r="I25" s="381">
        <f t="shared" si="2"/>
        <v>14</v>
      </c>
      <c r="J25" s="381">
        <f t="shared" si="3"/>
        <v>14</v>
      </c>
      <c r="K25" s="460" t="s">
        <v>264</v>
      </c>
    </row>
    <row r="26" spans="1:11" s="6" customFormat="1" ht="21" customHeight="1" thickBot="1">
      <c r="A26" s="417" t="s">
        <v>265</v>
      </c>
      <c r="B26" s="224">
        <v>0</v>
      </c>
      <c r="C26" s="224">
        <v>14</v>
      </c>
      <c r="D26" s="380">
        <f t="shared" si="0"/>
        <v>14</v>
      </c>
      <c r="E26" s="224">
        <v>0</v>
      </c>
      <c r="F26" s="224">
        <v>0</v>
      </c>
      <c r="G26" s="380">
        <f t="shared" si="1"/>
        <v>0</v>
      </c>
      <c r="H26" s="380">
        <f t="shared" si="2"/>
        <v>0</v>
      </c>
      <c r="I26" s="380">
        <f t="shared" si="2"/>
        <v>14</v>
      </c>
      <c r="J26" s="380">
        <f t="shared" si="3"/>
        <v>14</v>
      </c>
      <c r="K26" s="459" t="s">
        <v>568</v>
      </c>
    </row>
    <row r="27" spans="1:11" s="6" customFormat="1" ht="21" customHeight="1" thickBot="1">
      <c r="A27" s="418" t="s">
        <v>103</v>
      </c>
      <c r="B27" s="226">
        <v>0</v>
      </c>
      <c r="C27" s="226">
        <v>1</v>
      </c>
      <c r="D27" s="381">
        <f t="shared" si="0"/>
        <v>1</v>
      </c>
      <c r="E27" s="226">
        <v>0</v>
      </c>
      <c r="F27" s="226">
        <v>0</v>
      </c>
      <c r="G27" s="381">
        <f t="shared" si="1"/>
        <v>0</v>
      </c>
      <c r="H27" s="381">
        <f t="shared" si="2"/>
        <v>0</v>
      </c>
      <c r="I27" s="381">
        <f t="shared" si="2"/>
        <v>1</v>
      </c>
      <c r="J27" s="381">
        <f t="shared" si="3"/>
        <v>1</v>
      </c>
      <c r="K27" s="460" t="s">
        <v>112</v>
      </c>
    </row>
    <row r="28" spans="1:11" s="6" customFormat="1" ht="21" customHeight="1" thickBot="1">
      <c r="A28" s="417" t="s">
        <v>104</v>
      </c>
      <c r="B28" s="224">
        <v>0</v>
      </c>
      <c r="C28" s="224">
        <v>1</v>
      </c>
      <c r="D28" s="380">
        <f t="shared" si="0"/>
        <v>1</v>
      </c>
      <c r="E28" s="224">
        <v>0</v>
      </c>
      <c r="F28" s="224">
        <v>0</v>
      </c>
      <c r="G28" s="380">
        <f t="shared" si="1"/>
        <v>0</v>
      </c>
      <c r="H28" s="380">
        <f t="shared" si="2"/>
        <v>0</v>
      </c>
      <c r="I28" s="380">
        <f t="shared" si="2"/>
        <v>1</v>
      </c>
      <c r="J28" s="380">
        <f t="shared" si="3"/>
        <v>1</v>
      </c>
      <c r="K28" s="459" t="s">
        <v>113</v>
      </c>
    </row>
    <row r="29" spans="1:11" s="6" customFormat="1" ht="15.75" thickBot="1">
      <c r="A29" s="418" t="s">
        <v>105</v>
      </c>
      <c r="B29" s="226">
        <v>1</v>
      </c>
      <c r="C29" s="226">
        <v>22</v>
      </c>
      <c r="D29" s="381">
        <f t="shared" si="0"/>
        <v>23</v>
      </c>
      <c r="E29" s="226">
        <v>1</v>
      </c>
      <c r="F29" s="226">
        <v>4</v>
      </c>
      <c r="G29" s="381">
        <f t="shared" si="1"/>
        <v>5</v>
      </c>
      <c r="H29" s="381">
        <f t="shared" si="2"/>
        <v>2</v>
      </c>
      <c r="I29" s="381">
        <f t="shared" si="2"/>
        <v>26</v>
      </c>
      <c r="J29" s="381">
        <f t="shared" si="3"/>
        <v>28</v>
      </c>
      <c r="K29" s="460" t="s">
        <v>573</v>
      </c>
    </row>
    <row r="30" spans="1:11" s="6" customFormat="1" ht="21" customHeight="1" thickBot="1">
      <c r="A30" s="417" t="s">
        <v>106</v>
      </c>
      <c r="B30" s="224">
        <v>0</v>
      </c>
      <c r="C30" s="224">
        <v>4</v>
      </c>
      <c r="D30" s="380">
        <f t="shared" si="0"/>
        <v>4</v>
      </c>
      <c r="E30" s="224">
        <v>0</v>
      </c>
      <c r="F30" s="224">
        <v>13</v>
      </c>
      <c r="G30" s="380">
        <f t="shared" si="1"/>
        <v>13</v>
      </c>
      <c r="H30" s="380">
        <f t="shared" si="2"/>
        <v>0</v>
      </c>
      <c r="I30" s="380">
        <f t="shared" si="2"/>
        <v>17</v>
      </c>
      <c r="J30" s="380">
        <f t="shared" si="3"/>
        <v>17</v>
      </c>
      <c r="K30" s="459" t="s">
        <v>569</v>
      </c>
    </row>
    <row r="31" spans="1:11" s="6" customFormat="1" ht="21" customHeight="1" thickBot="1">
      <c r="A31" s="418" t="s">
        <v>195</v>
      </c>
      <c r="B31" s="226">
        <v>1</v>
      </c>
      <c r="C31" s="226">
        <v>11</v>
      </c>
      <c r="D31" s="381">
        <f t="shared" si="0"/>
        <v>12</v>
      </c>
      <c r="E31" s="226">
        <v>1</v>
      </c>
      <c r="F31" s="226">
        <v>0</v>
      </c>
      <c r="G31" s="381">
        <f t="shared" si="1"/>
        <v>1</v>
      </c>
      <c r="H31" s="381">
        <f t="shared" si="2"/>
        <v>2</v>
      </c>
      <c r="I31" s="381">
        <f t="shared" si="2"/>
        <v>11</v>
      </c>
      <c r="J31" s="381">
        <f t="shared" si="3"/>
        <v>13</v>
      </c>
      <c r="K31" s="460" t="s">
        <v>570</v>
      </c>
    </row>
    <row r="32" spans="1:11" s="6" customFormat="1" ht="21" customHeight="1">
      <c r="A32" s="421" t="s">
        <v>107</v>
      </c>
      <c r="B32" s="227">
        <v>0</v>
      </c>
      <c r="C32" s="227">
        <v>7</v>
      </c>
      <c r="D32" s="455">
        <f t="shared" si="0"/>
        <v>7</v>
      </c>
      <c r="E32" s="227">
        <v>0</v>
      </c>
      <c r="F32" s="227">
        <v>1</v>
      </c>
      <c r="G32" s="455">
        <f t="shared" si="1"/>
        <v>1</v>
      </c>
      <c r="H32" s="455">
        <f t="shared" si="2"/>
        <v>0</v>
      </c>
      <c r="I32" s="455">
        <f t="shared" si="2"/>
        <v>8</v>
      </c>
      <c r="J32" s="455">
        <f t="shared" si="3"/>
        <v>8</v>
      </c>
      <c r="K32" s="461" t="s">
        <v>571</v>
      </c>
    </row>
    <row r="33" spans="1:11" s="7" customFormat="1" ht="22.5" customHeight="1">
      <c r="A33" s="457" t="s">
        <v>2</v>
      </c>
      <c r="B33" s="462">
        <f t="shared" ref="B33:J33" si="4">SUM(B10:B32)</f>
        <v>11</v>
      </c>
      <c r="C33" s="462">
        <f t="shared" si="4"/>
        <v>162</v>
      </c>
      <c r="D33" s="462">
        <f t="shared" si="4"/>
        <v>173</v>
      </c>
      <c r="E33" s="462">
        <f t="shared" si="4"/>
        <v>11</v>
      </c>
      <c r="F33" s="462">
        <f t="shared" si="4"/>
        <v>33</v>
      </c>
      <c r="G33" s="462">
        <f t="shared" si="4"/>
        <v>44</v>
      </c>
      <c r="H33" s="462">
        <f>SUM(H10:H32)</f>
        <v>22</v>
      </c>
      <c r="I33" s="462">
        <f t="shared" si="4"/>
        <v>195</v>
      </c>
      <c r="J33" s="462">
        <f t="shared" si="4"/>
        <v>217</v>
      </c>
      <c r="K33" s="458" t="s">
        <v>3</v>
      </c>
    </row>
    <row r="34" spans="1:11">
      <c r="B34" s="29"/>
    </row>
    <row r="35" spans="1:11">
      <c r="B35" s="29"/>
    </row>
  </sheetData>
  <mergeCells count="21">
    <mergeCell ref="A1:K1"/>
    <mergeCell ref="A2:K2"/>
    <mergeCell ref="A3:K3"/>
    <mergeCell ref="A4:K4"/>
    <mergeCell ref="A6:A9"/>
    <mergeCell ref="K6:K9"/>
    <mergeCell ref="B7:D7"/>
    <mergeCell ref="E7:G7"/>
    <mergeCell ref="H7:J7"/>
    <mergeCell ref="B8:B9"/>
    <mergeCell ref="C8:C9"/>
    <mergeCell ref="D8:D9"/>
    <mergeCell ref="E8:E9"/>
    <mergeCell ref="F8:F9"/>
    <mergeCell ref="G8:G9"/>
    <mergeCell ref="B6:D6"/>
    <mergeCell ref="E6:G6"/>
    <mergeCell ref="H6:J6"/>
    <mergeCell ref="H8:H9"/>
    <mergeCell ref="I8:I9"/>
    <mergeCell ref="J8:J9"/>
  </mergeCells>
  <printOptions horizontalCentered="1" verticalCentered="1"/>
  <pageMargins left="0" right="0" top="0" bottom="0" header="0" footer="0"/>
  <pageSetup paperSize="9" scale="85"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rightToLeft="1" view="pageBreakPreview" zoomScaleNormal="95" zoomScaleSheetLayoutView="100" workbookViewId="0">
      <selection activeCell="C11" sqref="C11"/>
    </sheetView>
  </sheetViews>
  <sheetFormatPr defaultRowHeight="12.75"/>
  <cols>
    <col min="1" max="1" width="18" style="16" customWidth="1"/>
    <col min="2" max="2" width="12.140625" style="16" bestFit="1" customWidth="1"/>
    <col min="3" max="3" width="13.140625" style="16" bestFit="1" customWidth="1"/>
    <col min="4" max="4" width="12.140625" style="16" bestFit="1" customWidth="1"/>
    <col min="5" max="5" width="12.42578125" style="16" bestFit="1" customWidth="1"/>
    <col min="6" max="6" width="12" style="16" bestFit="1" customWidth="1"/>
    <col min="7" max="8" width="13.140625" style="16" bestFit="1" customWidth="1"/>
    <col min="9" max="9" width="12" style="16" bestFit="1" customWidth="1"/>
    <col min="10" max="10" width="13.140625" style="16" bestFit="1" customWidth="1"/>
    <col min="11" max="11" width="18.7109375" style="16" customWidth="1"/>
    <col min="12" max="16384" width="9.140625" style="8"/>
  </cols>
  <sheetData>
    <row r="1" spans="1:11" s="12" customFormat="1" ht="18">
      <c r="A1" s="801" t="s">
        <v>181</v>
      </c>
      <c r="B1" s="801"/>
      <c r="C1" s="802"/>
      <c r="D1" s="802"/>
      <c r="E1" s="802"/>
      <c r="F1" s="802"/>
      <c r="G1" s="802"/>
      <c r="H1" s="802"/>
      <c r="I1" s="802"/>
      <c r="J1" s="802"/>
      <c r="K1" s="802"/>
    </row>
    <row r="2" spans="1:11" s="12" customFormat="1" ht="18">
      <c r="A2" s="803" t="s">
        <v>741</v>
      </c>
      <c r="B2" s="803"/>
      <c r="C2" s="804"/>
      <c r="D2" s="804"/>
      <c r="E2" s="804"/>
      <c r="F2" s="804"/>
      <c r="G2" s="804"/>
      <c r="H2" s="804"/>
      <c r="I2" s="804"/>
      <c r="J2" s="804"/>
      <c r="K2" s="804"/>
    </row>
    <row r="3" spans="1:11" s="13" customFormat="1" ht="36.75" customHeight="1">
      <c r="A3" s="805" t="s">
        <v>182</v>
      </c>
      <c r="B3" s="805"/>
      <c r="C3" s="771"/>
      <c r="D3" s="771"/>
      <c r="E3" s="771"/>
      <c r="F3" s="771"/>
      <c r="G3" s="771"/>
      <c r="H3" s="771"/>
      <c r="I3" s="771"/>
      <c r="J3" s="771"/>
      <c r="K3" s="771"/>
    </row>
    <row r="4" spans="1:11" s="13" customFormat="1" ht="15.75">
      <c r="A4" s="771" t="s">
        <v>741</v>
      </c>
      <c r="B4" s="771"/>
      <c r="C4" s="771"/>
      <c r="D4" s="771"/>
      <c r="E4" s="771"/>
      <c r="F4" s="771"/>
      <c r="G4" s="771"/>
      <c r="H4" s="771"/>
      <c r="I4" s="771"/>
      <c r="J4" s="771"/>
      <c r="K4" s="771"/>
    </row>
    <row r="5" spans="1:11" s="99" customFormat="1" ht="20.100000000000001" customHeight="1">
      <c r="A5" s="157" t="s">
        <v>241</v>
      </c>
      <c r="B5" s="259"/>
      <c r="K5" s="134" t="s">
        <v>242</v>
      </c>
    </row>
    <row r="6" spans="1:11" s="9" customFormat="1" ht="24" customHeight="1">
      <c r="A6" s="644" t="s">
        <v>761</v>
      </c>
      <c r="B6" s="260">
        <v>2015</v>
      </c>
      <c r="C6" s="296">
        <v>2016</v>
      </c>
      <c r="D6" s="373">
        <v>2017</v>
      </c>
      <c r="E6" s="808">
        <v>2018</v>
      </c>
      <c r="F6" s="809"/>
      <c r="G6" s="809"/>
      <c r="H6" s="808">
        <v>2019</v>
      </c>
      <c r="I6" s="809"/>
      <c r="J6" s="809"/>
      <c r="K6" s="806" t="s">
        <v>762</v>
      </c>
    </row>
    <row r="7" spans="1:11" s="9" customFormat="1" ht="62.25" customHeight="1">
      <c r="A7" s="715"/>
      <c r="B7" s="463" t="s">
        <v>698</v>
      </c>
      <c r="C7" s="463" t="s">
        <v>699</v>
      </c>
      <c r="D7" s="463" t="s">
        <v>698</v>
      </c>
      <c r="E7" s="563" t="s">
        <v>697</v>
      </c>
      <c r="F7" s="563" t="s">
        <v>696</v>
      </c>
      <c r="G7" s="507" t="s">
        <v>695</v>
      </c>
      <c r="H7" s="373" t="s">
        <v>697</v>
      </c>
      <c r="I7" s="505" t="s">
        <v>696</v>
      </c>
      <c r="J7" s="507" t="s">
        <v>695</v>
      </c>
      <c r="K7" s="807"/>
    </row>
    <row r="8" spans="1:11" s="10" customFormat="1" ht="27" customHeight="1" thickBot="1">
      <c r="A8" s="79" t="s">
        <v>4</v>
      </c>
      <c r="B8" s="124">
        <v>634083</v>
      </c>
      <c r="C8" s="189">
        <v>1345670</v>
      </c>
      <c r="D8" s="241">
        <v>810258</v>
      </c>
      <c r="E8" s="241">
        <v>688606</v>
      </c>
      <c r="F8" s="241">
        <v>171637</v>
      </c>
      <c r="G8" s="533">
        <f>E8+F8</f>
        <v>860243</v>
      </c>
      <c r="H8" s="241">
        <v>664857</v>
      </c>
      <c r="I8" s="241">
        <v>203522</v>
      </c>
      <c r="J8" s="533">
        <f>H8+I8</f>
        <v>868379</v>
      </c>
      <c r="K8" s="65" t="s">
        <v>13</v>
      </c>
    </row>
    <row r="9" spans="1:11" s="10" customFormat="1" ht="27" customHeight="1" thickBot="1">
      <c r="A9" s="80" t="s">
        <v>5</v>
      </c>
      <c r="B9" s="125">
        <v>598741</v>
      </c>
      <c r="C9" s="190">
        <v>2150900</v>
      </c>
      <c r="D9" s="242">
        <v>839418</v>
      </c>
      <c r="E9" s="242">
        <v>694680</v>
      </c>
      <c r="F9" s="242">
        <v>159238</v>
      </c>
      <c r="G9" s="534">
        <f t="shared" ref="G9:G19" si="0">E9+F9</f>
        <v>853918</v>
      </c>
      <c r="H9" s="242">
        <v>647450</v>
      </c>
      <c r="I9" s="242">
        <v>201824</v>
      </c>
      <c r="J9" s="534">
        <f t="shared" ref="J9:J19" si="1">H9+I9</f>
        <v>849274</v>
      </c>
      <c r="K9" s="66" t="s">
        <v>14</v>
      </c>
    </row>
    <row r="10" spans="1:11" s="10" customFormat="1" ht="27" customHeight="1" thickBot="1">
      <c r="A10" s="81" t="s">
        <v>6</v>
      </c>
      <c r="B10" s="126">
        <v>991856</v>
      </c>
      <c r="C10" s="191">
        <v>1915700</v>
      </c>
      <c r="D10" s="243">
        <v>941718</v>
      </c>
      <c r="E10" s="243">
        <v>731016</v>
      </c>
      <c r="F10" s="243">
        <v>158710</v>
      </c>
      <c r="G10" s="535">
        <f t="shared" si="0"/>
        <v>889726</v>
      </c>
      <c r="H10" s="243">
        <v>698608</v>
      </c>
      <c r="I10" s="243">
        <v>202683</v>
      </c>
      <c r="J10" s="535">
        <f t="shared" si="1"/>
        <v>901291</v>
      </c>
      <c r="K10" s="67" t="s">
        <v>15</v>
      </c>
    </row>
    <row r="11" spans="1:11" s="10" customFormat="1" ht="27" customHeight="1" thickBot="1">
      <c r="A11" s="80" t="s">
        <v>7</v>
      </c>
      <c r="B11" s="125">
        <v>559951</v>
      </c>
      <c r="C11" s="190">
        <v>2057004</v>
      </c>
      <c r="D11" s="242">
        <v>442994</v>
      </c>
      <c r="E11" s="242">
        <v>742588</v>
      </c>
      <c r="F11" s="242">
        <v>142297</v>
      </c>
      <c r="G11" s="534">
        <f t="shared" si="0"/>
        <v>884885</v>
      </c>
      <c r="H11" s="242">
        <v>733835</v>
      </c>
      <c r="I11" s="242">
        <v>200145</v>
      </c>
      <c r="J11" s="534">
        <f t="shared" si="1"/>
        <v>933980</v>
      </c>
      <c r="K11" s="66" t="s">
        <v>16</v>
      </c>
    </row>
    <row r="12" spans="1:11" s="10" customFormat="1" ht="27" customHeight="1" thickBot="1">
      <c r="A12" s="81" t="s">
        <v>8</v>
      </c>
      <c r="B12" s="126">
        <v>563171</v>
      </c>
      <c r="C12" s="191">
        <v>1718492</v>
      </c>
      <c r="D12" s="243">
        <v>348008</v>
      </c>
      <c r="E12" s="243">
        <v>713055</v>
      </c>
      <c r="F12" s="243">
        <v>134151</v>
      </c>
      <c r="G12" s="535">
        <f t="shared" si="0"/>
        <v>847206</v>
      </c>
      <c r="H12" s="243">
        <v>461576</v>
      </c>
      <c r="I12" s="243">
        <v>118641</v>
      </c>
      <c r="J12" s="535">
        <f t="shared" si="1"/>
        <v>580217</v>
      </c>
      <c r="K12" s="67" t="s">
        <v>17</v>
      </c>
    </row>
    <row r="13" spans="1:11" s="10" customFormat="1" ht="27" customHeight="1" thickBot="1">
      <c r="A13" s="80" t="s">
        <v>60</v>
      </c>
      <c r="B13" s="125">
        <v>757115</v>
      </c>
      <c r="C13" s="190">
        <v>2266220</v>
      </c>
      <c r="D13" s="242">
        <v>233306</v>
      </c>
      <c r="E13" s="242">
        <v>723052</v>
      </c>
      <c r="F13" s="242">
        <v>129746</v>
      </c>
      <c r="G13" s="534">
        <f t="shared" si="0"/>
        <v>852798</v>
      </c>
      <c r="H13" s="242">
        <v>367700</v>
      </c>
      <c r="I13" s="242">
        <v>127026</v>
      </c>
      <c r="J13" s="534">
        <f t="shared" si="1"/>
        <v>494726</v>
      </c>
      <c r="K13" s="66" t="s">
        <v>18</v>
      </c>
    </row>
    <row r="14" spans="1:11" s="10" customFormat="1" ht="27" customHeight="1" thickBot="1">
      <c r="A14" s="81" t="s">
        <v>9</v>
      </c>
      <c r="B14" s="126">
        <v>825717</v>
      </c>
      <c r="C14" s="191">
        <v>2116452</v>
      </c>
      <c r="D14" s="243">
        <v>251416</v>
      </c>
      <c r="E14" s="243">
        <v>624043</v>
      </c>
      <c r="F14" s="243">
        <v>176117</v>
      </c>
      <c r="G14" s="535">
        <f t="shared" si="0"/>
        <v>800160</v>
      </c>
      <c r="H14" s="243">
        <v>336440</v>
      </c>
      <c r="I14" s="243">
        <v>117545</v>
      </c>
      <c r="J14" s="535">
        <f t="shared" si="1"/>
        <v>453985</v>
      </c>
      <c r="K14" s="67" t="s">
        <v>19</v>
      </c>
    </row>
    <row r="15" spans="1:11" s="10" customFormat="1" ht="27" customHeight="1" thickBot="1">
      <c r="A15" s="80" t="s">
        <v>61</v>
      </c>
      <c r="B15" s="125">
        <v>737445</v>
      </c>
      <c r="C15" s="190">
        <v>279221</v>
      </c>
      <c r="D15" s="242">
        <v>358918</v>
      </c>
      <c r="E15" s="242">
        <v>515855</v>
      </c>
      <c r="F15" s="242">
        <v>186859</v>
      </c>
      <c r="G15" s="534">
        <f t="shared" si="0"/>
        <v>702714</v>
      </c>
      <c r="H15" s="242">
        <v>802882</v>
      </c>
      <c r="I15" s="242">
        <v>116357</v>
      </c>
      <c r="J15" s="534">
        <f t="shared" si="1"/>
        <v>919239</v>
      </c>
      <c r="K15" s="66" t="s">
        <v>20</v>
      </c>
    </row>
    <row r="16" spans="1:11" s="10" customFormat="1" ht="27" customHeight="1" thickBot="1">
      <c r="A16" s="81" t="s">
        <v>10</v>
      </c>
      <c r="B16" s="126">
        <v>754181</v>
      </c>
      <c r="C16" s="191">
        <v>359657</v>
      </c>
      <c r="D16" s="243">
        <v>743526</v>
      </c>
      <c r="E16" s="243">
        <v>631258</v>
      </c>
      <c r="F16" s="243">
        <v>187044</v>
      </c>
      <c r="G16" s="535">
        <f t="shared" si="0"/>
        <v>818302</v>
      </c>
      <c r="H16" s="243">
        <v>1031875</v>
      </c>
      <c r="I16" s="243">
        <v>168294</v>
      </c>
      <c r="J16" s="535">
        <f t="shared" si="1"/>
        <v>1200169</v>
      </c>
      <c r="K16" s="67" t="s">
        <v>21</v>
      </c>
    </row>
    <row r="17" spans="1:11" s="10" customFormat="1" ht="27" customHeight="1" thickBot="1">
      <c r="A17" s="80" t="s">
        <v>62</v>
      </c>
      <c r="B17" s="125">
        <v>1085725</v>
      </c>
      <c r="C17" s="190">
        <v>238860</v>
      </c>
      <c r="D17" s="242">
        <v>750536</v>
      </c>
      <c r="E17" s="242">
        <v>708578</v>
      </c>
      <c r="F17" s="242">
        <v>221449</v>
      </c>
      <c r="G17" s="534">
        <f t="shared" si="0"/>
        <v>930027</v>
      </c>
      <c r="H17" s="242">
        <v>1147796</v>
      </c>
      <c r="I17" s="242">
        <v>178713</v>
      </c>
      <c r="J17" s="534">
        <f t="shared" si="1"/>
        <v>1326509</v>
      </c>
      <c r="K17" s="66" t="s">
        <v>63</v>
      </c>
    </row>
    <row r="18" spans="1:11" s="10" customFormat="1" ht="27" customHeight="1" thickBot="1">
      <c r="A18" s="81" t="s">
        <v>11</v>
      </c>
      <c r="B18" s="126">
        <v>673259</v>
      </c>
      <c r="C18" s="191">
        <v>343670</v>
      </c>
      <c r="D18" s="243">
        <v>866548</v>
      </c>
      <c r="E18" s="243">
        <v>713610</v>
      </c>
      <c r="F18" s="243">
        <v>193980</v>
      </c>
      <c r="G18" s="535">
        <f t="shared" si="0"/>
        <v>907590</v>
      </c>
      <c r="H18" s="243">
        <v>1511946</v>
      </c>
      <c r="I18" s="243">
        <v>220674</v>
      </c>
      <c r="J18" s="535">
        <f t="shared" si="1"/>
        <v>1732620</v>
      </c>
      <c r="K18" s="67" t="s">
        <v>22</v>
      </c>
    </row>
    <row r="19" spans="1:11" s="10" customFormat="1" ht="27" customHeight="1">
      <c r="A19" s="82" t="s">
        <v>12</v>
      </c>
      <c r="B19" s="127">
        <v>247086</v>
      </c>
      <c r="C19" s="192">
        <v>380448</v>
      </c>
      <c r="D19" s="244">
        <v>932964</v>
      </c>
      <c r="E19" s="244">
        <v>764630</v>
      </c>
      <c r="F19" s="244">
        <v>246126</v>
      </c>
      <c r="G19" s="536">
        <f t="shared" si="0"/>
        <v>1010756</v>
      </c>
      <c r="H19" s="244">
        <v>1628536</v>
      </c>
      <c r="I19" s="244">
        <v>289876</v>
      </c>
      <c r="J19" s="536">
        <f t="shared" si="1"/>
        <v>1918412</v>
      </c>
      <c r="K19" s="503" t="s">
        <v>23</v>
      </c>
    </row>
    <row r="20" spans="1:11" s="7" customFormat="1" ht="27.75" customHeight="1">
      <c r="A20" s="504" t="s">
        <v>2</v>
      </c>
      <c r="B20" s="123">
        <f>SUM(B8:B19)</f>
        <v>8428330</v>
      </c>
      <c r="C20" s="123">
        <f>SUM(C8:C19)</f>
        <v>15172294</v>
      </c>
      <c r="D20" s="123">
        <f>SUM(D8:D19)</f>
        <v>7519610</v>
      </c>
      <c r="E20" s="123">
        <f t="shared" ref="E20:G20" si="2">SUM(E8:E19)</f>
        <v>8250971</v>
      </c>
      <c r="F20" s="123">
        <f t="shared" si="2"/>
        <v>2107354</v>
      </c>
      <c r="G20" s="506">
        <f t="shared" si="2"/>
        <v>10358325</v>
      </c>
      <c r="H20" s="123">
        <f t="shared" ref="H20:I20" si="3">SUM(H8:H19)</f>
        <v>10033501</v>
      </c>
      <c r="I20" s="123">
        <f t="shared" si="3"/>
        <v>2145300</v>
      </c>
      <c r="J20" s="506">
        <f>SUM(J8:J19)</f>
        <v>12178801</v>
      </c>
      <c r="K20" s="493" t="s">
        <v>3</v>
      </c>
    </row>
    <row r="28" spans="1:11" ht="29.25" customHeight="1"/>
  </sheetData>
  <mergeCells count="8">
    <mergeCell ref="A1:K1"/>
    <mergeCell ref="A2:K2"/>
    <mergeCell ref="A3:K3"/>
    <mergeCell ref="A4:K4"/>
    <mergeCell ref="A6:A7"/>
    <mergeCell ref="K6:K7"/>
    <mergeCell ref="H6:J6"/>
    <mergeCell ref="E6:G6"/>
  </mergeCells>
  <printOptions horizontalCentered="1" verticalCentered="1"/>
  <pageMargins left="0" right="0" top="0" bottom="0" header="0" footer="0"/>
  <pageSetup paperSize="9" scale="90"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showGridLines="0" rightToLeft="1" view="pageBreakPreview" zoomScaleNormal="100" zoomScaleSheetLayoutView="100" workbookViewId="0">
      <selection activeCell="J14" sqref="J14"/>
    </sheetView>
  </sheetViews>
  <sheetFormatPr defaultRowHeight="12.75"/>
  <cols>
    <col min="1" max="1" width="26.7109375" style="23" customWidth="1"/>
    <col min="2" max="14" width="7.7109375" style="23" customWidth="1"/>
    <col min="15" max="15" width="30.5703125" style="23" customWidth="1"/>
    <col min="16" max="16384" width="9.140625" style="99"/>
  </cols>
  <sheetData>
    <row r="1" spans="1:15" s="12" customFormat="1" ht="18">
      <c r="A1" s="738" t="s">
        <v>183</v>
      </c>
      <c r="B1" s="739"/>
      <c r="C1" s="739"/>
      <c r="D1" s="739"/>
      <c r="E1" s="739"/>
      <c r="F1" s="739"/>
      <c r="G1" s="739"/>
      <c r="H1" s="739"/>
      <c r="I1" s="739"/>
      <c r="J1" s="739"/>
      <c r="K1" s="739"/>
      <c r="L1" s="739"/>
      <c r="M1" s="739"/>
      <c r="N1" s="739"/>
      <c r="O1" s="739"/>
    </row>
    <row r="2" spans="1:15" s="12" customFormat="1" ht="18">
      <c r="A2" s="740">
        <v>2019</v>
      </c>
      <c r="B2" s="741"/>
      <c r="C2" s="741"/>
      <c r="D2" s="741"/>
      <c r="E2" s="741"/>
      <c r="F2" s="741"/>
      <c r="G2" s="741"/>
      <c r="H2" s="741"/>
      <c r="I2" s="741"/>
      <c r="J2" s="741"/>
      <c r="K2" s="741"/>
      <c r="L2" s="741"/>
      <c r="M2" s="741"/>
      <c r="N2" s="741"/>
      <c r="O2" s="741"/>
    </row>
    <row r="3" spans="1:15" s="13" customFormat="1" ht="15.75">
      <c r="A3" s="742" t="s">
        <v>578</v>
      </c>
      <c r="B3" s="742"/>
      <c r="C3" s="742"/>
      <c r="D3" s="742"/>
      <c r="E3" s="742"/>
      <c r="F3" s="742"/>
      <c r="G3" s="742"/>
      <c r="H3" s="742"/>
      <c r="I3" s="742"/>
      <c r="J3" s="742"/>
      <c r="K3" s="742"/>
      <c r="L3" s="742"/>
      <c r="M3" s="742"/>
      <c r="N3" s="742"/>
      <c r="O3" s="742"/>
    </row>
    <row r="4" spans="1:15" s="13" customFormat="1" ht="15.75">
      <c r="A4" s="742">
        <v>2019</v>
      </c>
      <c r="B4" s="742"/>
      <c r="C4" s="742"/>
      <c r="D4" s="742"/>
      <c r="E4" s="742"/>
      <c r="F4" s="742"/>
      <c r="G4" s="742"/>
      <c r="H4" s="742"/>
      <c r="I4" s="742"/>
      <c r="J4" s="742"/>
      <c r="K4" s="742"/>
      <c r="L4" s="742"/>
      <c r="M4" s="742"/>
      <c r="N4" s="742"/>
      <c r="O4" s="742"/>
    </row>
    <row r="5" spans="1:15" ht="20.100000000000001" customHeight="1">
      <c r="A5" s="27" t="s">
        <v>244</v>
      </c>
      <c r="B5" s="258"/>
      <c r="C5" s="258"/>
      <c r="D5" s="258"/>
      <c r="E5" s="258"/>
      <c r="F5" s="99"/>
      <c r="G5" s="99"/>
      <c r="H5" s="99"/>
      <c r="I5" s="99"/>
      <c r="J5" s="99"/>
      <c r="K5" s="99"/>
      <c r="L5" s="99"/>
      <c r="M5" s="99"/>
      <c r="N5" s="99"/>
      <c r="O5" s="56" t="s">
        <v>245</v>
      </c>
    </row>
    <row r="6" spans="1:15" s="5" customFormat="1" ht="26.25" customHeight="1" thickBot="1">
      <c r="A6" s="629" t="s">
        <v>672</v>
      </c>
      <c r="B6" s="553" t="s">
        <v>4</v>
      </c>
      <c r="C6" s="553" t="s">
        <v>5</v>
      </c>
      <c r="D6" s="553" t="s">
        <v>6</v>
      </c>
      <c r="E6" s="553" t="s">
        <v>7</v>
      </c>
      <c r="F6" s="553" t="s">
        <v>8</v>
      </c>
      <c r="G6" s="553" t="s">
        <v>60</v>
      </c>
      <c r="H6" s="553" t="s">
        <v>9</v>
      </c>
      <c r="I6" s="553" t="s">
        <v>140</v>
      </c>
      <c r="J6" s="553" t="s">
        <v>10</v>
      </c>
      <c r="K6" s="553" t="s">
        <v>143</v>
      </c>
      <c r="L6" s="553" t="s">
        <v>11</v>
      </c>
      <c r="M6" s="553" t="s">
        <v>12</v>
      </c>
      <c r="N6" s="553" t="s">
        <v>0</v>
      </c>
      <c r="O6" s="736" t="s">
        <v>579</v>
      </c>
    </row>
    <row r="7" spans="1:15" s="5" customFormat="1" ht="30.75" customHeight="1">
      <c r="A7" s="631"/>
      <c r="B7" s="502" t="s">
        <v>134</v>
      </c>
      <c r="C7" s="502" t="s">
        <v>135</v>
      </c>
      <c r="D7" s="502" t="s">
        <v>136</v>
      </c>
      <c r="E7" s="502" t="s">
        <v>137</v>
      </c>
      <c r="F7" s="502" t="s">
        <v>17</v>
      </c>
      <c r="G7" s="502" t="s">
        <v>139</v>
      </c>
      <c r="H7" s="502" t="s">
        <v>138</v>
      </c>
      <c r="I7" s="502" t="s">
        <v>141</v>
      </c>
      <c r="J7" s="502" t="s">
        <v>142</v>
      </c>
      <c r="K7" s="502" t="s">
        <v>144</v>
      </c>
      <c r="L7" s="502" t="s">
        <v>145</v>
      </c>
      <c r="M7" s="502" t="s">
        <v>146</v>
      </c>
      <c r="N7" s="502" t="s">
        <v>1</v>
      </c>
      <c r="O7" s="737"/>
    </row>
    <row r="8" spans="1:15" s="6" customFormat="1" ht="29.25" customHeight="1" thickBot="1">
      <c r="A8" s="456" t="s">
        <v>164</v>
      </c>
      <c r="B8" s="128">
        <v>6</v>
      </c>
      <c r="C8" s="128">
        <v>4</v>
      </c>
      <c r="D8" s="128">
        <v>5</v>
      </c>
      <c r="E8" s="128">
        <v>4</v>
      </c>
      <c r="F8" s="128">
        <v>3</v>
      </c>
      <c r="G8" s="128">
        <v>2</v>
      </c>
      <c r="H8" s="128">
        <v>4</v>
      </c>
      <c r="I8" s="128">
        <v>3</v>
      </c>
      <c r="J8" s="128">
        <v>3</v>
      </c>
      <c r="K8" s="128">
        <v>5</v>
      </c>
      <c r="L8" s="128">
        <v>5</v>
      </c>
      <c r="M8" s="128">
        <v>4</v>
      </c>
      <c r="N8" s="141">
        <f>SUM(B8:M8)</f>
        <v>48</v>
      </c>
      <c r="O8" s="464" t="s">
        <v>580</v>
      </c>
    </row>
    <row r="9" spans="1:15" s="6" customFormat="1" ht="29.25" customHeight="1" thickBot="1">
      <c r="A9" s="416" t="s">
        <v>268</v>
      </c>
      <c r="B9" s="129">
        <v>6</v>
      </c>
      <c r="C9" s="129">
        <v>6</v>
      </c>
      <c r="D9" s="129">
        <v>4</v>
      </c>
      <c r="E9" s="129">
        <v>6</v>
      </c>
      <c r="F9" s="129">
        <v>6</v>
      </c>
      <c r="G9" s="129">
        <v>6</v>
      </c>
      <c r="H9" s="129">
        <v>6</v>
      </c>
      <c r="I9" s="129">
        <v>3</v>
      </c>
      <c r="J9" s="129">
        <v>3</v>
      </c>
      <c r="K9" s="129">
        <v>3</v>
      </c>
      <c r="L9" s="129">
        <v>3</v>
      </c>
      <c r="M9" s="129">
        <v>3</v>
      </c>
      <c r="N9" s="136">
        <f t="shared" ref="N9:N16" si="0">SUM(B9:M9)</f>
        <v>55</v>
      </c>
      <c r="O9" s="465" t="s">
        <v>584</v>
      </c>
    </row>
    <row r="10" spans="1:15" s="6" customFormat="1" ht="29.25" customHeight="1" thickBot="1">
      <c r="A10" s="417" t="s">
        <v>269</v>
      </c>
      <c r="B10" s="193">
        <v>3</v>
      </c>
      <c r="C10" s="193">
        <v>4</v>
      </c>
      <c r="D10" s="193">
        <v>2</v>
      </c>
      <c r="E10" s="193">
        <v>1</v>
      </c>
      <c r="F10" s="193">
        <v>1</v>
      </c>
      <c r="G10" s="193">
        <v>1</v>
      </c>
      <c r="H10" s="193">
        <v>0</v>
      </c>
      <c r="I10" s="193">
        <v>1</v>
      </c>
      <c r="J10" s="193">
        <v>3</v>
      </c>
      <c r="K10" s="193">
        <v>4</v>
      </c>
      <c r="L10" s="193">
        <v>3</v>
      </c>
      <c r="M10" s="193">
        <v>2</v>
      </c>
      <c r="N10" s="470">
        <f t="shared" si="0"/>
        <v>25</v>
      </c>
      <c r="O10" s="464" t="s">
        <v>585</v>
      </c>
    </row>
    <row r="11" spans="1:15" s="6" customFormat="1" ht="29.25" customHeight="1" thickBot="1">
      <c r="A11" s="418" t="s">
        <v>165</v>
      </c>
      <c r="B11" s="129">
        <v>0</v>
      </c>
      <c r="C11" s="129">
        <v>1</v>
      </c>
      <c r="D11" s="129">
        <v>3</v>
      </c>
      <c r="E11" s="129">
        <v>1</v>
      </c>
      <c r="F11" s="129">
        <v>2</v>
      </c>
      <c r="G11" s="129">
        <v>0</v>
      </c>
      <c r="H11" s="129">
        <v>0</v>
      </c>
      <c r="I11" s="129">
        <v>0</v>
      </c>
      <c r="J11" s="129">
        <v>0</v>
      </c>
      <c r="K11" s="129">
        <v>1</v>
      </c>
      <c r="L11" s="129">
        <v>0</v>
      </c>
      <c r="M11" s="129">
        <v>0</v>
      </c>
      <c r="N11" s="136">
        <f t="shared" si="0"/>
        <v>8</v>
      </c>
      <c r="O11" s="465" t="s">
        <v>581</v>
      </c>
    </row>
    <row r="12" spans="1:15" s="6" customFormat="1" ht="29.25" customHeight="1" thickBot="1">
      <c r="A12" s="420" t="s">
        <v>166</v>
      </c>
      <c r="B12" s="193">
        <v>2</v>
      </c>
      <c r="C12" s="193">
        <v>3</v>
      </c>
      <c r="D12" s="193">
        <v>4</v>
      </c>
      <c r="E12" s="193">
        <v>1</v>
      </c>
      <c r="F12" s="193">
        <v>2</v>
      </c>
      <c r="G12" s="193">
        <v>0</v>
      </c>
      <c r="H12" s="193">
        <v>0</v>
      </c>
      <c r="I12" s="193">
        <v>1</v>
      </c>
      <c r="J12" s="193">
        <v>0</v>
      </c>
      <c r="K12" s="193">
        <v>1</v>
      </c>
      <c r="L12" s="193">
        <v>0</v>
      </c>
      <c r="M12" s="193">
        <v>0</v>
      </c>
      <c r="N12" s="470">
        <f t="shared" si="0"/>
        <v>14</v>
      </c>
      <c r="O12" s="464" t="s">
        <v>188</v>
      </c>
    </row>
    <row r="13" spans="1:15" s="6" customFormat="1" ht="29.25" customHeight="1" thickBot="1">
      <c r="A13" s="419" t="s">
        <v>313</v>
      </c>
      <c r="B13" s="129">
        <v>3</v>
      </c>
      <c r="C13" s="129">
        <v>3</v>
      </c>
      <c r="D13" s="129">
        <v>1</v>
      </c>
      <c r="E13" s="129">
        <v>3</v>
      </c>
      <c r="F13" s="129">
        <v>2</v>
      </c>
      <c r="G13" s="129">
        <v>1</v>
      </c>
      <c r="H13" s="129">
        <v>2</v>
      </c>
      <c r="I13" s="129">
        <v>3</v>
      </c>
      <c r="J13" s="129">
        <v>4</v>
      </c>
      <c r="K13" s="129">
        <v>1</v>
      </c>
      <c r="L13" s="129">
        <v>4</v>
      </c>
      <c r="M13" s="129">
        <v>3</v>
      </c>
      <c r="N13" s="136">
        <f t="shared" si="0"/>
        <v>30</v>
      </c>
      <c r="O13" s="465" t="s">
        <v>582</v>
      </c>
    </row>
    <row r="14" spans="1:15" s="6" customFormat="1" ht="29.25" customHeight="1" thickBot="1">
      <c r="A14" s="420" t="s">
        <v>314</v>
      </c>
      <c r="B14" s="193">
        <v>1</v>
      </c>
      <c r="C14" s="193">
        <v>3</v>
      </c>
      <c r="D14" s="193">
        <v>2</v>
      </c>
      <c r="E14" s="193">
        <v>0</v>
      </c>
      <c r="F14" s="193">
        <v>3</v>
      </c>
      <c r="G14" s="193">
        <v>3</v>
      </c>
      <c r="H14" s="193">
        <v>1</v>
      </c>
      <c r="I14" s="193">
        <v>2</v>
      </c>
      <c r="J14" s="193">
        <v>0</v>
      </c>
      <c r="K14" s="193">
        <v>3</v>
      </c>
      <c r="L14" s="193">
        <v>2</v>
      </c>
      <c r="M14" s="193">
        <v>2</v>
      </c>
      <c r="N14" s="137">
        <f t="shared" si="0"/>
        <v>22</v>
      </c>
      <c r="O14" s="464" t="s">
        <v>583</v>
      </c>
    </row>
    <row r="15" spans="1:15" s="6" customFormat="1" ht="29.25" customHeight="1" thickBot="1">
      <c r="A15" s="419" t="s">
        <v>315</v>
      </c>
      <c r="B15" s="142">
        <v>1</v>
      </c>
      <c r="C15" s="142">
        <v>6</v>
      </c>
      <c r="D15" s="142">
        <v>2</v>
      </c>
      <c r="E15" s="142">
        <v>5</v>
      </c>
      <c r="F15" s="142">
        <v>4</v>
      </c>
      <c r="G15" s="142">
        <v>4</v>
      </c>
      <c r="H15" s="142">
        <v>6</v>
      </c>
      <c r="I15" s="142">
        <v>5</v>
      </c>
      <c r="J15" s="142">
        <v>3</v>
      </c>
      <c r="K15" s="142">
        <v>1</v>
      </c>
      <c r="L15" s="142">
        <v>6</v>
      </c>
      <c r="M15" s="142">
        <v>2</v>
      </c>
      <c r="N15" s="143">
        <f t="shared" si="0"/>
        <v>45</v>
      </c>
      <c r="O15" s="466" t="s">
        <v>577</v>
      </c>
    </row>
    <row r="16" spans="1:15" s="6" customFormat="1" ht="29.25" customHeight="1">
      <c r="A16" s="421" t="s">
        <v>316</v>
      </c>
      <c r="B16" s="246">
        <v>11</v>
      </c>
      <c r="C16" s="246">
        <v>11</v>
      </c>
      <c r="D16" s="246">
        <v>12</v>
      </c>
      <c r="E16" s="246">
        <v>8</v>
      </c>
      <c r="F16" s="246">
        <v>7</v>
      </c>
      <c r="G16" s="246">
        <v>5</v>
      </c>
      <c r="H16" s="246">
        <v>3</v>
      </c>
      <c r="I16" s="246">
        <v>5</v>
      </c>
      <c r="J16" s="246">
        <v>6</v>
      </c>
      <c r="K16" s="246">
        <v>3</v>
      </c>
      <c r="L16" s="246">
        <v>8</v>
      </c>
      <c r="M16" s="246">
        <v>9</v>
      </c>
      <c r="N16" s="245">
        <f t="shared" si="0"/>
        <v>88</v>
      </c>
      <c r="O16" s="467" t="s">
        <v>576</v>
      </c>
    </row>
    <row r="17" spans="1:15" s="7" customFormat="1" ht="29.25" customHeight="1">
      <c r="A17" s="468" t="s">
        <v>0</v>
      </c>
      <c r="B17" s="144">
        <f>SUM(B8:B16)</f>
        <v>33</v>
      </c>
      <c r="C17" s="144">
        <f t="shared" ref="C17:L17" si="1">SUM(C8:C16)</f>
        <v>41</v>
      </c>
      <c r="D17" s="144">
        <f t="shared" si="1"/>
        <v>35</v>
      </c>
      <c r="E17" s="144">
        <f t="shared" si="1"/>
        <v>29</v>
      </c>
      <c r="F17" s="144">
        <f t="shared" si="1"/>
        <v>30</v>
      </c>
      <c r="G17" s="144">
        <f t="shared" si="1"/>
        <v>22</v>
      </c>
      <c r="H17" s="144">
        <f t="shared" si="1"/>
        <v>22</v>
      </c>
      <c r="I17" s="144">
        <f t="shared" si="1"/>
        <v>23</v>
      </c>
      <c r="J17" s="144">
        <f t="shared" si="1"/>
        <v>22</v>
      </c>
      <c r="K17" s="144">
        <f t="shared" si="1"/>
        <v>22</v>
      </c>
      <c r="L17" s="144">
        <f t="shared" si="1"/>
        <v>31</v>
      </c>
      <c r="M17" s="144">
        <f>SUM(M8:M16)</f>
        <v>25</v>
      </c>
      <c r="N17" s="144">
        <f>SUM(N8:N16)</f>
        <v>335</v>
      </c>
      <c r="O17" s="469" t="s">
        <v>1</v>
      </c>
    </row>
    <row r="18" spans="1:15">
      <c r="A18" s="22"/>
      <c r="B18" s="22"/>
      <c r="C18" s="22"/>
      <c r="D18" s="22"/>
      <c r="E18" s="22"/>
      <c r="F18" s="22"/>
      <c r="G18" s="22"/>
      <c r="H18" s="22"/>
      <c r="I18" s="22"/>
      <c r="J18" s="22"/>
      <c r="K18" s="22"/>
      <c r="L18" s="22"/>
      <c r="M18" s="22"/>
      <c r="N18" s="22"/>
      <c r="O18" s="22"/>
    </row>
    <row r="19" spans="1:15">
      <c r="A19" s="24"/>
      <c r="O19" s="25"/>
    </row>
    <row r="34" spans="1:15" ht="29.25" customHeight="1">
      <c r="A34" s="99"/>
      <c r="B34" s="99"/>
      <c r="C34" s="99"/>
      <c r="D34" s="99"/>
      <c r="E34" s="99"/>
      <c r="F34" s="99"/>
      <c r="G34" s="99"/>
      <c r="H34" s="99"/>
      <c r="I34" s="99"/>
      <c r="J34" s="99"/>
      <c r="K34" s="99"/>
      <c r="L34" s="99"/>
      <c r="M34" s="99"/>
      <c r="N34" s="99"/>
      <c r="O34" s="99"/>
    </row>
  </sheetData>
  <mergeCells count="6">
    <mergeCell ref="A6:A7"/>
    <mergeCell ref="O6:O7"/>
    <mergeCell ref="A1:O1"/>
    <mergeCell ref="A2:O2"/>
    <mergeCell ref="A3:O3"/>
    <mergeCell ref="A4:O4"/>
  </mergeCells>
  <printOptions horizontalCentered="1" verticalCentered="1"/>
  <pageMargins left="0" right="0" top="0" bottom="0" header="0" footer="0"/>
  <pageSetup paperSize="9" scale="90"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showGridLines="0" rightToLeft="1" view="pageBreakPreview" topLeftCell="A31" zoomScaleNormal="95" zoomScaleSheetLayoutView="100" workbookViewId="0">
      <selection activeCell="D49" sqref="D49:F51"/>
    </sheetView>
  </sheetViews>
  <sheetFormatPr defaultRowHeight="12.75"/>
  <cols>
    <col min="1" max="1" width="24.140625" style="16" customWidth="1"/>
    <col min="2" max="6" width="8.7109375" style="16" customWidth="1"/>
    <col min="7" max="7" width="28.5703125" style="16" customWidth="1"/>
    <col min="8" max="9" width="9.140625" style="8" customWidth="1"/>
    <col min="10" max="16384" width="9.140625" style="8"/>
  </cols>
  <sheetData>
    <row r="1" spans="1:7" s="12" customFormat="1" ht="18">
      <c r="A1" s="801" t="s">
        <v>184</v>
      </c>
      <c r="B1" s="801"/>
      <c r="C1" s="802"/>
      <c r="D1" s="802"/>
      <c r="E1" s="802"/>
      <c r="F1" s="802"/>
      <c r="G1" s="802"/>
    </row>
    <row r="2" spans="1:7" s="12" customFormat="1" ht="18">
      <c r="A2" s="803" t="s">
        <v>741</v>
      </c>
      <c r="B2" s="803"/>
      <c r="C2" s="804"/>
      <c r="D2" s="804"/>
      <c r="E2" s="804"/>
      <c r="F2" s="804"/>
      <c r="G2" s="804"/>
    </row>
    <row r="3" spans="1:7" s="13" customFormat="1" ht="33" customHeight="1">
      <c r="A3" s="805" t="s">
        <v>786</v>
      </c>
      <c r="B3" s="805"/>
      <c r="C3" s="771"/>
      <c r="D3" s="771"/>
      <c r="E3" s="771"/>
      <c r="F3" s="771"/>
      <c r="G3" s="771"/>
    </row>
    <row r="4" spans="1:7" s="13" customFormat="1" ht="15.75">
      <c r="A4" s="771" t="s">
        <v>741</v>
      </c>
      <c r="B4" s="771"/>
      <c r="C4" s="771"/>
      <c r="D4" s="771"/>
      <c r="E4" s="771"/>
      <c r="F4" s="771"/>
      <c r="G4" s="771"/>
    </row>
    <row r="5" spans="1:7" s="99" customFormat="1" ht="15.75">
      <c r="A5" s="259" t="s">
        <v>243</v>
      </c>
      <c r="G5" s="98" t="s">
        <v>246</v>
      </c>
    </row>
    <row r="6" spans="1:7" s="9" customFormat="1" ht="30.75" customHeight="1">
      <c r="A6" s="275" t="s">
        <v>185</v>
      </c>
      <c r="B6" s="260">
        <v>2015</v>
      </c>
      <c r="C6" s="260">
        <v>2016</v>
      </c>
      <c r="D6" s="260">
        <v>2017</v>
      </c>
      <c r="E6" s="563">
        <v>2018</v>
      </c>
      <c r="F6" s="355">
        <v>2019</v>
      </c>
      <c r="G6" s="471" t="s">
        <v>189</v>
      </c>
    </row>
    <row r="7" spans="1:7" s="10" customFormat="1" ht="24.75" thickBot="1">
      <c r="A7" s="79" t="s">
        <v>194</v>
      </c>
      <c r="B7" s="248">
        <v>1</v>
      </c>
      <c r="C7" s="124">
        <v>1</v>
      </c>
      <c r="D7" s="124">
        <v>1</v>
      </c>
      <c r="E7" s="238">
        <v>1</v>
      </c>
      <c r="F7" s="238">
        <v>1</v>
      </c>
      <c r="G7" s="602" t="s">
        <v>608</v>
      </c>
    </row>
    <row r="8" spans="1:7" s="10" customFormat="1" ht="15.75" thickBot="1">
      <c r="A8" s="80" t="s">
        <v>168</v>
      </c>
      <c r="B8" s="125">
        <v>3</v>
      </c>
      <c r="C8" s="125">
        <v>2</v>
      </c>
      <c r="D8" s="125">
        <v>2</v>
      </c>
      <c r="E8" s="218">
        <v>2</v>
      </c>
      <c r="F8" s="218">
        <v>2</v>
      </c>
      <c r="G8" s="472" t="s">
        <v>586</v>
      </c>
    </row>
    <row r="9" spans="1:7" s="10" customFormat="1" ht="15.75" thickBot="1">
      <c r="A9" s="81" t="s">
        <v>167</v>
      </c>
      <c r="B9" s="248">
        <v>8</v>
      </c>
      <c r="C9" s="126">
        <v>8</v>
      </c>
      <c r="D9" s="126">
        <v>8</v>
      </c>
      <c r="E9" s="239">
        <v>8</v>
      </c>
      <c r="F9" s="239">
        <v>10</v>
      </c>
      <c r="G9" s="473" t="s">
        <v>270</v>
      </c>
    </row>
    <row r="10" spans="1:7" s="10" customFormat="1" ht="15.75" thickBot="1">
      <c r="A10" s="80" t="s">
        <v>763</v>
      </c>
      <c r="B10" s="125">
        <v>5</v>
      </c>
      <c r="C10" s="125">
        <v>5</v>
      </c>
      <c r="D10" s="125">
        <v>5</v>
      </c>
      <c r="E10" s="218">
        <v>5</v>
      </c>
      <c r="F10" s="218">
        <v>7</v>
      </c>
      <c r="G10" s="472" t="s">
        <v>603</v>
      </c>
    </row>
    <row r="11" spans="1:7" s="10" customFormat="1" ht="15.75" thickBot="1">
      <c r="A11" s="81" t="s">
        <v>275</v>
      </c>
      <c r="B11" s="248" t="s">
        <v>317</v>
      </c>
      <c r="C11" s="126">
        <v>1</v>
      </c>
      <c r="D11" s="126">
        <v>1</v>
      </c>
      <c r="E11" s="239">
        <v>1</v>
      </c>
      <c r="F11" s="239">
        <v>1</v>
      </c>
      <c r="G11" s="473" t="s">
        <v>276</v>
      </c>
    </row>
    <row r="12" spans="1:7" s="10" customFormat="1" ht="24.75" thickBot="1">
      <c r="A12" s="80" t="s">
        <v>764</v>
      </c>
      <c r="B12" s="125" t="s">
        <v>317</v>
      </c>
      <c r="C12" s="125">
        <v>2</v>
      </c>
      <c r="D12" s="125">
        <v>2</v>
      </c>
      <c r="E12" s="218">
        <v>3</v>
      </c>
      <c r="F12" s="218">
        <v>1</v>
      </c>
      <c r="G12" s="472" t="s">
        <v>280</v>
      </c>
    </row>
    <row r="13" spans="1:7" s="10" customFormat="1" ht="30.75" thickBot="1">
      <c r="A13" s="81" t="s">
        <v>765</v>
      </c>
      <c r="B13" s="248">
        <v>0</v>
      </c>
      <c r="C13" s="126">
        <v>0</v>
      </c>
      <c r="D13" s="126">
        <v>0</v>
      </c>
      <c r="E13" s="239">
        <v>0</v>
      </c>
      <c r="F13" s="239">
        <v>1</v>
      </c>
      <c r="G13" s="473" t="s">
        <v>766</v>
      </c>
    </row>
    <row r="14" spans="1:7" s="10" customFormat="1" ht="24.75" thickBot="1">
      <c r="A14" s="80" t="s">
        <v>767</v>
      </c>
      <c r="B14" s="125">
        <v>0</v>
      </c>
      <c r="C14" s="125">
        <v>0</v>
      </c>
      <c r="D14" s="125">
        <v>0</v>
      </c>
      <c r="E14" s="218">
        <v>0</v>
      </c>
      <c r="F14" s="218">
        <v>2</v>
      </c>
      <c r="G14" s="472" t="s">
        <v>768</v>
      </c>
    </row>
    <row r="15" spans="1:7" s="10" customFormat="1" ht="15.75" thickBot="1">
      <c r="A15" s="81" t="s">
        <v>769</v>
      </c>
      <c r="B15" s="248">
        <v>0</v>
      </c>
      <c r="C15" s="126">
        <v>0</v>
      </c>
      <c r="D15" s="126">
        <v>0</v>
      </c>
      <c r="E15" s="239">
        <v>0</v>
      </c>
      <c r="F15" s="239">
        <v>1</v>
      </c>
      <c r="G15" s="473" t="s">
        <v>770</v>
      </c>
    </row>
    <row r="16" spans="1:7" s="10" customFormat="1" ht="15.75" thickBot="1">
      <c r="A16" s="80" t="s">
        <v>271</v>
      </c>
      <c r="B16" s="125">
        <v>1</v>
      </c>
      <c r="C16" s="125">
        <v>1</v>
      </c>
      <c r="D16" s="125">
        <v>1</v>
      </c>
      <c r="E16" s="218">
        <v>1</v>
      </c>
      <c r="F16" s="218">
        <v>1</v>
      </c>
      <c r="G16" s="472" t="s">
        <v>596</v>
      </c>
    </row>
    <row r="17" spans="1:7" s="10" customFormat="1" ht="15.75" thickBot="1">
      <c r="A17" s="81" t="s">
        <v>169</v>
      </c>
      <c r="B17" s="248">
        <v>23</v>
      </c>
      <c r="C17" s="126">
        <v>21</v>
      </c>
      <c r="D17" s="126">
        <v>35</v>
      </c>
      <c r="E17" s="239">
        <v>35</v>
      </c>
      <c r="F17" s="239">
        <f>16+28</f>
        <v>44</v>
      </c>
      <c r="G17" s="473" t="s">
        <v>602</v>
      </c>
    </row>
    <row r="18" spans="1:7" s="10" customFormat="1" ht="15.75" thickBot="1">
      <c r="A18" s="80" t="s">
        <v>170</v>
      </c>
      <c r="B18" s="125">
        <v>2</v>
      </c>
      <c r="C18" s="125">
        <v>2</v>
      </c>
      <c r="D18" s="125">
        <v>2</v>
      </c>
      <c r="E18" s="218">
        <v>2</v>
      </c>
      <c r="F18" s="218">
        <v>2</v>
      </c>
      <c r="G18" s="472" t="s">
        <v>604</v>
      </c>
    </row>
    <row r="19" spans="1:7" s="7" customFormat="1" ht="15.75" thickBot="1">
      <c r="A19" s="81" t="s">
        <v>171</v>
      </c>
      <c r="B19" s="248">
        <v>1</v>
      </c>
      <c r="C19" s="126">
        <v>1</v>
      </c>
      <c r="D19" s="126">
        <v>1</v>
      </c>
      <c r="E19" s="239">
        <v>1</v>
      </c>
      <c r="F19" s="239">
        <v>1</v>
      </c>
      <c r="G19" s="473" t="s">
        <v>605</v>
      </c>
    </row>
    <row r="20" spans="1:7" ht="15.75" thickBot="1">
      <c r="A20" s="80" t="s">
        <v>172</v>
      </c>
      <c r="B20" s="125">
        <v>2</v>
      </c>
      <c r="C20" s="125">
        <v>1</v>
      </c>
      <c r="D20" s="125">
        <v>1</v>
      </c>
      <c r="E20" s="218">
        <v>1</v>
      </c>
      <c r="F20" s="218">
        <v>1</v>
      </c>
      <c r="G20" s="472" t="s">
        <v>606</v>
      </c>
    </row>
    <row r="21" spans="1:7" ht="15.75" thickBot="1">
      <c r="A21" s="81" t="s">
        <v>173</v>
      </c>
      <c r="B21" s="248">
        <v>15</v>
      </c>
      <c r="C21" s="126">
        <v>16</v>
      </c>
      <c r="D21" s="126">
        <v>11</v>
      </c>
      <c r="E21" s="239">
        <v>11</v>
      </c>
      <c r="F21" s="239">
        <f>25+8</f>
        <v>33</v>
      </c>
      <c r="G21" s="473" t="s">
        <v>601</v>
      </c>
    </row>
    <row r="22" spans="1:7" ht="15.75" thickBot="1">
      <c r="A22" s="80" t="s">
        <v>327</v>
      </c>
      <c r="B22" s="125">
        <v>8</v>
      </c>
      <c r="C22" s="125">
        <v>16</v>
      </c>
      <c r="D22" s="125">
        <v>19</v>
      </c>
      <c r="E22" s="218">
        <v>19</v>
      </c>
      <c r="F22" s="218">
        <v>0</v>
      </c>
      <c r="G22" s="472" t="s">
        <v>610</v>
      </c>
    </row>
    <row r="23" spans="1:7" ht="15.75" thickBot="1">
      <c r="A23" s="81" t="s">
        <v>272</v>
      </c>
      <c r="B23" s="248">
        <v>5100</v>
      </c>
      <c r="C23" s="126">
        <v>5100</v>
      </c>
      <c r="D23" s="126">
        <v>4264</v>
      </c>
      <c r="E23" s="239">
        <v>5400</v>
      </c>
      <c r="F23" s="239">
        <v>5400</v>
      </c>
      <c r="G23" s="473" t="s">
        <v>607</v>
      </c>
    </row>
    <row r="24" spans="1:7" ht="15.75" thickBot="1">
      <c r="A24" s="80" t="s">
        <v>771</v>
      </c>
      <c r="B24" s="125">
        <v>0</v>
      </c>
      <c r="C24" s="125">
        <v>0</v>
      </c>
      <c r="D24" s="125">
        <v>0</v>
      </c>
      <c r="E24" s="218">
        <v>0</v>
      </c>
      <c r="F24" s="218">
        <v>1</v>
      </c>
      <c r="G24" s="472" t="s">
        <v>772</v>
      </c>
    </row>
    <row r="25" spans="1:7" ht="15.75" thickBot="1">
      <c r="A25" s="81" t="s">
        <v>611</v>
      </c>
      <c r="B25" s="248">
        <v>1</v>
      </c>
      <c r="C25" s="126">
        <v>1</v>
      </c>
      <c r="D25" s="126">
        <v>1</v>
      </c>
      <c r="E25" s="239">
        <v>1</v>
      </c>
      <c r="F25" s="239">
        <v>1</v>
      </c>
      <c r="G25" s="473" t="s">
        <v>612</v>
      </c>
    </row>
    <row r="26" spans="1:7" ht="15.75" thickBot="1">
      <c r="A26" s="80" t="s">
        <v>273</v>
      </c>
      <c r="B26" s="125" t="s">
        <v>317</v>
      </c>
      <c r="C26" s="125">
        <v>1</v>
      </c>
      <c r="D26" s="125">
        <v>1</v>
      </c>
      <c r="E26" s="218" t="s">
        <v>317</v>
      </c>
      <c r="F26" s="218">
        <v>1</v>
      </c>
      <c r="G26" s="472" t="s">
        <v>274</v>
      </c>
    </row>
    <row r="27" spans="1:7" ht="15.75" thickBot="1">
      <c r="A27" s="81" t="s">
        <v>278</v>
      </c>
      <c r="B27" s="248" t="s">
        <v>317</v>
      </c>
      <c r="C27" s="126">
        <v>1</v>
      </c>
      <c r="D27" s="126" t="s">
        <v>317</v>
      </c>
      <c r="E27" s="239" t="s">
        <v>317</v>
      </c>
      <c r="F27" s="239">
        <v>1</v>
      </c>
      <c r="G27" s="473" t="s">
        <v>279</v>
      </c>
    </row>
    <row r="28" spans="1:7" s="250" customFormat="1" ht="30.75" thickBot="1">
      <c r="A28" s="80" t="s">
        <v>281</v>
      </c>
      <c r="B28" s="125" t="s">
        <v>317</v>
      </c>
      <c r="C28" s="125">
        <v>2</v>
      </c>
      <c r="D28" s="125">
        <v>2</v>
      </c>
      <c r="E28" s="218">
        <v>2</v>
      </c>
      <c r="F28" s="218">
        <v>2</v>
      </c>
      <c r="G28" s="472" t="s">
        <v>609</v>
      </c>
    </row>
    <row r="29" spans="1:7" ht="15.75" thickBot="1">
      <c r="A29" s="81" t="s">
        <v>282</v>
      </c>
      <c r="B29" s="248" t="s">
        <v>317</v>
      </c>
      <c r="C29" s="126">
        <v>1</v>
      </c>
      <c r="D29" s="126">
        <v>1</v>
      </c>
      <c r="E29" s="239">
        <v>1</v>
      </c>
      <c r="F29" s="239">
        <v>0</v>
      </c>
      <c r="G29" s="473" t="s">
        <v>283</v>
      </c>
    </row>
    <row r="30" spans="1:7" s="250" customFormat="1" ht="15.75" thickBot="1">
      <c r="A30" s="80" t="s">
        <v>285</v>
      </c>
      <c r="B30" s="125" t="s">
        <v>317</v>
      </c>
      <c r="C30" s="125">
        <v>1</v>
      </c>
      <c r="D30" s="125">
        <v>3</v>
      </c>
      <c r="E30" s="218">
        <v>3</v>
      </c>
      <c r="F30" s="218">
        <v>14</v>
      </c>
      <c r="G30" s="472" t="s">
        <v>284</v>
      </c>
    </row>
    <row r="31" spans="1:7" ht="15.75" thickBot="1">
      <c r="A31" s="81" t="s">
        <v>286</v>
      </c>
      <c r="B31" s="248" t="s">
        <v>317</v>
      </c>
      <c r="C31" s="126">
        <v>1</v>
      </c>
      <c r="D31" s="126">
        <v>11</v>
      </c>
      <c r="E31" s="239">
        <v>11</v>
      </c>
      <c r="F31" s="239">
        <v>0</v>
      </c>
      <c r="G31" s="473" t="s">
        <v>277</v>
      </c>
    </row>
    <row r="32" spans="1:7" s="250" customFormat="1" ht="30.75" thickBot="1">
      <c r="A32" s="80" t="s">
        <v>318</v>
      </c>
      <c r="B32" s="125" t="s">
        <v>317</v>
      </c>
      <c r="C32" s="125" t="s">
        <v>317</v>
      </c>
      <c r="D32" s="125">
        <v>1</v>
      </c>
      <c r="E32" s="218">
        <v>1</v>
      </c>
      <c r="F32" s="218">
        <v>0</v>
      </c>
      <c r="G32" s="472" t="s">
        <v>319</v>
      </c>
    </row>
    <row r="33" spans="1:7" ht="15.75" thickBot="1">
      <c r="A33" s="81" t="s">
        <v>320</v>
      </c>
      <c r="B33" s="248" t="s">
        <v>317</v>
      </c>
      <c r="C33" s="126" t="s">
        <v>317</v>
      </c>
      <c r="D33" s="126">
        <v>22</v>
      </c>
      <c r="E33" s="239">
        <v>22</v>
      </c>
      <c r="F33" s="239">
        <f>8+17+2</f>
        <v>27</v>
      </c>
      <c r="G33" s="473" t="s">
        <v>597</v>
      </c>
    </row>
    <row r="34" spans="1:7" s="250" customFormat="1" ht="30.75" thickBot="1">
      <c r="A34" s="80" t="s">
        <v>773</v>
      </c>
      <c r="B34" s="125">
        <v>0</v>
      </c>
      <c r="C34" s="125">
        <v>0</v>
      </c>
      <c r="D34" s="125">
        <v>0</v>
      </c>
      <c r="E34" s="218">
        <v>0</v>
      </c>
      <c r="F34" s="218">
        <v>22</v>
      </c>
      <c r="G34" s="472" t="s">
        <v>774</v>
      </c>
    </row>
    <row r="35" spans="1:7" ht="60.75" thickBot="1">
      <c r="A35" s="81" t="s">
        <v>321</v>
      </c>
      <c r="B35" s="248" t="s">
        <v>317</v>
      </c>
      <c r="C35" s="126" t="s">
        <v>317</v>
      </c>
      <c r="D35" s="126">
        <v>2</v>
      </c>
      <c r="E35" s="239">
        <v>2</v>
      </c>
      <c r="F35" s="239">
        <v>2</v>
      </c>
      <c r="G35" s="473" t="s">
        <v>598</v>
      </c>
    </row>
    <row r="36" spans="1:7" s="250" customFormat="1" ht="30.75" thickBot="1">
      <c r="A36" s="80" t="s">
        <v>322</v>
      </c>
      <c r="B36" s="125" t="s">
        <v>317</v>
      </c>
      <c r="C36" s="125" t="s">
        <v>317</v>
      </c>
      <c r="D36" s="125">
        <v>1</v>
      </c>
      <c r="E36" s="218">
        <v>1</v>
      </c>
      <c r="F36" s="218">
        <v>1</v>
      </c>
      <c r="G36" s="472" t="s">
        <v>599</v>
      </c>
    </row>
    <row r="37" spans="1:7" s="247" customFormat="1" ht="24.75" thickBot="1">
      <c r="A37" s="81" t="s">
        <v>323</v>
      </c>
      <c r="B37" s="248" t="s">
        <v>317</v>
      </c>
      <c r="C37" s="126" t="s">
        <v>317</v>
      </c>
      <c r="D37" s="126">
        <v>4</v>
      </c>
      <c r="E37" s="239">
        <v>4</v>
      </c>
      <c r="F37" s="239">
        <v>6</v>
      </c>
      <c r="G37" s="473" t="s">
        <v>587</v>
      </c>
    </row>
    <row r="38" spans="1:7" s="247" customFormat="1" ht="15.75" thickBot="1">
      <c r="A38" s="80" t="s">
        <v>775</v>
      </c>
      <c r="B38" s="125">
        <v>0</v>
      </c>
      <c r="C38" s="125">
        <v>0</v>
      </c>
      <c r="D38" s="125">
        <v>0</v>
      </c>
      <c r="E38" s="218">
        <v>0</v>
      </c>
      <c r="F38" s="218">
        <v>1</v>
      </c>
      <c r="G38" s="472" t="s">
        <v>776</v>
      </c>
    </row>
    <row r="39" spans="1:7" s="247" customFormat="1" ht="15.75" thickBot="1">
      <c r="A39" s="81" t="s">
        <v>324</v>
      </c>
      <c r="B39" s="248" t="s">
        <v>317</v>
      </c>
      <c r="C39" s="126" t="s">
        <v>317</v>
      </c>
      <c r="D39" s="126">
        <v>12</v>
      </c>
      <c r="E39" s="239">
        <v>12</v>
      </c>
      <c r="F39" s="239">
        <v>1</v>
      </c>
      <c r="G39" s="473" t="s">
        <v>588</v>
      </c>
    </row>
    <row r="40" spans="1:7" s="247" customFormat="1" ht="24">
      <c r="A40" s="486" t="s">
        <v>777</v>
      </c>
      <c r="B40" s="220" t="s">
        <v>317</v>
      </c>
      <c r="C40" s="220" t="s">
        <v>317</v>
      </c>
      <c r="D40" s="220">
        <v>1</v>
      </c>
      <c r="E40" s="221">
        <v>1</v>
      </c>
      <c r="F40" s="221">
        <v>2</v>
      </c>
      <c r="G40" s="603" t="s">
        <v>589</v>
      </c>
    </row>
    <row r="41" spans="1:7" s="247" customFormat="1" ht="30.75" thickBot="1">
      <c r="A41" s="79" t="s">
        <v>325</v>
      </c>
      <c r="B41" s="248" t="s">
        <v>317</v>
      </c>
      <c r="C41" s="124" t="s">
        <v>317</v>
      </c>
      <c r="D41" s="124">
        <v>80</v>
      </c>
      <c r="E41" s="238">
        <v>50</v>
      </c>
      <c r="F41" s="238">
        <v>40</v>
      </c>
      <c r="G41" s="602" t="s">
        <v>593</v>
      </c>
    </row>
    <row r="42" spans="1:7" ht="30.75" thickBot="1">
      <c r="A42" s="80" t="s">
        <v>328</v>
      </c>
      <c r="B42" s="125" t="s">
        <v>317</v>
      </c>
      <c r="C42" s="125" t="s">
        <v>317</v>
      </c>
      <c r="D42" s="125">
        <v>2</v>
      </c>
      <c r="E42" s="218" t="s">
        <v>317</v>
      </c>
      <c r="F42" s="218">
        <v>4</v>
      </c>
      <c r="G42" s="472" t="s">
        <v>594</v>
      </c>
    </row>
    <row r="43" spans="1:7" ht="15.75" thickBot="1">
      <c r="A43" s="81" t="s">
        <v>326</v>
      </c>
      <c r="B43" s="248" t="s">
        <v>317</v>
      </c>
      <c r="C43" s="126" t="s">
        <v>317</v>
      </c>
      <c r="D43" s="126">
        <v>1</v>
      </c>
      <c r="E43" s="239" t="s">
        <v>317</v>
      </c>
      <c r="F43" s="239">
        <v>2</v>
      </c>
      <c r="G43" s="473" t="s">
        <v>590</v>
      </c>
    </row>
    <row r="44" spans="1:7" ht="30.75" thickBot="1">
      <c r="A44" s="80" t="s">
        <v>778</v>
      </c>
      <c r="B44" s="125">
        <v>0</v>
      </c>
      <c r="C44" s="125">
        <v>0</v>
      </c>
      <c r="D44" s="125">
        <v>0</v>
      </c>
      <c r="E44" s="218">
        <v>0</v>
      </c>
      <c r="F44" s="218">
        <v>5</v>
      </c>
      <c r="G44" s="472" t="s">
        <v>779</v>
      </c>
    </row>
    <row r="45" spans="1:7" ht="24.75" thickBot="1">
      <c r="A45" s="81" t="s">
        <v>780</v>
      </c>
      <c r="B45" s="248">
        <v>0</v>
      </c>
      <c r="C45" s="126">
        <v>0</v>
      </c>
      <c r="D45" s="126">
        <v>0</v>
      </c>
      <c r="E45" s="239">
        <v>0</v>
      </c>
      <c r="F45" s="239">
        <v>1</v>
      </c>
      <c r="G45" s="473" t="s">
        <v>781</v>
      </c>
    </row>
    <row r="46" spans="1:7" ht="15.75" thickBot="1">
      <c r="A46" s="80" t="s">
        <v>782</v>
      </c>
      <c r="B46" s="125">
        <v>0</v>
      </c>
      <c r="C46" s="125">
        <v>0</v>
      </c>
      <c r="D46" s="125">
        <v>0</v>
      </c>
      <c r="E46" s="218">
        <v>0</v>
      </c>
      <c r="F46" s="218">
        <v>1</v>
      </c>
      <c r="G46" s="472" t="s">
        <v>783</v>
      </c>
    </row>
    <row r="47" spans="1:7" ht="15.75" thickBot="1">
      <c r="A47" s="81" t="s">
        <v>784</v>
      </c>
      <c r="B47" s="248">
        <v>0</v>
      </c>
      <c r="C47" s="126">
        <v>0</v>
      </c>
      <c r="D47" s="126">
        <v>0</v>
      </c>
      <c r="E47" s="239">
        <v>0</v>
      </c>
      <c r="F47" s="239">
        <v>1</v>
      </c>
      <c r="G47" s="473" t="s">
        <v>785</v>
      </c>
    </row>
    <row r="48" spans="1:7" ht="15.75" thickBot="1">
      <c r="A48" s="80" t="s">
        <v>329</v>
      </c>
      <c r="B48" s="125" t="s">
        <v>317</v>
      </c>
      <c r="C48" s="125" t="s">
        <v>317</v>
      </c>
      <c r="D48" s="125">
        <v>16</v>
      </c>
      <c r="E48" s="218" t="s">
        <v>317</v>
      </c>
      <c r="F48" s="218">
        <v>0</v>
      </c>
      <c r="G48" s="472" t="s">
        <v>591</v>
      </c>
    </row>
    <row r="49" spans="1:7" ht="30.75" thickBot="1">
      <c r="A49" s="81" t="s">
        <v>332</v>
      </c>
      <c r="B49" s="248" t="s">
        <v>317</v>
      </c>
      <c r="C49" s="126" t="s">
        <v>317</v>
      </c>
      <c r="D49" s="126">
        <v>19</v>
      </c>
      <c r="E49" s="126">
        <v>19</v>
      </c>
      <c r="F49" s="126">
        <v>19</v>
      </c>
      <c r="G49" s="473" t="s">
        <v>595</v>
      </c>
    </row>
    <row r="50" spans="1:7" ht="15.75" thickBot="1">
      <c r="A50" s="80" t="s">
        <v>330</v>
      </c>
      <c r="B50" s="125" t="s">
        <v>317</v>
      </c>
      <c r="C50" s="125" t="s">
        <v>317</v>
      </c>
      <c r="D50" s="125">
        <v>15</v>
      </c>
      <c r="E50" s="125">
        <v>15</v>
      </c>
      <c r="F50" s="125">
        <v>15</v>
      </c>
      <c r="G50" s="472" t="s">
        <v>592</v>
      </c>
    </row>
    <row r="51" spans="1:7" ht="30">
      <c r="A51" s="194" t="s">
        <v>331</v>
      </c>
      <c r="B51" s="248" t="s">
        <v>317</v>
      </c>
      <c r="C51" s="195" t="s">
        <v>317</v>
      </c>
      <c r="D51" s="195">
        <v>50</v>
      </c>
      <c r="E51" s="195">
        <v>50</v>
      </c>
      <c r="F51" s="195">
        <v>50</v>
      </c>
      <c r="G51" s="474" t="s">
        <v>600</v>
      </c>
    </row>
    <row r="52" spans="1:7" ht="27.75" customHeight="1">
      <c r="A52" s="77" t="s">
        <v>2</v>
      </c>
      <c r="B52" s="196">
        <f>SUM(B7:B51)</f>
        <v>5170</v>
      </c>
      <c r="C52" s="196">
        <f t="shared" ref="C52:F52" si="0">SUM(C7:C51)</f>
        <v>5185</v>
      </c>
      <c r="D52" s="196">
        <f t="shared" si="0"/>
        <v>4598</v>
      </c>
      <c r="E52" s="196">
        <f t="shared" si="0"/>
        <v>5685</v>
      </c>
      <c r="F52" s="196">
        <f t="shared" si="0"/>
        <v>5728</v>
      </c>
      <c r="G52" s="64" t="s">
        <v>3</v>
      </c>
    </row>
  </sheetData>
  <mergeCells count="4">
    <mergeCell ref="A4:G4"/>
    <mergeCell ref="A1:G1"/>
    <mergeCell ref="A2:G2"/>
    <mergeCell ref="A3:G3"/>
  </mergeCells>
  <printOptions horizontalCentered="1" verticalCentered="1"/>
  <pageMargins left="0" right="0" top="0" bottom="0" header="0" footer="0"/>
  <pageSetup paperSize="9" scale="95" orientation="portrait" r:id="rId1"/>
  <headerFooter alignWithMargins="0"/>
  <rowBreaks count="1" manualBreakCount="1">
    <brk id="40" max="6"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rightToLeft="1" view="pageBreakPreview" zoomScaleNormal="95" zoomScaleSheetLayoutView="100" workbookViewId="0">
      <selection activeCell="B17" sqref="B17"/>
    </sheetView>
  </sheetViews>
  <sheetFormatPr defaultRowHeight="12.75"/>
  <cols>
    <col min="1" max="1" width="22.28515625" style="33" customWidth="1"/>
    <col min="2" max="9" width="7" style="33" customWidth="1"/>
    <col min="10" max="10" width="25.85546875" style="33" customWidth="1"/>
    <col min="11" max="16384" width="9.140625" style="167"/>
  </cols>
  <sheetData>
    <row r="1" spans="1:10" ht="40.5" customHeight="1">
      <c r="A1" s="623" t="s">
        <v>727</v>
      </c>
      <c r="B1" s="624"/>
      <c r="C1" s="624"/>
      <c r="D1" s="624"/>
      <c r="E1" s="624"/>
      <c r="F1" s="624"/>
      <c r="G1" s="624"/>
      <c r="H1" s="624"/>
      <c r="I1" s="624"/>
      <c r="J1" s="624"/>
    </row>
    <row r="2" spans="1:10" ht="18">
      <c r="A2" s="625" t="s">
        <v>818</v>
      </c>
      <c r="B2" s="626"/>
      <c r="C2" s="626"/>
      <c r="D2" s="626"/>
      <c r="E2" s="626"/>
      <c r="F2" s="626"/>
      <c r="G2" s="626"/>
      <c r="H2" s="626"/>
      <c r="I2" s="626"/>
      <c r="J2" s="626"/>
    </row>
    <row r="3" spans="1:10" s="508" customFormat="1" ht="59.25" customHeight="1">
      <c r="A3" s="627" t="s">
        <v>700</v>
      </c>
      <c r="B3" s="627"/>
      <c r="C3" s="627"/>
      <c r="D3" s="627"/>
      <c r="E3" s="627"/>
      <c r="F3" s="627"/>
      <c r="G3" s="627"/>
      <c r="H3" s="627"/>
      <c r="I3" s="627"/>
      <c r="J3" s="627"/>
    </row>
    <row r="4" spans="1:10" ht="15.75">
      <c r="A4" s="628" t="s">
        <v>818</v>
      </c>
      <c r="B4" s="628"/>
      <c r="C4" s="628"/>
      <c r="D4" s="628"/>
      <c r="E4" s="628"/>
      <c r="F4" s="628"/>
      <c r="G4" s="628"/>
      <c r="H4" s="628"/>
      <c r="I4" s="628"/>
      <c r="J4" s="628"/>
    </row>
    <row r="5" spans="1:10" ht="20.100000000000001" customHeight="1">
      <c r="A5" s="370" t="s">
        <v>247</v>
      </c>
      <c r="B5" s="167"/>
      <c r="C5" s="167"/>
      <c r="D5" s="167"/>
      <c r="E5" s="167"/>
      <c r="F5" s="167"/>
      <c r="G5" s="167"/>
      <c r="H5" s="167"/>
      <c r="I5" s="167"/>
      <c r="J5" s="371" t="s">
        <v>248</v>
      </c>
    </row>
    <row r="6" spans="1:10" s="168" customFormat="1" ht="23.25" customHeight="1">
      <c r="A6" s="775" t="s">
        <v>156</v>
      </c>
      <c r="B6" s="664" t="s">
        <v>717</v>
      </c>
      <c r="C6" s="665"/>
      <c r="D6" s="665"/>
      <c r="E6" s="700"/>
      <c r="F6" s="664" t="s">
        <v>726</v>
      </c>
      <c r="G6" s="665"/>
      <c r="H6" s="665"/>
      <c r="I6" s="700"/>
      <c r="J6" s="772" t="s">
        <v>193</v>
      </c>
    </row>
    <row r="7" spans="1:10" s="168" customFormat="1" ht="27.75" customHeight="1">
      <c r="A7" s="777"/>
      <c r="B7" s="560">
        <v>2016</v>
      </c>
      <c r="C7" s="560">
        <v>2017</v>
      </c>
      <c r="D7" s="560">
        <v>2018</v>
      </c>
      <c r="E7" s="560">
        <v>2019</v>
      </c>
      <c r="F7" s="560">
        <v>2016</v>
      </c>
      <c r="G7" s="560">
        <v>2017</v>
      </c>
      <c r="H7" s="560">
        <v>2018</v>
      </c>
      <c r="I7" s="560">
        <v>2019</v>
      </c>
      <c r="J7" s="774"/>
    </row>
    <row r="8" spans="1:10" s="170" customFormat="1" ht="15">
      <c r="A8" s="527" t="s">
        <v>728</v>
      </c>
      <c r="B8" s="478"/>
      <c r="C8" s="478"/>
      <c r="D8" s="478"/>
      <c r="E8" s="478"/>
      <c r="F8" s="478"/>
      <c r="G8" s="478"/>
      <c r="H8" s="478"/>
      <c r="I8" s="478"/>
      <c r="J8" s="610" t="s">
        <v>714</v>
      </c>
    </row>
    <row r="9" spans="1:10" s="170" customFormat="1" ht="15" thickBot="1">
      <c r="A9" s="606" t="s">
        <v>789</v>
      </c>
      <c r="B9" s="477">
        <v>11</v>
      </c>
      <c r="C9" s="477">
        <v>14</v>
      </c>
      <c r="D9" s="477">
        <v>11</v>
      </c>
      <c r="E9" s="477">
        <v>18</v>
      </c>
      <c r="F9" s="477">
        <v>30</v>
      </c>
      <c r="G9" s="477">
        <v>30</v>
      </c>
      <c r="H9" s="477">
        <v>26</v>
      </c>
      <c r="I9" s="477">
        <v>30</v>
      </c>
      <c r="J9" s="608" t="s">
        <v>803</v>
      </c>
    </row>
    <row r="10" spans="1:10" s="170" customFormat="1" ht="14.25">
      <c r="A10" s="607" t="s">
        <v>177</v>
      </c>
      <c r="B10" s="478">
        <v>13</v>
      </c>
      <c r="C10" s="478">
        <v>7</v>
      </c>
      <c r="D10" s="478">
        <v>7</v>
      </c>
      <c r="E10" s="478">
        <v>3</v>
      </c>
      <c r="F10" s="478">
        <v>28</v>
      </c>
      <c r="G10" s="478">
        <v>26</v>
      </c>
      <c r="H10" s="478">
        <v>28</v>
      </c>
      <c r="I10" s="478">
        <v>21</v>
      </c>
      <c r="J10" s="609" t="s">
        <v>804</v>
      </c>
    </row>
    <row r="11" spans="1:10" s="170" customFormat="1" ht="15" thickBot="1">
      <c r="A11" s="606" t="s">
        <v>790</v>
      </c>
      <c r="B11" s="477">
        <v>1</v>
      </c>
      <c r="C11" s="477">
        <v>1</v>
      </c>
      <c r="D11" s="477">
        <f>0</f>
        <v>0</v>
      </c>
      <c r="E11" s="477">
        <f>0</f>
        <v>0</v>
      </c>
      <c r="F11" s="477">
        <v>4</v>
      </c>
      <c r="G11" s="477">
        <f>0</f>
        <v>0</v>
      </c>
      <c r="H11" s="477">
        <f>0</f>
        <v>0</v>
      </c>
      <c r="I11" s="477">
        <v>0</v>
      </c>
      <c r="J11" s="608" t="s">
        <v>805</v>
      </c>
    </row>
    <row r="12" spans="1:10" s="170" customFormat="1" ht="28.5">
      <c r="A12" s="607" t="s">
        <v>791</v>
      </c>
      <c r="B12" s="478">
        <v>3</v>
      </c>
      <c r="C12" s="478">
        <v>4</v>
      </c>
      <c r="D12" s="478">
        <v>4</v>
      </c>
      <c r="E12" s="478">
        <v>2</v>
      </c>
      <c r="F12" s="478">
        <v>0</v>
      </c>
      <c r="G12" s="478">
        <f>0</f>
        <v>0</v>
      </c>
      <c r="H12" s="478">
        <f>0</f>
        <v>0</v>
      </c>
      <c r="I12" s="478">
        <v>3</v>
      </c>
      <c r="J12" s="609" t="s">
        <v>806</v>
      </c>
    </row>
    <row r="13" spans="1:10" s="170" customFormat="1" ht="19.5" customHeight="1">
      <c r="A13" s="612" t="s">
        <v>0</v>
      </c>
      <c r="B13" s="611">
        <f>SUM(B9:B12)</f>
        <v>28</v>
      </c>
      <c r="C13" s="611">
        <f t="shared" ref="C13:I13" si="0">SUM(C9:C12)</f>
        <v>26</v>
      </c>
      <c r="D13" s="611">
        <f t="shared" si="0"/>
        <v>22</v>
      </c>
      <c r="E13" s="611">
        <f t="shared" si="0"/>
        <v>23</v>
      </c>
      <c r="F13" s="611">
        <f t="shared" si="0"/>
        <v>62</v>
      </c>
      <c r="G13" s="611">
        <f t="shared" si="0"/>
        <v>56</v>
      </c>
      <c r="H13" s="611">
        <f t="shared" si="0"/>
        <v>54</v>
      </c>
      <c r="I13" s="611">
        <f t="shared" si="0"/>
        <v>54</v>
      </c>
      <c r="J13" s="613" t="s">
        <v>1</v>
      </c>
    </row>
    <row r="14" spans="1:10" s="170" customFormat="1" ht="15">
      <c r="A14" s="527" t="s">
        <v>486</v>
      </c>
      <c r="B14" s="478"/>
      <c r="C14" s="478"/>
      <c r="D14" s="478"/>
      <c r="E14" s="478"/>
      <c r="F14" s="478"/>
      <c r="G14" s="478"/>
      <c r="H14" s="478"/>
      <c r="I14" s="478"/>
      <c r="J14" s="610" t="s">
        <v>715</v>
      </c>
    </row>
    <row r="15" spans="1:10" s="170" customFormat="1" ht="15" thickBot="1">
      <c r="A15" s="606" t="s">
        <v>792</v>
      </c>
      <c r="B15" s="477">
        <v>26</v>
      </c>
      <c r="C15" s="477">
        <f>0</f>
        <v>0</v>
      </c>
      <c r="D15" s="477">
        <f>0</f>
        <v>0</v>
      </c>
      <c r="E15" s="477">
        <f>0</f>
        <v>0</v>
      </c>
      <c r="F15" s="477">
        <v>62</v>
      </c>
      <c r="G15" s="477">
        <v>56</v>
      </c>
      <c r="H15" s="477">
        <v>54</v>
      </c>
      <c r="I15" s="477">
        <v>54</v>
      </c>
      <c r="J15" s="608" t="s">
        <v>807</v>
      </c>
    </row>
    <row r="16" spans="1:10" s="170" customFormat="1" ht="14.25">
      <c r="A16" s="607" t="s">
        <v>793</v>
      </c>
      <c r="B16" s="478">
        <v>2</v>
      </c>
      <c r="C16" s="478">
        <v>26</v>
      </c>
      <c r="D16" s="478">
        <v>22</v>
      </c>
      <c r="E16" s="478">
        <v>23</v>
      </c>
      <c r="F16" s="478">
        <v>0</v>
      </c>
      <c r="G16" s="478">
        <f>0</f>
        <v>0</v>
      </c>
      <c r="H16" s="478">
        <f>0</f>
        <v>0</v>
      </c>
      <c r="I16" s="478">
        <f>0</f>
        <v>0</v>
      </c>
      <c r="J16" s="609" t="s">
        <v>808</v>
      </c>
    </row>
    <row r="17" spans="1:10" s="170" customFormat="1" ht="19.5" customHeight="1">
      <c r="A17" s="612" t="s">
        <v>0</v>
      </c>
      <c r="B17" s="611">
        <f>SUM(B15:B16)</f>
        <v>28</v>
      </c>
      <c r="C17" s="611">
        <f t="shared" ref="C17:I17" si="1">SUM(C15:C16)</f>
        <v>26</v>
      </c>
      <c r="D17" s="611">
        <f t="shared" si="1"/>
        <v>22</v>
      </c>
      <c r="E17" s="611">
        <f t="shared" si="1"/>
        <v>23</v>
      </c>
      <c r="F17" s="611">
        <f t="shared" si="1"/>
        <v>62</v>
      </c>
      <c r="G17" s="611">
        <f t="shared" si="1"/>
        <v>56</v>
      </c>
      <c r="H17" s="611">
        <f t="shared" si="1"/>
        <v>54</v>
      </c>
      <c r="I17" s="611">
        <f t="shared" si="1"/>
        <v>54</v>
      </c>
      <c r="J17" s="613" t="s">
        <v>1</v>
      </c>
    </row>
    <row r="18" spans="1:10" s="170" customFormat="1" ht="15">
      <c r="A18" s="527" t="s">
        <v>487</v>
      </c>
      <c r="B18" s="478">
        <f>0</f>
        <v>0</v>
      </c>
      <c r="C18" s="478">
        <f>0</f>
        <v>0</v>
      </c>
      <c r="D18" s="478">
        <f>0</f>
        <v>0</v>
      </c>
      <c r="E18" s="478">
        <f>0</f>
        <v>0</v>
      </c>
      <c r="F18" s="478">
        <f>0</f>
        <v>0</v>
      </c>
      <c r="G18" s="478">
        <f>0</f>
        <v>0</v>
      </c>
      <c r="H18" s="478">
        <f>0</f>
        <v>0</v>
      </c>
      <c r="I18" s="478">
        <f>0</f>
        <v>0</v>
      </c>
      <c r="J18" s="610" t="s">
        <v>809</v>
      </c>
    </row>
    <row r="19" spans="1:10" s="170" customFormat="1" ht="15" thickBot="1">
      <c r="A19" s="606" t="s">
        <v>794</v>
      </c>
      <c r="B19" s="477">
        <v>0</v>
      </c>
      <c r="C19" s="477">
        <v>15</v>
      </c>
      <c r="D19" s="477">
        <v>9</v>
      </c>
      <c r="E19" s="477">
        <v>7</v>
      </c>
      <c r="F19" s="477">
        <v>4</v>
      </c>
      <c r="G19" s="477">
        <v>56</v>
      </c>
      <c r="H19" s="477">
        <v>54</v>
      </c>
      <c r="I19" s="477">
        <v>54</v>
      </c>
      <c r="J19" s="608" t="s">
        <v>810</v>
      </c>
    </row>
    <row r="20" spans="1:10" s="170" customFormat="1" ht="14.25">
      <c r="A20" s="607" t="s">
        <v>795</v>
      </c>
      <c r="B20" s="478">
        <v>15</v>
      </c>
      <c r="C20" s="478">
        <v>0</v>
      </c>
      <c r="D20" s="478">
        <v>0</v>
      </c>
      <c r="E20" s="478">
        <v>0</v>
      </c>
      <c r="F20" s="478">
        <v>58</v>
      </c>
      <c r="G20" s="478">
        <f>0</f>
        <v>0</v>
      </c>
      <c r="H20" s="478">
        <f>0</f>
        <v>0</v>
      </c>
      <c r="I20" s="478">
        <f>0</f>
        <v>0</v>
      </c>
      <c r="J20" s="609" t="s">
        <v>811</v>
      </c>
    </row>
    <row r="21" spans="1:10" s="170" customFormat="1" ht="15" thickBot="1">
      <c r="A21" s="606" t="s">
        <v>796</v>
      </c>
      <c r="B21" s="477">
        <v>3</v>
      </c>
      <c r="C21" s="477">
        <v>11</v>
      </c>
      <c r="D21" s="477">
        <v>13</v>
      </c>
      <c r="E21" s="477">
        <v>16</v>
      </c>
      <c r="F21" s="477">
        <v>0</v>
      </c>
      <c r="G21" s="477">
        <f>0</f>
        <v>0</v>
      </c>
      <c r="H21" s="477">
        <f>0</f>
        <v>0</v>
      </c>
      <c r="I21" s="477">
        <f>0</f>
        <v>0</v>
      </c>
      <c r="J21" s="608" t="s">
        <v>812</v>
      </c>
    </row>
    <row r="22" spans="1:10" s="170" customFormat="1" ht="14.25">
      <c r="A22" s="607" t="s">
        <v>797</v>
      </c>
      <c r="B22" s="478">
        <v>10</v>
      </c>
      <c r="C22" s="478">
        <f>0</f>
        <v>0</v>
      </c>
      <c r="D22" s="478">
        <f>0</f>
        <v>0</v>
      </c>
      <c r="E22" s="478">
        <v>0</v>
      </c>
      <c r="F22" s="478">
        <v>0</v>
      </c>
      <c r="G22" s="478">
        <f>0</f>
        <v>0</v>
      </c>
      <c r="H22" s="478">
        <f>0</f>
        <v>0</v>
      </c>
      <c r="I22" s="478">
        <f>0</f>
        <v>0</v>
      </c>
      <c r="J22" s="609" t="s">
        <v>366</v>
      </c>
    </row>
    <row r="23" spans="1:10" s="170" customFormat="1" ht="19.5" customHeight="1">
      <c r="A23" s="612" t="s">
        <v>0</v>
      </c>
      <c r="B23" s="611">
        <f>SUM(B18:B22)</f>
        <v>28</v>
      </c>
      <c r="C23" s="611">
        <f t="shared" ref="C23:H23" si="2">SUM(C18:C22)</f>
        <v>26</v>
      </c>
      <c r="D23" s="611">
        <f t="shared" si="2"/>
        <v>22</v>
      </c>
      <c r="E23" s="611">
        <f t="shared" si="2"/>
        <v>23</v>
      </c>
      <c r="F23" s="611">
        <f t="shared" si="2"/>
        <v>62</v>
      </c>
      <c r="G23" s="611">
        <f t="shared" si="2"/>
        <v>56</v>
      </c>
      <c r="H23" s="611">
        <f t="shared" si="2"/>
        <v>54</v>
      </c>
      <c r="I23" s="611">
        <f>SUM(I18:I22)</f>
        <v>54</v>
      </c>
      <c r="J23" s="613" t="s">
        <v>1</v>
      </c>
    </row>
    <row r="24" spans="1:10" s="170" customFormat="1" ht="15">
      <c r="A24" s="527" t="s">
        <v>488</v>
      </c>
      <c r="B24" s="478"/>
      <c r="C24" s="478"/>
      <c r="D24" s="478"/>
      <c r="E24" s="478"/>
      <c r="F24" s="478"/>
      <c r="G24" s="478"/>
      <c r="H24" s="478"/>
      <c r="I24" s="478"/>
      <c r="J24" s="610" t="s">
        <v>716</v>
      </c>
    </row>
    <row r="25" spans="1:10" s="170" customFormat="1" ht="15" thickBot="1">
      <c r="A25" s="606" t="s">
        <v>798</v>
      </c>
      <c r="B25" s="477">
        <v>16</v>
      </c>
      <c r="C25" s="477">
        <v>18</v>
      </c>
      <c r="D25" s="477">
        <v>12</v>
      </c>
      <c r="E25" s="477">
        <v>16</v>
      </c>
      <c r="F25" s="477">
        <v>37</v>
      </c>
      <c r="G25" s="477">
        <v>31</v>
      </c>
      <c r="H25" s="477">
        <v>26</v>
      </c>
      <c r="I25" s="477">
        <v>28</v>
      </c>
      <c r="J25" s="608" t="s">
        <v>813</v>
      </c>
    </row>
    <row r="26" spans="1:10" s="170" customFormat="1" ht="14.25">
      <c r="A26" s="607" t="s">
        <v>799</v>
      </c>
      <c r="B26" s="478">
        <v>6</v>
      </c>
      <c r="C26" s="478">
        <v>3</v>
      </c>
      <c r="D26" s="478">
        <v>4</v>
      </c>
      <c r="E26" s="478">
        <v>1</v>
      </c>
      <c r="F26" s="478">
        <v>1</v>
      </c>
      <c r="G26" s="478">
        <f>0</f>
        <v>0</v>
      </c>
      <c r="H26" s="478">
        <v>2</v>
      </c>
      <c r="I26" s="478">
        <v>2</v>
      </c>
      <c r="J26" s="609" t="s">
        <v>814</v>
      </c>
    </row>
    <row r="27" spans="1:10" s="170" customFormat="1" ht="15" thickBot="1">
      <c r="A27" s="606" t="s">
        <v>800</v>
      </c>
      <c r="B27" s="477">
        <v>1</v>
      </c>
      <c r="C27" s="477">
        <f>0</f>
        <v>0</v>
      </c>
      <c r="D27" s="477">
        <v>0</v>
      </c>
      <c r="E27" s="477">
        <v>0</v>
      </c>
      <c r="F27" s="477">
        <v>1</v>
      </c>
      <c r="G27" s="477">
        <f>0</f>
        <v>0</v>
      </c>
      <c r="H27" s="477">
        <v>0</v>
      </c>
      <c r="I27" s="477">
        <v>2</v>
      </c>
      <c r="J27" s="608" t="s">
        <v>815</v>
      </c>
    </row>
    <row r="28" spans="1:10" s="170" customFormat="1" ht="14.25">
      <c r="A28" s="607" t="s">
        <v>801</v>
      </c>
      <c r="B28" s="478">
        <v>0</v>
      </c>
      <c r="C28" s="478">
        <f>0</f>
        <v>0</v>
      </c>
      <c r="D28" s="478">
        <v>0</v>
      </c>
      <c r="E28" s="478">
        <v>0</v>
      </c>
      <c r="F28" s="478">
        <v>4</v>
      </c>
      <c r="G28" s="478">
        <v>4</v>
      </c>
      <c r="H28" s="478">
        <v>2</v>
      </c>
      <c r="I28" s="478">
        <v>3</v>
      </c>
      <c r="J28" s="609" t="s">
        <v>816</v>
      </c>
    </row>
    <row r="29" spans="1:10" s="170" customFormat="1" ht="26.25" thickBot="1">
      <c r="A29" s="606" t="s">
        <v>802</v>
      </c>
      <c r="B29" s="477">
        <v>3</v>
      </c>
      <c r="C29" s="477">
        <v>3</v>
      </c>
      <c r="D29" s="477">
        <v>5</v>
      </c>
      <c r="E29" s="477">
        <v>3</v>
      </c>
      <c r="F29" s="477">
        <v>14</v>
      </c>
      <c r="G29" s="477">
        <v>10</v>
      </c>
      <c r="H29" s="477">
        <v>16</v>
      </c>
      <c r="I29" s="477">
        <v>11</v>
      </c>
      <c r="J29" s="608" t="s">
        <v>817</v>
      </c>
    </row>
    <row r="30" spans="1:10" s="170" customFormat="1" ht="14.25">
      <c r="A30" s="607" t="s">
        <v>797</v>
      </c>
      <c r="B30" s="478">
        <v>2</v>
      </c>
      <c r="C30" s="478">
        <v>2</v>
      </c>
      <c r="D30" s="478">
        <v>1</v>
      </c>
      <c r="E30" s="478">
        <v>3</v>
      </c>
      <c r="F30" s="478">
        <v>5</v>
      </c>
      <c r="G30" s="478">
        <v>11</v>
      </c>
      <c r="H30" s="478">
        <v>8</v>
      </c>
      <c r="I30" s="478">
        <v>8</v>
      </c>
      <c r="J30" s="609" t="s">
        <v>366</v>
      </c>
    </row>
    <row r="31" spans="1:10" s="170" customFormat="1" ht="22.5" customHeight="1">
      <c r="A31" s="612" t="s">
        <v>0</v>
      </c>
      <c r="B31" s="611">
        <f>SUM(B25:B30)</f>
        <v>28</v>
      </c>
      <c r="C31" s="611">
        <f t="shared" ref="C31:I31" si="3">SUM(C25:C30)</f>
        <v>26</v>
      </c>
      <c r="D31" s="611">
        <f t="shared" si="3"/>
        <v>22</v>
      </c>
      <c r="E31" s="611">
        <f t="shared" si="3"/>
        <v>23</v>
      </c>
      <c r="F31" s="611">
        <f t="shared" si="3"/>
        <v>62</v>
      </c>
      <c r="G31" s="611">
        <f t="shared" si="3"/>
        <v>56</v>
      </c>
      <c r="H31" s="611">
        <f t="shared" si="3"/>
        <v>54</v>
      </c>
      <c r="I31" s="611">
        <f t="shared" si="3"/>
        <v>54</v>
      </c>
      <c r="J31" s="613" t="s">
        <v>1</v>
      </c>
    </row>
  </sheetData>
  <mergeCells count="8">
    <mergeCell ref="J6:J7"/>
    <mergeCell ref="B6:E6"/>
    <mergeCell ref="F6:I6"/>
    <mergeCell ref="A6:A7"/>
    <mergeCell ref="A1:J1"/>
    <mergeCell ref="A2:J2"/>
    <mergeCell ref="A3:J3"/>
    <mergeCell ref="A4:J4"/>
  </mergeCells>
  <printOptions horizontalCentered="1" verticalCentered="1"/>
  <pageMargins left="0" right="0" top="0" bottom="0" header="0" footer="0"/>
  <pageSetup paperSize="9" scale="90"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rightToLeft="1" view="pageBreakPreview" zoomScaleNormal="75" zoomScaleSheetLayoutView="100" workbookViewId="0">
      <selection activeCell="I6" sqref="I6"/>
    </sheetView>
  </sheetViews>
  <sheetFormatPr defaultColWidth="9.140625" defaultRowHeight="12.75"/>
  <cols>
    <col min="1" max="1" width="19" style="18" customWidth="1"/>
    <col min="2" max="2" width="9.5703125" style="18" customWidth="1"/>
    <col min="3" max="7" width="10.42578125" style="18" customWidth="1"/>
    <col min="8" max="8" width="11.7109375" style="18" bestFit="1" customWidth="1"/>
    <col min="9" max="9" width="19" style="18" customWidth="1"/>
    <col min="10" max="16384" width="9.140625" style="99"/>
  </cols>
  <sheetData>
    <row r="1" spans="1:10" ht="18">
      <c r="A1" s="623" t="s">
        <v>617</v>
      </c>
      <c r="B1" s="623"/>
      <c r="C1" s="623"/>
      <c r="D1" s="623"/>
      <c r="E1" s="623"/>
      <c r="F1" s="623"/>
      <c r="G1" s="623"/>
      <c r="H1" s="623"/>
      <c r="I1" s="623"/>
    </row>
    <row r="2" spans="1:10" ht="19.899999999999999" customHeight="1">
      <c r="A2" s="638" t="s">
        <v>741</v>
      </c>
      <c r="B2" s="638"/>
      <c r="C2" s="638"/>
      <c r="D2" s="638"/>
      <c r="E2" s="638"/>
      <c r="F2" s="638"/>
      <c r="G2" s="638"/>
      <c r="H2" s="638"/>
      <c r="I2" s="638"/>
    </row>
    <row r="3" spans="1:10" ht="19.899999999999999" customHeight="1">
      <c r="A3" s="627" t="s">
        <v>309</v>
      </c>
      <c r="B3" s="627"/>
      <c r="C3" s="627"/>
      <c r="D3" s="627"/>
      <c r="E3" s="627"/>
      <c r="F3" s="627"/>
      <c r="G3" s="627"/>
      <c r="H3" s="627"/>
      <c r="I3" s="627"/>
    </row>
    <row r="4" spans="1:10" ht="19.899999999999999" customHeight="1">
      <c r="A4" s="628" t="s">
        <v>741</v>
      </c>
      <c r="B4" s="628"/>
      <c r="C4" s="628"/>
      <c r="D4" s="628"/>
      <c r="E4" s="628"/>
      <c r="F4" s="628"/>
      <c r="G4" s="628"/>
      <c r="H4" s="628"/>
      <c r="I4" s="628"/>
    </row>
    <row r="5" spans="1:10" ht="20.100000000000001" customHeight="1">
      <c r="A5" s="97" t="s">
        <v>400</v>
      </c>
      <c r="B5" s="97"/>
      <c r="C5" s="99"/>
      <c r="D5" s="99"/>
      <c r="E5" s="99"/>
      <c r="F5" s="99"/>
      <c r="G5" s="99"/>
      <c r="H5" s="99"/>
      <c r="I5" s="98" t="s">
        <v>401</v>
      </c>
      <c r="J5" s="98"/>
    </row>
    <row r="6" spans="1:10" s="5" customFormat="1" ht="68.25" customHeight="1">
      <c r="A6" s="102" t="s">
        <v>436</v>
      </c>
      <c r="B6" s="103" t="s">
        <v>156</v>
      </c>
      <c r="C6" s="228" t="s">
        <v>456</v>
      </c>
      <c r="D6" s="228" t="s">
        <v>457</v>
      </c>
      <c r="E6" s="228">
        <v>2017</v>
      </c>
      <c r="F6" s="228">
        <v>2018</v>
      </c>
      <c r="G6" s="228">
        <v>2019</v>
      </c>
      <c r="H6" s="228" t="s">
        <v>193</v>
      </c>
      <c r="I6" s="105" t="s">
        <v>437</v>
      </c>
    </row>
    <row r="7" spans="1:10" s="6" customFormat="1" ht="20.25" customHeight="1" thickBot="1">
      <c r="A7" s="810" t="s">
        <v>458</v>
      </c>
      <c r="B7" s="101" t="s">
        <v>157</v>
      </c>
      <c r="C7" s="121">
        <v>33</v>
      </c>
      <c r="D7" s="121">
        <v>38</v>
      </c>
      <c r="E7" s="121">
        <v>41</v>
      </c>
      <c r="F7" s="121">
        <v>46</v>
      </c>
      <c r="G7" s="121">
        <v>49</v>
      </c>
      <c r="H7" s="213" t="s">
        <v>158</v>
      </c>
      <c r="I7" s="811" t="s">
        <v>459</v>
      </c>
    </row>
    <row r="8" spans="1:10" s="6" customFormat="1" ht="20.25" customHeight="1" thickBot="1">
      <c r="A8" s="810"/>
      <c r="B8" s="101" t="s">
        <v>266</v>
      </c>
      <c r="C8" s="121">
        <v>9196</v>
      </c>
      <c r="D8" s="121">
        <v>10435</v>
      </c>
      <c r="E8" s="121">
        <v>11167</v>
      </c>
      <c r="F8" s="121">
        <v>12109</v>
      </c>
      <c r="G8" s="121">
        <v>12980</v>
      </c>
      <c r="H8" s="213" t="s">
        <v>267</v>
      </c>
      <c r="I8" s="811"/>
    </row>
    <row r="9" spans="1:10" s="6" customFormat="1" ht="20.25" customHeight="1" thickBot="1">
      <c r="A9" s="750"/>
      <c r="B9" s="100" t="s">
        <v>159</v>
      </c>
      <c r="C9" s="158">
        <v>13599</v>
      </c>
      <c r="D9" s="158">
        <v>15103</v>
      </c>
      <c r="E9" s="158">
        <v>16041</v>
      </c>
      <c r="F9" s="158">
        <v>17478</v>
      </c>
      <c r="G9" s="158">
        <v>17554</v>
      </c>
      <c r="H9" s="214" t="s">
        <v>160</v>
      </c>
      <c r="I9" s="812"/>
    </row>
    <row r="10" spans="1:10" s="6" customFormat="1" ht="20.25" customHeight="1" thickBot="1">
      <c r="A10" s="820" t="s">
        <v>460</v>
      </c>
      <c r="B10" s="104" t="s">
        <v>157</v>
      </c>
      <c r="C10" s="122">
        <v>24</v>
      </c>
      <c r="D10" s="122">
        <v>25</v>
      </c>
      <c r="E10" s="122">
        <v>26</v>
      </c>
      <c r="F10" s="122">
        <v>33</v>
      </c>
      <c r="G10" s="122">
        <v>31</v>
      </c>
      <c r="H10" s="215" t="s">
        <v>158</v>
      </c>
      <c r="I10" s="823" t="s">
        <v>461</v>
      </c>
    </row>
    <row r="11" spans="1:10" s="6" customFormat="1" ht="20.25" customHeight="1" thickBot="1">
      <c r="A11" s="821"/>
      <c r="B11" s="183" t="s">
        <v>266</v>
      </c>
      <c r="C11" s="122">
        <v>7326</v>
      </c>
      <c r="D11" s="122">
        <v>8019</v>
      </c>
      <c r="E11" s="122">
        <v>8434</v>
      </c>
      <c r="F11" s="363">
        <v>9470</v>
      </c>
      <c r="G11" s="363">
        <v>9104</v>
      </c>
      <c r="H11" s="216" t="s">
        <v>267</v>
      </c>
      <c r="I11" s="824"/>
    </row>
    <row r="12" spans="1:10" s="6" customFormat="1" ht="20.25" customHeight="1" thickBot="1">
      <c r="A12" s="822"/>
      <c r="B12" s="104" t="s">
        <v>159</v>
      </c>
      <c r="C12" s="159">
        <v>8750</v>
      </c>
      <c r="D12" s="159">
        <v>10163</v>
      </c>
      <c r="E12" s="159">
        <v>10410</v>
      </c>
      <c r="F12" s="159">
        <v>13464</v>
      </c>
      <c r="G12" s="159">
        <v>12603</v>
      </c>
      <c r="H12" s="215" t="s">
        <v>160</v>
      </c>
      <c r="I12" s="825"/>
    </row>
    <row r="13" spans="1:10" s="6" customFormat="1" ht="20.25" customHeight="1" thickBot="1">
      <c r="A13" s="810" t="s">
        <v>462</v>
      </c>
      <c r="B13" s="101" t="s">
        <v>157</v>
      </c>
      <c r="C13" s="121">
        <v>28</v>
      </c>
      <c r="D13" s="121">
        <v>27</v>
      </c>
      <c r="E13" s="121">
        <v>28</v>
      </c>
      <c r="F13" s="121">
        <v>23</v>
      </c>
      <c r="G13" s="121">
        <v>22</v>
      </c>
      <c r="H13" s="213" t="s">
        <v>158</v>
      </c>
      <c r="I13" s="811" t="s">
        <v>463</v>
      </c>
    </row>
    <row r="14" spans="1:10" s="6" customFormat="1" ht="20.25" customHeight="1" thickBot="1">
      <c r="A14" s="810"/>
      <c r="B14" s="101" t="s">
        <v>266</v>
      </c>
      <c r="C14" s="121">
        <v>2336</v>
      </c>
      <c r="D14" s="121">
        <v>2268</v>
      </c>
      <c r="E14" s="121">
        <v>2610</v>
      </c>
      <c r="F14" s="121">
        <v>2219</v>
      </c>
      <c r="G14" s="121">
        <v>2197</v>
      </c>
      <c r="H14" s="213" t="s">
        <v>267</v>
      </c>
      <c r="I14" s="811"/>
    </row>
    <row r="15" spans="1:10" s="6" customFormat="1" ht="20.25" customHeight="1" thickBot="1">
      <c r="A15" s="750"/>
      <c r="B15" s="100" t="s">
        <v>159</v>
      </c>
      <c r="C15" s="158">
        <v>3604</v>
      </c>
      <c r="D15" s="158">
        <v>3609</v>
      </c>
      <c r="E15" s="158">
        <v>3993</v>
      </c>
      <c r="F15" s="158">
        <v>3637</v>
      </c>
      <c r="G15" s="158">
        <v>3793</v>
      </c>
      <c r="H15" s="214" t="s">
        <v>160</v>
      </c>
      <c r="I15" s="812"/>
    </row>
    <row r="16" spans="1:10" s="6" customFormat="1" ht="20.25" customHeight="1" thickBot="1">
      <c r="A16" s="819" t="s">
        <v>615</v>
      </c>
      <c r="B16" s="104" t="s">
        <v>157</v>
      </c>
      <c r="C16" s="122">
        <v>8</v>
      </c>
      <c r="D16" s="122">
        <v>8</v>
      </c>
      <c r="E16" s="122">
        <v>7</v>
      </c>
      <c r="F16" s="364">
        <v>8</v>
      </c>
      <c r="G16" s="364">
        <v>7</v>
      </c>
      <c r="H16" s="215" t="s">
        <v>158</v>
      </c>
      <c r="I16" s="826" t="s">
        <v>616</v>
      </c>
    </row>
    <row r="17" spans="1:9" s="7" customFormat="1" ht="20.25" customHeight="1" thickBot="1">
      <c r="A17" s="819"/>
      <c r="B17" s="183" t="s">
        <v>266</v>
      </c>
      <c r="C17" s="122">
        <v>254</v>
      </c>
      <c r="D17" s="122">
        <v>254</v>
      </c>
      <c r="E17" s="122">
        <v>250</v>
      </c>
      <c r="F17" s="365">
        <v>293</v>
      </c>
      <c r="G17" s="365">
        <v>281</v>
      </c>
      <c r="H17" s="216" t="s">
        <v>267</v>
      </c>
      <c r="I17" s="826"/>
    </row>
    <row r="18" spans="1:9" ht="20.25" customHeight="1">
      <c r="A18" s="820"/>
      <c r="B18" s="322" t="s">
        <v>159</v>
      </c>
      <c r="C18" s="323">
        <v>355</v>
      </c>
      <c r="D18" s="323">
        <v>368</v>
      </c>
      <c r="E18" s="323">
        <v>362</v>
      </c>
      <c r="F18" s="366">
        <v>489</v>
      </c>
      <c r="G18" s="366">
        <v>468</v>
      </c>
      <c r="H18" s="324" t="s">
        <v>160</v>
      </c>
      <c r="I18" s="823"/>
    </row>
    <row r="19" spans="1:9" ht="20.25" customHeight="1" thickBot="1">
      <c r="A19" s="813" t="s">
        <v>55</v>
      </c>
      <c r="B19" s="325" t="s">
        <v>157</v>
      </c>
      <c r="C19" s="326">
        <f t="shared" ref="C19:D19" si="0">C7+C10+C13+C16</f>
        <v>93</v>
      </c>
      <c r="D19" s="326">
        <f t="shared" si="0"/>
        <v>98</v>
      </c>
      <c r="E19" s="326">
        <f t="shared" ref="E19:G20" si="1">E7+E10+E13+E16</f>
        <v>102</v>
      </c>
      <c r="F19" s="326">
        <f t="shared" si="1"/>
        <v>110</v>
      </c>
      <c r="G19" s="326">
        <f t="shared" si="1"/>
        <v>109</v>
      </c>
      <c r="H19" s="327" t="s">
        <v>158</v>
      </c>
      <c r="I19" s="816" t="s">
        <v>3</v>
      </c>
    </row>
    <row r="20" spans="1:9" ht="20.25" customHeight="1" thickBot="1">
      <c r="A20" s="814"/>
      <c r="B20" s="328" t="s">
        <v>266</v>
      </c>
      <c r="C20" s="326">
        <f t="shared" ref="C20:E21" si="2">C8+C11+C14+C17</f>
        <v>19112</v>
      </c>
      <c r="D20" s="326">
        <f t="shared" si="2"/>
        <v>20976</v>
      </c>
      <c r="E20" s="326">
        <f t="shared" si="1"/>
        <v>22461</v>
      </c>
      <c r="F20" s="326">
        <f t="shared" si="1"/>
        <v>24091</v>
      </c>
      <c r="G20" s="326">
        <f t="shared" si="1"/>
        <v>24562</v>
      </c>
      <c r="H20" s="329" t="s">
        <v>267</v>
      </c>
      <c r="I20" s="817"/>
    </row>
    <row r="21" spans="1:9" ht="20.25" customHeight="1">
      <c r="A21" s="815"/>
      <c r="B21" s="330" t="s">
        <v>159</v>
      </c>
      <c r="C21" s="331">
        <f t="shared" si="2"/>
        <v>26308</v>
      </c>
      <c r="D21" s="331">
        <f t="shared" si="2"/>
        <v>29243</v>
      </c>
      <c r="E21" s="331">
        <f t="shared" si="2"/>
        <v>30806</v>
      </c>
      <c r="F21" s="331">
        <f>F9+F12+F15+F18</f>
        <v>35068</v>
      </c>
      <c r="G21" s="331">
        <f>G9+G12+G15+G18</f>
        <v>34418</v>
      </c>
      <c r="H21" s="332" t="s">
        <v>160</v>
      </c>
      <c r="I21" s="818"/>
    </row>
    <row r="22" spans="1:9">
      <c r="A22" s="653" t="s">
        <v>614</v>
      </c>
      <c r="B22" s="653"/>
      <c r="E22" s="639" t="s">
        <v>613</v>
      </c>
      <c r="F22" s="639"/>
      <c r="G22" s="639"/>
      <c r="H22" s="639"/>
      <c r="I22" s="639"/>
    </row>
    <row r="29" spans="1:9" s="18" customFormat="1" ht="29.25" customHeight="1">
      <c r="C29" s="604"/>
      <c r="D29" s="604"/>
      <c r="E29" s="604"/>
      <c r="F29" s="604"/>
      <c r="G29" s="604"/>
    </row>
    <row r="30" spans="1:9">
      <c r="C30" s="604"/>
      <c r="D30" s="604"/>
      <c r="E30" s="604"/>
      <c r="F30" s="604"/>
      <c r="G30" s="604"/>
    </row>
    <row r="31" spans="1:9">
      <c r="A31" s="99"/>
      <c r="B31" s="99"/>
      <c r="C31" s="604"/>
      <c r="D31" s="604"/>
      <c r="E31" s="604"/>
      <c r="F31" s="604"/>
      <c r="G31" s="604"/>
      <c r="H31" s="99"/>
      <c r="I31" s="99"/>
    </row>
  </sheetData>
  <mergeCells count="16">
    <mergeCell ref="A22:B22"/>
    <mergeCell ref="E22:I22"/>
    <mergeCell ref="A1:I1"/>
    <mergeCell ref="A2:I2"/>
    <mergeCell ref="A3:I3"/>
    <mergeCell ref="A4:I4"/>
    <mergeCell ref="A7:A9"/>
    <mergeCell ref="I7:I9"/>
    <mergeCell ref="A19:A21"/>
    <mergeCell ref="I19:I21"/>
    <mergeCell ref="A16:A18"/>
    <mergeCell ref="A10:A12"/>
    <mergeCell ref="I10:I12"/>
    <mergeCell ref="A13:A15"/>
    <mergeCell ref="I13:I15"/>
    <mergeCell ref="I16:I18"/>
  </mergeCells>
  <printOptions horizontalCentered="1" verticalCentered="1"/>
  <pageMargins left="0" right="0" top="0" bottom="0" header="0" footer="0"/>
  <pageSetup paperSize="9" scale="89"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rightToLeft="1" view="pageBreakPreview" zoomScaleNormal="75" workbookViewId="0">
      <selection activeCell="A11" sqref="A11"/>
    </sheetView>
  </sheetViews>
  <sheetFormatPr defaultRowHeight="12.75"/>
  <cols>
    <col min="1" max="1" width="26.7109375" style="16" customWidth="1"/>
    <col min="2" max="6" width="16.140625" style="16" customWidth="1"/>
    <col min="7" max="7" width="25.7109375" style="16" customWidth="1"/>
    <col min="8" max="16384" width="9.140625" style="4"/>
  </cols>
  <sheetData>
    <row r="1" spans="1:8" ht="18">
      <c r="A1" s="623" t="s">
        <v>294</v>
      </c>
      <c r="B1" s="624"/>
      <c r="C1" s="624"/>
      <c r="D1" s="624"/>
      <c r="E1" s="624"/>
      <c r="F1" s="624"/>
      <c r="G1" s="624"/>
    </row>
    <row r="2" spans="1:8" s="99" customFormat="1" ht="18">
      <c r="A2" s="625">
        <v>2019</v>
      </c>
      <c r="B2" s="626"/>
      <c r="C2" s="626"/>
      <c r="D2" s="626"/>
      <c r="E2" s="626"/>
      <c r="F2" s="626"/>
      <c r="G2" s="626"/>
    </row>
    <row r="3" spans="1:8" ht="33.75" customHeight="1">
      <c r="A3" s="627" t="s">
        <v>296</v>
      </c>
      <c r="B3" s="627"/>
      <c r="C3" s="627"/>
      <c r="D3" s="627"/>
      <c r="E3" s="627"/>
      <c r="F3" s="627"/>
      <c r="G3" s="627"/>
    </row>
    <row r="4" spans="1:8" ht="19.899999999999999" customHeight="1">
      <c r="A4" s="628">
        <v>2019</v>
      </c>
      <c r="B4" s="628"/>
      <c r="C4" s="628"/>
      <c r="D4" s="628"/>
      <c r="E4" s="628"/>
      <c r="F4" s="628"/>
      <c r="G4" s="628"/>
    </row>
    <row r="5" spans="1:8" ht="20.100000000000001" customHeight="1">
      <c r="A5" s="829" t="s">
        <v>402</v>
      </c>
      <c r="B5" s="830"/>
      <c r="C5" s="831" t="s">
        <v>403</v>
      </c>
      <c r="D5" s="831"/>
      <c r="E5" s="831"/>
      <c r="F5" s="831"/>
      <c r="G5" s="832"/>
    </row>
    <row r="6" spans="1:8" s="5" customFormat="1" ht="14.25" customHeight="1" thickBot="1">
      <c r="A6" s="629" t="s">
        <v>427</v>
      </c>
      <c r="B6" s="768" t="s">
        <v>618</v>
      </c>
      <c r="C6" s="768" t="s">
        <v>619</v>
      </c>
      <c r="D6" s="768" t="s">
        <v>620</v>
      </c>
      <c r="E6" s="833" t="s">
        <v>621</v>
      </c>
      <c r="F6" s="768" t="s">
        <v>622</v>
      </c>
      <c r="G6" s="632" t="s">
        <v>428</v>
      </c>
    </row>
    <row r="7" spans="1:8" s="5" customFormat="1" ht="14.25" customHeight="1" thickBot="1">
      <c r="A7" s="630"/>
      <c r="B7" s="769"/>
      <c r="C7" s="769"/>
      <c r="D7" s="769"/>
      <c r="E7" s="834"/>
      <c r="F7" s="769"/>
      <c r="G7" s="633"/>
    </row>
    <row r="8" spans="1:8" s="5" customFormat="1" ht="27" customHeight="1" thickBot="1">
      <c r="A8" s="630"/>
      <c r="B8" s="769"/>
      <c r="C8" s="769"/>
      <c r="D8" s="769"/>
      <c r="E8" s="834"/>
      <c r="F8" s="769"/>
      <c r="G8" s="633"/>
    </row>
    <row r="9" spans="1:8" s="5" customFormat="1" ht="14.25" customHeight="1">
      <c r="A9" s="631"/>
      <c r="B9" s="770"/>
      <c r="C9" s="770"/>
      <c r="D9" s="770"/>
      <c r="E9" s="835"/>
      <c r="F9" s="770"/>
      <c r="G9" s="634"/>
    </row>
    <row r="10" spans="1:8" s="6" customFormat="1" ht="34.5" customHeight="1" thickBot="1">
      <c r="A10" s="92" t="s">
        <v>464</v>
      </c>
      <c r="B10" s="120">
        <v>49</v>
      </c>
      <c r="C10" s="120">
        <v>12980</v>
      </c>
      <c r="D10" s="120">
        <v>17554</v>
      </c>
      <c r="E10" s="120">
        <v>3556299</v>
      </c>
      <c r="F10" s="120">
        <v>2727146</v>
      </c>
      <c r="G10" s="184" t="s">
        <v>459</v>
      </c>
    </row>
    <row r="11" spans="1:8" s="6" customFormat="1" ht="34.5" customHeight="1" thickBot="1">
      <c r="A11" s="58" t="s">
        <v>460</v>
      </c>
      <c r="B11" s="119">
        <v>31</v>
      </c>
      <c r="C11" s="119">
        <v>9104</v>
      </c>
      <c r="D11" s="119">
        <v>12603</v>
      </c>
      <c r="E11" s="119">
        <v>2315083</v>
      </c>
      <c r="F11" s="119">
        <v>1949757</v>
      </c>
      <c r="G11" s="59" t="s">
        <v>461</v>
      </c>
    </row>
    <row r="12" spans="1:8" s="6" customFormat="1" ht="34.5" customHeight="1" thickBot="1">
      <c r="A12" s="92" t="s">
        <v>465</v>
      </c>
      <c r="B12" s="120">
        <v>22</v>
      </c>
      <c r="C12" s="120">
        <v>2197</v>
      </c>
      <c r="D12" s="120">
        <v>3793</v>
      </c>
      <c r="E12" s="120">
        <v>630064</v>
      </c>
      <c r="F12" s="120">
        <v>636216</v>
      </c>
      <c r="G12" s="184" t="s">
        <v>463</v>
      </c>
    </row>
    <row r="13" spans="1:8" s="6" customFormat="1" ht="34.5" customHeight="1">
      <c r="A13" s="91" t="s">
        <v>615</v>
      </c>
      <c r="B13" s="333">
        <v>7</v>
      </c>
      <c r="C13" s="333">
        <v>281</v>
      </c>
      <c r="D13" s="333">
        <v>468</v>
      </c>
      <c r="E13" s="333">
        <v>94136</v>
      </c>
      <c r="F13" s="333">
        <v>79852</v>
      </c>
      <c r="G13" s="334" t="s">
        <v>616</v>
      </c>
    </row>
    <row r="14" spans="1:8" s="7" customFormat="1" ht="36.75" customHeight="1">
      <c r="A14" s="475" t="s">
        <v>55</v>
      </c>
      <c r="B14" s="335">
        <f>SUM(B10:B13)</f>
        <v>109</v>
      </c>
      <c r="C14" s="335">
        <f>SUM(C10:C13)</f>
        <v>24562</v>
      </c>
      <c r="D14" s="335">
        <f>SUM(D10:D13)</f>
        <v>34418</v>
      </c>
      <c r="E14" s="335">
        <f>SUM(E10:E13)</f>
        <v>6595582</v>
      </c>
      <c r="F14" s="335">
        <f>SUM(F10:F13)</f>
        <v>5392971</v>
      </c>
      <c r="G14" s="476" t="s">
        <v>3</v>
      </c>
    </row>
    <row r="15" spans="1:8">
      <c r="A15" s="828" t="s">
        <v>205</v>
      </c>
      <c r="B15" s="828"/>
      <c r="C15" s="204"/>
      <c r="D15" s="204"/>
      <c r="E15" s="827" t="s">
        <v>206</v>
      </c>
      <c r="F15" s="827"/>
      <c r="G15" s="827"/>
      <c r="H15" s="205"/>
    </row>
    <row r="30" ht="29.25" customHeight="1"/>
  </sheetData>
  <mergeCells count="15">
    <mergeCell ref="E15:G15"/>
    <mergeCell ref="A15:B15"/>
    <mergeCell ref="A5:B5"/>
    <mergeCell ref="C5:G5"/>
    <mergeCell ref="A1:G1"/>
    <mergeCell ref="A3:G3"/>
    <mergeCell ref="A6:A9"/>
    <mergeCell ref="G6:G9"/>
    <mergeCell ref="B6:B9"/>
    <mergeCell ref="C6:C9"/>
    <mergeCell ref="A4:G4"/>
    <mergeCell ref="F6:F9"/>
    <mergeCell ref="A2:G2"/>
    <mergeCell ref="E6:E9"/>
    <mergeCell ref="D6:D9"/>
  </mergeCells>
  <phoneticPr fontId="24" type="noConversion"/>
  <printOptions horizontalCentered="1" verticalCentered="1"/>
  <pageMargins left="0" right="0" top="0" bottom="0" header="0" footer="0"/>
  <pageSetup paperSize="9"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showGridLines="0" rightToLeft="1" view="pageBreakPreview" zoomScaleNormal="100" zoomScaleSheetLayoutView="100" workbookViewId="0">
      <selection activeCell="D18" sqref="D18"/>
    </sheetView>
  </sheetViews>
  <sheetFormatPr defaultRowHeight="12.75"/>
  <cols>
    <col min="1" max="1" width="17.42578125" style="33" customWidth="1"/>
    <col min="2" max="7" width="12" style="33" bestFit="1" customWidth="1"/>
    <col min="8" max="8" width="20.85546875" style="33" customWidth="1"/>
    <col min="9" max="16384" width="9.140625" style="167"/>
  </cols>
  <sheetData>
    <row r="1" spans="1:8" s="41" customFormat="1" ht="18">
      <c r="A1" s="623" t="s">
        <v>163</v>
      </c>
      <c r="B1" s="624"/>
      <c r="C1" s="624"/>
      <c r="D1" s="624"/>
      <c r="E1" s="624"/>
      <c r="F1" s="624"/>
      <c r="G1" s="624"/>
      <c r="H1" s="624"/>
    </row>
    <row r="2" spans="1:8" s="41" customFormat="1" ht="18">
      <c r="A2" s="625" t="s">
        <v>741</v>
      </c>
      <c r="B2" s="626"/>
      <c r="C2" s="626"/>
      <c r="D2" s="626"/>
      <c r="E2" s="626"/>
      <c r="F2" s="626"/>
      <c r="G2" s="626"/>
      <c r="H2" s="626"/>
    </row>
    <row r="3" spans="1:8" s="42" customFormat="1" ht="22.15" customHeight="1">
      <c r="A3" s="627" t="s">
        <v>681</v>
      </c>
      <c r="B3" s="628"/>
      <c r="C3" s="628"/>
      <c r="D3" s="628"/>
      <c r="E3" s="628"/>
      <c r="F3" s="628"/>
      <c r="G3" s="628"/>
      <c r="H3" s="628"/>
    </row>
    <row r="4" spans="1:8" s="42" customFormat="1" ht="15.75">
      <c r="A4" s="628" t="s">
        <v>741</v>
      </c>
      <c r="B4" s="628"/>
      <c r="C4" s="628"/>
      <c r="D4" s="628"/>
      <c r="E4" s="628"/>
      <c r="F4" s="628"/>
      <c r="G4" s="628"/>
      <c r="H4" s="628"/>
    </row>
    <row r="5" spans="1:8" ht="20.100000000000001" customHeight="1">
      <c r="A5" s="829" t="s">
        <v>468</v>
      </c>
      <c r="B5" s="829"/>
      <c r="C5" s="167"/>
      <c r="D5" s="167"/>
      <c r="E5" s="167"/>
      <c r="F5" s="167"/>
      <c r="H5" s="134" t="s">
        <v>469</v>
      </c>
    </row>
    <row r="6" spans="1:8" s="168" customFormat="1" ht="14.25" customHeight="1">
      <c r="A6" s="836" t="s">
        <v>115</v>
      </c>
      <c r="B6" s="838" t="s">
        <v>305</v>
      </c>
      <c r="C6" s="838"/>
      <c r="D6" s="838" t="s">
        <v>306</v>
      </c>
      <c r="E6" s="838"/>
      <c r="F6" s="838" t="s">
        <v>307</v>
      </c>
      <c r="G6" s="838"/>
      <c r="H6" s="839" t="s">
        <v>673</v>
      </c>
    </row>
    <row r="7" spans="1:8" s="168" customFormat="1" ht="19.5" customHeight="1">
      <c r="A7" s="836"/>
      <c r="B7" s="838"/>
      <c r="C7" s="838"/>
      <c r="D7" s="838"/>
      <c r="E7" s="838"/>
      <c r="F7" s="838"/>
      <c r="G7" s="838"/>
      <c r="H7" s="839"/>
    </row>
    <row r="8" spans="1:8" s="168" customFormat="1" ht="15" customHeight="1">
      <c r="A8" s="836"/>
      <c r="B8" s="642" t="s">
        <v>675</v>
      </c>
      <c r="C8" s="642" t="s">
        <v>674</v>
      </c>
      <c r="D8" s="642" t="s">
        <v>675</v>
      </c>
      <c r="E8" s="642" t="s">
        <v>674</v>
      </c>
      <c r="F8" s="642" t="s">
        <v>675</v>
      </c>
      <c r="G8" s="642" t="s">
        <v>674</v>
      </c>
      <c r="H8" s="839"/>
    </row>
    <row r="9" spans="1:8" s="168" customFormat="1" ht="14.25" customHeight="1">
      <c r="A9" s="837"/>
      <c r="B9" s="641"/>
      <c r="C9" s="641"/>
      <c r="D9" s="641"/>
      <c r="E9" s="641"/>
      <c r="F9" s="641"/>
      <c r="G9" s="641"/>
      <c r="H9" s="840"/>
    </row>
    <row r="10" spans="1:8" s="170" customFormat="1" ht="27" customHeight="1" thickBot="1">
      <c r="A10" s="374">
        <v>2015</v>
      </c>
      <c r="B10" s="160">
        <v>2464130</v>
      </c>
      <c r="C10" s="160">
        <v>1736646.5</v>
      </c>
      <c r="D10" s="160">
        <v>3704893</v>
      </c>
      <c r="E10" s="160">
        <v>2997837</v>
      </c>
      <c r="F10" s="206">
        <f t="shared" ref="F10:G12" si="0">SUM(B10,D10)</f>
        <v>6169023</v>
      </c>
      <c r="G10" s="169">
        <f t="shared" si="0"/>
        <v>4734483.5</v>
      </c>
      <c r="H10" s="341">
        <v>2015</v>
      </c>
    </row>
    <row r="11" spans="1:8" s="170" customFormat="1" ht="27" customHeight="1" thickBot="1">
      <c r="A11" s="375">
        <v>2016</v>
      </c>
      <c r="B11" s="161">
        <v>2924673</v>
      </c>
      <c r="C11" s="161">
        <v>2174773</v>
      </c>
      <c r="D11" s="161">
        <v>3456721.5</v>
      </c>
      <c r="E11" s="161">
        <v>2800988</v>
      </c>
      <c r="F11" s="166">
        <f t="shared" si="0"/>
        <v>6381394.5</v>
      </c>
      <c r="G11" s="171">
        <f t="shared" si="0"/>
        <v>4975761</v>
      </c>
      <c r="H11" s="186">
        <v>2016</v>
      </c>
    </row>
    <row r="12" spans="1:8" s="170" customFormat="1" ht="27" customHeight="1" thickBot="1">
      <c r="A12" s="372">
        <v>2017</v>
      </c>
      <c r="B12" s="235">
        <v>2404267</v>
      </c>
      <c r="C12" s="235">
        <v>1818982</v>
      </c>
      <c r="D12" s="235">
        <v>2835659.25</v>
      </c>
      <c r="E12" s="235">
        <v>2614702</v>
      </c>
      <c r="F12" s="236">
        <f t="shared" si="0"/>
        <v>5239926.25</v>
      </c>
      <c r="G12" s="233">
        <f t="shared" si="0"/>
        <v>4433684</v>
      </c>
      <c r="H12" s="237">
        <v>2017</v>
      </c>
    </row>
    <row r="13" spans="1:8" s="170" customFormat="1" ht="27" customHeight="1" thickBot="1">
      <c r="A13" s="375">
        <v>2018</v>
      </c>
      <c r="B13" s="161">
        <v>2297883</v>
      </c>
      <c r="C13" s="161">
        <v>1765210</v>
      </c>
      <c r="D13" s="161">
        <v>4129169</v>
      </c>
      <c r="E13" s="161">
        <v>3624218</v>
      </c>
      <c r="F13" s="166">
        <f t="shared" ref="F13" si="1">SUM(B13,D13)</f>
        <v>6427052</v>
      </c>
      <c r="G13" s="171">
        <f t="shared" ref="G13" si="2">SUM(C13,E13)</f>
        <v>5389428</v>
      </c>
      <c r="H13" s="186">
        <v>2018</v>
      </c>
    </row>
    <row r="14" spans="1:8" s="170" customFormat="1" ht="27" customHeight="1">
      <c r="A14" s="562">
        <v>2019</v>
      </c>
      <c r="B14" s="235">
        <v>2428149</v>
      </c>
      <c r="C14" s="235">
        <v>1827843.5</v>
      </c>
      <c r="D14" s="235">
        <v>4167433</v>
      </c>
      <c r="E14" s="235">
        <v>3565127.5</v>
      </c>
      <c r="F14" s="236">
        <f>D14+B14</f>
        <v>6595582</v>
      </c>
      <c r="G14" s="233">
        <f>C14+E14</f>
        <v>5392971</v>
      </c>
      <c r="H14" s="237">
        <v>2019</v>
      </c>
    </row>
    <row r="25" spans="2:5">
      <c r="B25" s="605"/>
      <c r="C25" s="605"/>
      <c r="D25" s="605"/>
      <c r="E25" s="605"/>
    </row>
    <row r="26" spans="2:5">
      <c r="B26" s="605"/>
      <c r="C26" s="605"/>
      <c r="D26" s="605"/>
      <c r="E26" s="605"/>
    </row>
    <row r="27" spans="2:5" ht="29.25" customHeight="1">
      <c r="B27" s="605"/>
      <c r="C27" s="605"/>
      <c r="D27" s="605"/>
      <c r="E27" s="605"/>
    </row>
    <row r="28" spans="2:5">
      <c r="B28" s="605"/>
      <c r="C28" s="605"/>
      <c r="D28" s="605"/>
      <c r="E28" s="605"/>
    </row>
    <row r="29" spans="2:5">
      <c r="B29" s="605"/>
      <c r="C29" s="605"/>
      <c r="D29" s="605"/>
      <c r="E29" s="605"/>
    </row>
  </sheetData>
  <mergeCells count="16">
    <mergeCell ref="A6:A9"/>
    <mergeCell ref="B6:C7"/>
    <mergeCell ref="D6:E7"/>
    <mergeCell ref="F6:G7"/>
    <mergeCell ref="H6:H9"/>
    <mergeCell ref="B8:B9"/>
    <mergeCell ref="C8:C9"/>
    <mergeCell ref="D8:D9"/>
    <mergeCell ref="E8:E9"/>
    <mergeCell ref="F8:F9"/>
    <mergeCell ref="G8:G9"/>
    <mergeCell ref="A1:H1"/>
    <mergeCell ref="A2:H2"/>
    <mergeCell ref="A3:H3"/>
    <mergeCell ref="A4:H4"/>
    <mergeCell ref="A5:B5"/>
  </mergeCells>
  <printOptions horizontalCentered="1" verticalCentered="1"/>
  <pageMargins left="0" right="0" top="0" bottom="0" header="0" footer="0"/>
  <pageSetup paperSize="9" scale="90"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rightToLeft="1" view="pageBreakPreview" zoomScaleNormal="100" zoomScaleSheetLayoutView="100" workbookViewId="0">
      <selection activeCell="A5" sqref="A5"/>
    </sheetView>
  </sheetViews>
  <sheetFormatPr defaultRowHeight="12.75"/>
  <cols>
    <col min="1" max="1" width="15.5703125" style="33" customWidth="1"/>
    <col min="2" max="11" width="12" style="33" bestFit="1" customWidth="1"/>
    <col min="12" max="12" width="17.140625" style="33" customWidth="1"/>
    <col min="13" max="16384" width="9.140625" style="34"/>
  </cols>
  <sheetData>
    <row r="1" spans="1:12" s="12" customFormat="1" ht="18">
      <c r="A1" s="801" t="s">
        <v>150</v>
      </c>
      <c r="B1" s="802"/>
      <c r="C1" s="802"/>
      <c r="D1" s="802"/>
      <c r="E1" s="802"/>
      <c r="F1" s="802"/>
      <c r="G1" s="802"/>
      <c r="H1" s="802"/>
      <c r="I1" s="802"/>
      <c r="J1" s="802"/>
      <c r="K1" s="802"/>
      <c r="L1" s="802"/>
    </row>
    <row r="2" spans="1:12" s="12" customFormat="1" ht="18">
      <c r="A2" s="803" t="s">
        <v>741</v>
      </c>
      <c r="B2" s="804"/>
      <c r="C2" s="804"/>
      <c r="D2" s="804"/>
      <c r="E2" s="804"/>
      <c r="F2" s="804"/>
      <c r="G2" s="804"/>
      <c r="H2" s="804"/>
      <c r="I2" s="804"/>
      <c r="J2" s="804"/>
      <c r="K2" s="804"/>
      <c r="L2" s="804"/>
    </row>
    <row r="3" spans="1:12" s="13" customFormat="1" ht="15.75">
      <c r="A3" s="771" t="s">
        <v>692</v>
      </c>
      <c r="B3" s="771"/>
      <c r="C3" s="771"/>
      <c r="D3" s="771"/>
      <c r="E3" s="771"/>
      <c r="F3" s="771"/>
      <c r="G3" s="771"/>
      <c r="H3" s="771"/>
      <c r="I3" s="771"/>
      <c r="J3" s="771"/>
      <c r="K3" s="771"/>
      <c r="L3" s="771"/>
    </row>
    <row r="4" spans="1:12" s="13" customFormat="1" ht="15.75">
      <c r="A4" s="771" t="s">
        <v>741</v>
      </c>
      <c r="B4" s="771"/>
      <c r="C4" s="771"/>
      <c r="D4" s="771"/>
      <c r="E4" s="771"/>
      <c r="F4" s="771"/>
      <c r="G4" s="771"/>
      <c r="H4" s="771"/>
      <c r="I4" s="771"/>
      <c r="J4" s="771"/>
      <c r="K4" s="771"/>
      <c r="L4" s="771"/>
    </row>
    <row r="5" spans="1:12" s="30" customFormat="1" ht="20.100000000000001" customHeight="1">
      <c r="A5" s="157" t="s">
        <v>470</v>
      </c>
      <c r="B5" s="134"/>
      <c r="C5" s="134"/>
      <c r="D5" s="134"/>
      <c r="E5" s="134"/>
      <c r="F5" s="134"/>
      <c r="G5" s="134"/>
      <c r="H5" s="134"/>
      <c r="I5" s="134"/>
      <c r="J5" s="134"/>
      <c r="K5" s="134"/>
      <c r="L5" s="134" t="s">
        <v>471</v>
      </c>
    </row>
    <row r="6" spans="1:12" s="31" customFormat="1" ht="14.25" customHeight="1">
      <c r="A6" s="836" t="s">
        <v>788</v>
      </c>
      <c r="B6" s="841">
        <v>2015</v>
      </c>
      <c r="C6" s="841"/>
      <c r="D6" s="841">
        <v>2016</v>
      </c>
      <c r="E6" s="841"/>
      <c r="F6" s="841">
        <v>2017</v>
      </c>
      <c r="G6" s="841"/>
      <c r="H6" s="841">
        <v>2018</v>
      </c>
      <c r="I6" s="841"/>
      <c r="J6" s="841">
        <v>2019</v>
      </c>
      <c r="K6" s="841"/>
      <c r="L6" s="840" t="s">
        <v>787</v>
      </c>
    </row>
    <row r="7" spans="1:12" s="31" customFormat="1" ht="15" customHeight="1">
      <c r="A7" s="836"/>
      <c r="B7" s="841"/>
      <c r="C7" s="841"/>
      <c r="D7" s="841"/>
      <c r="E7" s="841"/>
      <c r="F7" s="841"/>
      <c r="G7" s="841"/>
      <c r="H7" s="841"/>
      <c r="I7" s="841"/>
      <c r="J7" s="841"/>
      <c r="K7" s="841"/>
      <c r="L7" s="843"/>
    </row>
    <row r="8" spans="1:12" s="31" customFormat="1" ht="15" customHeight="1">
      <c r="A8" s="836"/>
      <c r="B8" s="842" t="s">
        <v>675</v>
      </c>
      <c r="C8" s="842" t="s">
        <v>674</v>
      </c>
      <c r="D8" s="842" t="s">
        <v>675</v>
      </c>
      <c r="E8" s="842" t="s">
        <v>674</v>
      </c>
      <c r="F8" s="842" t="s">
        <v>675</v>
      </c>
      <c r="G8" s="842" t="s">
        <v>674</v>
      </c>
      <c r="H8" s="842" t="s">
        <v>675</v>
      </c>
      <c r="I8" s="842" t="s">
        <v>674</v>
      </c>
      <c r="J8" s="842" t="s">
        <v>675</v>
      </c>
      <c r="K8" s="842" t="s">
        <v>674</v>
      </c>
      <c r="L8" s="843"/>
    </row>
    <row r="9" spans="1:12" s="31" customFormat="1" ht="14.25" customHeight="1">
      <c r="A9" s="836"/>
      <c r="B9" s="842"/>
      <c r="C9" s="842"/>
      <c r="D9" s="842"/>
      <c r="E9" s="842"/>
      <c r="F9" s="842"/>
      <c r="G9" s="842"/>
      <c r="H9" s="842"/>
      <c r="I9" s="842"/>
      <c r="J9" s="842"/>
      <c r="K9" s="842"/>
      <c r="L9" s="844"/>
    </row>
    <row r="10" spans="1:12" s="172" customFormat="1" ht="24.75" customHeight="1" thickBot="1">
      <c r="A10" s="79" t="s">
        <v>4</v>
      </c>
      <c r="B10" s="124">
        <v>586674</v>
      </c>
      <c r="C10" s="124">
        <v>457941</v>
      </c>
      <c r="D10" s="124">
        <v>578514</v>
      </c>
      <c r="E10" s="124">
        <v>455512</v>
      </c>
      <c r="F10" s="238">
        <v>521524</v>
      </c>
      <c r="G10" s="238">
        <v>425833</v>
      </c>
      <c r="H10" s="238">
        <v>502847</v>
      </c>
      <c r="I10" s="238">
        <v>408282</v>
      </c>
      <c r="J10" s="238">
        <v>499407</v>
      </c>
      <c r="K10" s="238">
        <v>414417</v>
      </c>
      <c r="L10" s="65" t="s">
        <v>13</v>
      </c>
    </row>
    <row r="11" spans="1:12" s="172" customFormat="1" ht="24.75" customHeight="1" thickBot="1">
      <c r="A11" s="80" t="s">
        <v>5</v>
      </c>
      <c r="B11" s="125">
        <v>501447</v>
      </c>
      <c r="C11" s="125">
        <v>396332</v>
      </c>
      <c r="D11" s="125">
        <v>483077</v>
      </c>
      <c r="E11" s="125">
        <v>396750</v>
      </c>
      <c r="F11" s="218">
        <v>446653</v>
      </c>
      <c r="G11" s="218">
        <v>374792</v>
      </c>
      <c r="H11" s="218">
        <v>477970</v>
      </c>
      <c r="I11" s="218">
        <v>399803</v>
      </c>
      <c r="J11" s="218">
        <v>487183</v>
      </c>
      <c r="K11" s="218">
        <v>404024</v>
      </c>
      <c r="L11" s="66" t="s">
        <v>14</v>
      </c>
    </row>
    <row r="12" spans="1:12" s="172" customFormat="1" ht="24.75" customHeight="1" thickBot="1">
      <c r="A12" s="81" t="s">
        <v>6</v>
      </c>
      <c r="B12" s="126">
        <v>594863</v>
      </c>
      <c r="C12" s="126">
        <v>451662</v>
      </c>
      <c r="D12" s="126">
        <v>611322</v>
      </c>
      <c r="E12" s="126">
        <v>472410</v>
      </c>
      <c r="F12" s="239">
        <v>507910</v>
      </c>
      <c r="G12" s="239">
        <v>432033</v>
      </c>
      <c r="H12" s="239">
        <v>575433</v>
      </c>
      <c r="I12" s="239">
        <v>475168</v>
      </c>
      <c r="J12" s="239">
        <v>577337</v>
      </c>
      <c r="K12" s="239">
        <v>489198</v>
      </c>
      <c r="L12" s="67" t="s">
        <v>15</v>
      </c>
    </row>
    <row r="13" spans="1:12" s="172" customFormat="1" ht="24.75" customHeight="1" thickBot="1">
      <c r="A13" s="80" t="s">
        <v>7</v>
      </c>
      <c r="B13" s="125">
        <v>500140</v>
      </c>
      <c r="C13" s="125">
        <v>393583</v>
      </c>
      <c r="D13" s="125">
        <v>517831</v>
      </c>
      <c r="E13" s="125">
        <v>398991</v>
      </c>
      <c r="F13" s="218">
        <v>534827</v>
      </c>
      <c r="G13" s="218">
        <v>435101</v>
      </c>
      <c r="H13" s="218">
        <v>546664</v>
      </c>
      <c r="I13" s="218">
        <v>460167</v>
      </c>
      <c r="J13" s="218">
        <v>599850</v>
      </c>
      <c r="K13" s="218">
        <v>482265</v>
      </c>
      <c r="L13" s="66" t="s">
        <v>16</v>
      </c>
    </row>
    <row r="14" spans="1:12" s="172" customFormat="1" ht="24.75" customHeight="1" thickBot="1">
      <c r="A14" s="81" t="s">
        <v>8</v>
      </c>
      <c r="B14" s="126">
        <v>513028</v>
      </c>
      <c r="C14" s="126">
        <v>415433</v>
      </c>
      <c r="D14" s="126">
        <v>509955</v>
      </c>
      <c r="E14" s="126">
        <v>402623</v>
      </c>
      <c r="F14" s="239">
        <v>440373</v>
      </c>
      <c r="G14" s="239">
        <v>386660</v>
      </c>
      <c r="H14" s="239">
        <v>479761</v>
      </c>
      <c r="I14" s="239">
        <v>411380</v>
      </c>
      <c r="J14" s="239">
        <v>438485</v>
      </c>
      <c r="K14" s="239">
        <v>366196</v>
      </c>
      <c r="L14" s="67" t="s">
        <v>17</v>
      </c>
    </row>
    <row r="15" spans="1:12" s="172" customFormat="1" ht="24.75" customHeight="1" thickBot="1">
      <c r="A15" s="80" t="s">
        <v>60</v>
      </c>
      <c r="B15" s="125">
        <v>434890</v>
      </c>
      <c r="C15" s="125">
        <v>344551</v>
      </c>
      <c r="D15" s="125">
        <v>372648</v>
      </c>
      <c r="E15" s="125">
        <v>322664</v>
      </c>
      <c r="F15" s="218">
        <v>305820</v>
      </c>
      <c r="G15" s="218">
        <v>265979</v>
      </c>
      <c r="H15" s="218">
        <v>479097</v>
      </c>
      <c r="I15" s="218">
        <v>397678</v>
      </c>
      <c r="J15" s="218">
        <v>514125</v>
      </c>
      <c r="K15" s="218">
        <v>414165.5</v>
      </c>
      <c r="L15" s="66" t="s">
        <v>18</v>
      </c>
    </row>
    <row r="16" spans="1:12" s="172" customFormat="1" ht="24.75" customHeight="1" thickBot="1">
      <c r="A16" s="81" t="s">
        <v>9</v>
      </c>
      <c r="B16" s="126">
        <v>441135</v>
      </c>
      <c r="C16" s="126">
        <v>317699</v>
      </c>
      <c r="D16" s="126">
        <v>501995</v>
      </c>
      <c r="E16" s="126">
        <v>363063</v>
      </c>
      <c r="F16" s="239">
        <v>385222</v>
      </c>
      <c r="G16" s="239">
        <v>319846</v>
      </c>
      <c r="H16" s="239">
        <v>553316</v>
      </c>
      <c r="I16" s="239">
        <v>441571</v>
      </c>
      <c r="J16" s="239">
        <v>528206</v>
      </c>
      <c r="K16" s="239">
        <v>430859</v>
      </c>
      <c r="L16" s="67" t="s">
        <v>19</v>
      </c>
    </row>
    <row r="17" spans="1:12" s="172" customFormat="1" ht="24.75" customHeight="1" thickBot="1">
      <c r="A17" s="80" t="s">
        <v>61</v>
      </c>
      <c r="B17" s="125">
        <v>482945</v>
      </c>
      <c r="C17" s="125">
        <v>353443</v>
      </c>
      <c r="D17" s="125">
        <v>513174</v>
      </c>
      <c r="E17" s="125">
        <v>384428</v>
      </c>
      <c r="F17" s="218">
        <v>383843</v>
      </c>
      <c r="G17" s="218">
        <v>323074</v>
      </c>
      <c r="H17" s="218">
        <v>554066</v>
      </c>
      <c r="I17" s="218">
        <v>443210</v>
      </c>
      <c r="J17" s="218">
        <v>530800</v>
      </c>
      <c r="K17" s="218">
        <v>414845</v>
      </c>
      <c r="L17" s="66" t="s">
        <v>20</v>
      </c>
    </row>
    <row r="18" spans="1:12" s="172" customFormat="1" ht="24.75" customHeight="1" thickBot="1">
      <c r="A18" s="81" t="s">
        <v>10</v>
      </c>
      <c r="B18" s="126">
        <v>543429</v>
      </c>
      <c r="C18" s="126">
        <v>387908</v>
      </c>
      <c r="D18" s="126">
        <v>568448</v>
      </c>
      <c r="E18" s="126">
        <v>405932</v>
      </c>
      <c r="F18" s="239">
        <v>403664</v>
      </c>
      <c r="G18" s="239">
        <v>340169</v>
      </c>
      <c r="H18" s="239">
        <v>509871</v>
      </c>
      <c r="I18" s="239">
        <v>438453</v>
      </c>
      <c r="J18" s="239">
        <v>540376</v>
      </c>
      <c r="K18" s="239">
        <v>455122.5</v>
      </c>
      <c r="L18" s="67" t="s">
        <v>21</v>
      </c>
    </row>
    <row r="19" spans="1:12" s="172" customFormat="1" ht="24.75" customHeight="1" thickBot="1">
      <c r="A19" s="80" t="s">
        <v>62</v>
      </c>
      <c r="B19" s="125">
        <v>548094</v>
      </c>
      <c r="C19" s="125">
        <v>427511</v>
      </c>
      <c r="D19" s="125">
        <v>534068</v>
      </c>
      <c r="E19" s="125">
        <v>434451</v>
      </c>
      <c r="F19" s="218">
        <v>417389</v>
      </c>
      <c r="G19" s="218">
        <v>362685</v>
      </c>
      <c r="H19" s="218">
        <v>594842</v>
      </c>
      <c r="I19" s="218">
        <v>516657</v>
      </c>
      <c r="J19" s="218">
        <v>617775</v>
      </c>
      <c r="K19" s="218">
        <v>509401</v>
      </c>
      <c r="L19" s="66" t="s">
        <v>63</v>
      </c>
    </row>
    <row r="20" spans="1:12" s="172" customFormat="1" ht="24.75" customHeight="1" thickBot="1">
      <c r="A20" s="81" t="s">
        <v>11</v>
      </c>
      <c r="B20" s="126">
        <v>501221</v>
      </c>
      <c r="C20" s="126">
        <v>396369.5</v>
      </c>
      <c r="D20" s="126">
        <v>597784</v>
      </c>
      <c r="E20" s="126">
        <v>472716</v>
      </c>
      <c r="F20" s="239">
        <v>441182.25</v>
      </c>
      <c r="G20" s="239">
        <v>387746</v>
      </c>
      <c r="H20" s="239">
        <v>557419</v>
      </c>
      <c r="I20" s="239">
        <v>484625</v>
      </c>
      <c r="J20" s="239">
        <v>585103</v>
      </c>
      <c r="K20" s="239">
        <v>485112</v>
      </c>
      <c r="L20" s="67" t="s">
        <v>22</v>
      </c>
    </row>
    <row r="21" spans="1:12" s="172" customFormat="1" ht="24.75" customHeight="1">
      <c r="A21" s="82" t="s">
        <v>12</v>
      </c>
      <c r="B21" s="127">
        <v>521157</v>
      </c>
      <c r="C21" s="127">
        <v>392051</v>
      </c>
      <c r="D21" s="127">
        <v>592579</v>
      </c>
      <c r="E21" s="127">
        <v>466221</v>
      </c>
      <c r="F21" s="240">
        <v>451519</v>
      </c>
      <c r="G21" s="240">
        <v>379766</v>
      </c>
      <c r="H21" s="240">
        <v>595766</v>
      </c>
      <c r="I21" s="240">
        <v>512434</v>
      </c>
      <c r="J21" s="240">
        <v>676935</v>
      </c>
      <c r="K21" s="240">
        <v>527366</v>
      </c>
      <c r="L21" s="503" t="s">
        <v>23</v>
      </c>
    </row>
    <row r="22" spans="1:12" s="173" customFormat="1" ht="34.5" customHeight="1">
      <c r="A22" s="504" t="s">
        <v>2</v>
      </c>
      <c r="B22" s="123">
        <f>SUM(B10:B21)</f>
        <v>6169023</v>
      </c>
      <c r="C22" s="123">
        <f>SUM(C10:C21)</f>
        <v>4734483.5</v>
      </c>
      <c r="D22" s="123">
        <f>SUM(D10:D21)</f>
        <v>6381395</v>
      </c>
      <c r="E22" s="123">
        <f>SUM(E10:E21)</f>
        <v>4975761</v>
      </c>
      <c r="F22" s="123">
        <f t="shared" ref="F22:G22" si="0">SUM(F10:F21)</f>
        <v>5239926.25</v>
      </c>
      <c r="G22" s="123">
        <f t="shared" si="0"/>
        <v>4433684</v>
      </c>
      <c r="H22" s="123">
        <f>SUM(H10:H21)</f>
        <v>6427052</v>
      </c>
      <c r="I22" s="123">
        <f>SUM(I10:I21)</f>
        <v>5389428</v>
      </c>
      <c r="J22" s="123">
        <f>SUM(J10:J21)</f>
        <v>6595582</v>
      </c>
      <c r="K22" s="123">
        <f>SUM(K10:K21)</f>
        <v>5392971</v>
      </c>
      <c r="L22" s="493" t="s">
        <v>3</v>
      </c>
    </row>
    <row r="29" spans="1:12" ht="29.25" customHeight="1"/>
  </sheetData>
  <mergeCells count="21">
    <mergeCell ref="A6:A9"/>
    <mergeCell ref="B6:C7"/>
    <mergeCell ref="H6:I7"/>
    <mergeCell ref="H8:H9"/>
    <mergeCell ref="I8:I9"/>
    <mergeCell ref="J6:K7"/>
    <mergeCell ref="J8:J9"/>
    <mergeCell ref="K8:K9"/>
    <mergeCell ref="G8:G9"/>
    <mergeCell ref="A1:L1"/>
    <mergeCell ref="A2:L2"/>
    <mergeCell ref="A3:L3"/>
    <mergeCell ref="A4:L4"/>
    <mergeCell ref="D6:E7"/>
    <mergeCell ref="F6:G7"/>
    <mergeCell ref="L6:L9"/>
    <mergeCell ref="D8:D9"/>
    <mergeCell ref="E8:E9"/>
    <mergeCell ref="F8:F9"/>
    <mergeCell ref="B8:B9"/>
    <mergeCell ref="C8:C9"/>
  </mergeCells>
  <printOptions horizontalCentered="1" verticalCentered="1"/>
  <pageMargins left="0" right="0" top="0" bottom="0" header="0" footer="0"/>
  <pageSetup paperSize="9" scale="95"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showGridLines="0" rightToLeft="1" view="pageBreakPreview" zoomScaleNormal="100" zoomScaleSheetLayoutView="100" workbookViewId="0">
      <selection activeCell="D12" sqref="D12"/>
    </sheetView>
  </sheetViews>
  <sheetFormatPr defaultRowHeight="12.75"/>
  <cols>
    <col min="1" max="1" width="14.42578125" style="33" customWidth="1"/>
    <col min="2" max="2" width="10" style="33" bestFit="1" customWidth="1"/>
    <col min="3" max="3" width="8.5703125" style="33" bestFit="1" customWidth="1"/>
    <col min="4" max="4" width="9.28515625" style="33" bestFit="1" customWidth="1"/>
    <col min="5" max="5" width="8.5703125" style="33" bestFit="1" customWidth="1"/>
    <col min="6" max="6" width="9.28515625" style="33" bestFit="1" customWidth="1"/>
    <col min="7" max="7" width="8.5703125" style="33" bestFit="1" customWidth="1"/>
    <col min="8" max="8" width="9.28515625" style="33" bestFit="1" customWidth="1"/>
    <col min="9" max="9" width="8.5703125" style="33" bestFit="1" customWidth="1"/>
    <col min="10" max="10" width="9.28515625" style="33" bestFit="1" customWidth="1"/>
    <col min="11" max="11" width="7.5703125" style="33" bestFit="1" customWidth="1"/>
    <col min="12" max="12" width="9.28515625" style="33" bestFit="1" customWidth="1"/>
    <col min="13" max="13" width="7.5703125" style="33" bestFit="1" customWidth="1"/>
    <col min="14" max="15" width="10" style="33" bestFit="1" customWidth="1"/>
    <col min="16" max="16" width="16.42578125" style="33" customWidth="1"/>
    <col min="17" max="17" width="16.42578125" style="34" customWidth="1"/>
    <col min="18" max="16384" width="9.140625" style="34"/>
  </cols>
  <sheetData>
    <row r="1" spans="1:16" s="12" customFormat="1" ht="18">
      <c r="A1" s="623" t="s">
        <v>479</v>
      </c>
      <c r="B1" s="624"/>
      <c r="C1" s="624"/>
      <c r="D1" s="624"/>
      <c r="E1" s="624"/>
      <c r="F1" s="624"/>
      <c r="G1" s="624"/>
      <c r="H1" s="624"/>
      <c r="I1" s="624"/>
      <c r="J1" s="624"/>
      <c r="K1" s="624"/>
      <c r="L1" s="624"/>
      <c r="M1" s="624"/>
      <c r="N1" s="624"/>
      <c r="O1" s="624"/>
      <c r="P1" s="624"/>
    </row>
    <row r="2" spans="1:16" s="13" customFormat="1" ht="18">
      <c r="A2" s="638" t="s">
        <v>741</v>
      </c>
      <c r="B2" s="638"/>
      <c r="C2" s="638"/>
      <c r="D2" s="638"/>
      <c r="E2" s="638"/>
      <c r="F2" s="638"/>
      <c r="G2" s="638"/>
      <c r="H2" s="638"/>
      <c r="I2" s="638"/>
      <c r="J2" s="638"/>
      <c r="K2" s="638"/>
      <c r="L2" s="638"/>
      <c r="M2" s="638"/>
      <c r="N2" s="638"/>
      <c r="O2" s="638"/>
      <c r="P2" s="638"/>
    </row>
    <row r="3" spans="1:16" s="12" customFormat="1" ht="18">
      <c r="A3" s="794" t="s">
        <v>693</v>
      </c>
      <c r="B3" s="795"/>
      <c r="C3" s="795"/>
      <c r="D3" s="795"/>
      <c r="E3" s="795"/>
      <c r="F3" s="795"/>
      <c r="G3" s="795"/>
      <c r="H3" s="795"/>
      <c r="I3" s="795"/>
      <c r="J3" s="795"/>
      <c r="K3" s="795"/>
      <c r="L3" s="795"/>
      <c r="M3" s="795"/>
      <c r="N3" s="795"/>
      <c r="O3" s="795"/>
      <c r="P3" s="795"/>
    </row>
    <row r="4" spans="1:16" s="13" customFormat="1" ht="15.75">
      <c r="A4" s="628" t="s">
        <v>741</v>
      </c>
      <c r="B4" s="628"/>
      <c r="C4" s="628"/>
      <c r="D4" s="628"/>
      <c r="E4" s="628"/>
      <c r="F4" s="628"/>
      <c r="G4" s="628"/>
      <c r="H4" s="628"/>
      <c r="I4" s="628"/>
      <c r="J4" s="628"/>
      <c r="K4" s="628"/>
      <c r="L4" s="628"/>
      <c r="M4" s="628"/>
      <c r="N4" s="628"/>
      <c r="O4" s="628"/>
      <c r="P4" s="628"/>
    </row>
    <row r="5" spans="1:16" s="30" customFormat="1" ht="20.100000000000001" customHeight="1">
      <c r="A5" s="97" t="s">
        <v>472</v>
      </c>
      <c r="B5" s="97"/>
      <c r="P5" s="134" t="s">
        <v>473</v>
      </c>
    </row>
    <row r="6" spans="1:16" s="31" customFormat="1" ht="14.25" customHeight="1">
      <c r="A6" s="836" t="s">
        <v>151</v>
      </c>
      <c r="B6" s="664" t="s">
        <v>623</v>
      </c>
      <c r="C6" s="700"/>
      <c r="D6" s="664" t="s">
        <v>303</v>
      </c>
      <c r="E6" s="700"/>
      <c r="F6" s="664" t="s">
        <v>302</v>
      </c>
      <c r="G6" s="700"/>
      <c r="H6" s="664" t="s">
        <v>624</v>
      </c>
      <c r="I6" s="700"/>
      <c r="J6" s="664" t="s">
        <v>625</v>
      </c>
      <c r="K6" s="700"/>
      <c r="L6" s="729" t="s">
        <v>626</v>
      </c>
      <c r="M6" s="845"/>
      <c r="N6" s="846" t="s">
        <v>114</v>
      </c>
      <c r="O6" s="846"/>
      <c r="P6" s="839" t="s">
        <v>676</v>
      </c>
    </row>
    <row r="7" spans="1:16" s="31" customFormat="1" ht="17.25" customHeight="1">
      <c r="A7" s="836"/>
      <c r="B7" s="664"/>
      <c r="C7" s="700"/>
      <c r="D7" s="664"/>
      <c r="E7" s="700"/>
      <c r="F7" s="664"/>
      <c r="G7" s="700"/>
      <c r="H7" s="664"/>
      <c r="I7" s="700"/>
      <c r="J7" s="664"/>
      <c r="K7" s="700"/>
      <c r="L7" s="729"/>
      <c r="M7" s="845"/>
      <c r="N7" s="846"/>
      <c r="O7" s="846"/>
      <c r="P7" s="839"/>
    </row>
    <row r="8" spans="1:16" s="31" customFormat="1" ht="18.75" customHeight="1">
      <c r="A8" s="836"/>
      <c r="B8" s="135" t="s">
        <v>56</v>
      </c>
      <c r="C8" s="135" t="s">
        <v>59</v>
      </c>
      <c r="D8" s="135" t="s">
        <v>56</v>
      </c>
      <c r="E8" s="135" t="s">
        <v>59</v>
      </c>
      <c r="F8" s="135" t="s">
        <v>56</v>
      </c>
      <c r="G8" s="135" t="s">
        <v>59</v>
      </c>
      <c r="H8" s="135" t="s">
        <v>56</v>
      </c>
      <c r="I8" s="135" t="s">
        <v>59</v>
      </c>
      <c r="J8" s="135" t="s">
        <v>56</v>
      </c>
      <c r="K8" s="135" t="s">
        <v>59</v>
      </c>
      <c r="L8" s="135" t="s">
        <v>56</v>
      </c>
      <c r="M8" s="135" t="s">
        <v>59</v>
      </c>
      <c r="N8" s="135" t="s">
        <v>56</v>
      </c>
      <c r="O8" s="135" t="s">
        <v>59</v>
      </c>
      <c r="P8" s="839"/>
    </row>
    <row r="9" spans="1:16" s="31" customFormat="1" ht="18.75" customHeight="1">
      <c r="A9" s="836"/>
      <c r="B9" s="52" t="s">
        <v>57</v>
      </c>
      <c r="C9" s="52" t="s">
        <v>58</v>
      </c>
      <c r="D9" s="52" t="s">
        <v>57</v>
      </c>
      <c r="E9" s="52" t="s">
        <v>58</v>
      </c>
      <c r="F9" s="52" t="s">
        <v>57</v>
      </c>
      <c r="G9" s="52" t="s">
        <v>58</v>
      </c>
      <c r="H9" s="52" t="s">
        <v>57</v>
      </c>
      <c r="I9" s="52" t="s">
        <v>58</v>
      </c>
      <c r="J9" s="52" t="s">
        <v>57</v>
      </c>
      <c r="K9" s="52" t="s">
        <v>58</v>
      </c>
      <c r="L9" s="52" t="s">
        <v>57</v>
      </c>
      <c r="M9" s="52" t="s">
        <v>58</v>
      </c>
      <c r="N9" s="52" t="s">
        <v>57</v>
      </c>
      <c r="O9" s="52" t="s">
        <v>58</v>
      </c>
      <c r="P9" s="839"/>
    </row>
    <row r="10" spans="1:16" s="32" customFormat="1" ht="37.5" customHeight="1" thickBot="1">
      <c r="A10" s="561">
        <v>2015</v>
      </c>
      <c r="B10" s="298">
        <v>778915</v>
      </c>
      <c r="C10" s="298">
        <v>559850.5</v>
      </c>
      <c r="D10" s="298">
        <v>533121</v>
      </c>
      <c r="E10" s="298">
        <v>306541</v>
      </c>
      <c r="F10" s="298">
        <v>124664</v>
      </c>
      <c r="G10" s="298">
        <v>90037.5</v>
      </c>
      <c r="H10" s="298">
        <v>125377</v>
      </c>
      <c r="I10" s="298">
        <v>75292</v>
      </c>
      <c r="J10" s="298">
        <v>61898</v>
      </c>
      <c r="K10" s="298">
        <v>42219</v>
      </c>
      <c r="L10" s="298">
        <v>35562</v>
      </c>
      <c r="M10" s="298">
        <v>25359</v>
      </c>
      <c r="N10" s="299">
        <f>SUM(B10,D10,F10,H10,J10,L10)</f>
        <v>1659537</v>
      </c>
      <c r="O10" s="299">
        <f t="shared" ref="O10:O12" si="0">SUM(C10,E10,G10,I10,K10,M10)</f>
        <v>1099299</v>
      </c>
      <c r="P10" s="187">
        <v>2015</v>
      </c>
    </row>
    <row r="11" spans="1:16" s="32" customFormat="1" ht="37.5" customHeight="1" thickBot="1">
      <c r="A11" s="375">
        <v>2016</v>
      </c>
      <c r="B11" s="300">
        <v>913395</v>
      </c>
      <c r="C11" s="300">
        <v>779242</v>
      </c>
      <c r="D11" s="300">
        <v>763809.5</v>
      </c>
      <c r="E11" s="300">
        <v>447056</v>
      </c>
      <c r="F11" s="300">
        <v>208155.5</v>
      </c>
      <c r="G11" s="300">
        <v>163522</v>
      </c>
      <c r="H11" s="300">
        <v>121358.5</v>
      </c>
      <c r="I11" s="300">
        <v>76883</v>
      </c>
      <c r="J11" s="300">
        <v>73307.5</v>
      </c>
      <c r="K11" s="300">
        <v>50060</v>
      </c>
      <c r="L11" s="300">
        <v>39848.5</v>
      </c>
      <c r="M11" s="300">
        <v>28451</v>
      </c>
      <c r="N11" s="301">
        <f>SUM(B11,D11,F11,H11,J11,L11)</f>
        <v>2119874.5</v>
      </c>
      <c r="O11" s="301">
        <f t="shared" si="0"/>
        <v>1545214</v>
      </c>
      <c r="P11" s="186">
        <v>2016</v>
      </c>
    </row>
    <row r="12" spans="1:16" s="32" customFormat="1" ht="37.5" customHeight="1" thickBot="1">
      <c r="A12" s="562">
        <v>2017</v>
      </c>
      <c r="B12" s="302">
        <v>1105559</v>
      </c>
      <c r="C12" s="302">
        <v>846828</v>
      </c>
      <c r="D12" s="302">
        <v>338810</v>
      </c>
      <c r="E12" s="302">
        <v>207246</v>
      </c>
      <c r="F12" s="302">
        <v>92943</v>
      </c>
      <c r="G12" s="302">
        <v>78658</v>
      </c>
      <c r="H12" s="302">
        <v>108357</v>
      </c>
      <c r="I12" s="302">
        <v>75840</v>
      </c>
      <c r="J12" s="302">
        <v>39836</v>
      </c>
      <c r="K12" s="302">
        <v>31768</v>
      </c>
      <c r="L12" s="302">
        <v>40904</v>
      </c>
      <c r="M12" s="302">
        <v>31480</v>
      </c>
      <c r="N12" s="303">
        <f>SUM(B12,D12,F12,H12,J12,L12)</f>
        <v>1726409</v>
      </c>
      <c r="O12" s="303">
        <f t="shared" si="0"/>
        <v>1271820</v>
      </c>
      <c r="P12" s="237">
        <v>2017</v>
      </c>
    </row>
    <row r="13" spans="1:16" s="32" customFormat="1" ht="37.5" customHeight="1" thickBot="1">
      <c r="A13" s="375">
        <v>2018</v>
      </c>
      <c r="B13" s="300">
        <v>1254431</v>
      </c>
      <c r="C13" s="300">
        <v>833333</v>
      </c>
      <c r="D13" s="300">
        <v>20989</v>
      </c>
      <c r="E13" s="300">
        <v>20828</v>
      </c>
      <c r="F13" s="300">
        <v>25925</v>
      </c>
      <c r="G13" s="300">
        <v>19765</v>
      </c>
      <c r="H13" s="300">
        <v>112268</v>
      </c>
      <c r="I13" s="300">
        <v>86212</v>
      </c>
      <c r="J13" s="300">
        <v>19744</v>
      </c>
      <c r="K13" s="300">
        <v>19256</v>
      </c>
      <c r="L13" s="300">
        <v>50858</v>
      </c>
      <c r="M13" s="300">
        <v>43732</v>
      </c>
      <c r="N13" s="301">
        <f>SUM(B13,D13,F13,H13,J13,L13)</f>
        <v>1484215</v>
      </c>
      <c r="O13" s="301">
        <f t="shared" ref="O13" si="1">SUM(C13,E13,G13,I13,K13,M13)</f>
        <v>1023126</v>
      </c>
      <c r="P13" s="186">
        <v>2018</v>
      </c>
    </row>
    <row r="14" spans="1:16" s="32" customFormat="1" ht="37.5" customHeight="1">
      <c r="A14" s="562">
        <v>2019</v>
      </c>
      <c r="B14" s="302">
        <v>1268587</v>
      </c>
      <c r="C14" s="302">
        <v>868940</v>
      </c>
      <c r="D14" s="302">
        <v>24538</v>
      </c>
      <c r="E14" s="302">
        <v>19848</v>
      </c>
      <c r="F14" s="302">
        <v>26883</v>
      </c>
      <c r="G14" s="302">
        <v>20624</v>
      </c>
      <c r="H14" s="302">
        <v>143637</v>
      </c>
      <c r="I14" s="302">
        <v>100921</v>
      </c>
      <c r="J14" s="302">
        <v>15572</v>
      </c>
      <c r="K14" s="302">
        <v>13265</v>
      </c>
      <c r="L14" s="302">
        <v>75534</v>
      </c>
      <c r="M14" s="302">
        <v>59849</v>
      </c>
      <c r="N14" s="303">
        <f>SUM(B14,D14,F14,H14,J14,L14)</f>
        <v>1554751</v>
      </c>
      <c r="O14" s="303">
        <f t="shared" ref="O14" si="2">SUM(C14,E14,G14,I14,K14,M14)</f>
        <v>1083447</v>
      </c>
      <c r="P14" s="237">
        <v>2019</v>
      </c>
    </row>
    <row r="17" spans="1:16" ht="29.25" customHeight="1">
      <c r="A17" s="34"/>
      <c r="B17" s="34"/>
      <c r="C17" s="34"/>
      <c r="D17" s="34"/>
      <c r="E17" s="34"/>
      <c r="F17" s="34"/>
      <c r="G17" s="34"/>
      <c r="H17" s="34"/>
      <c r="I17" s="34"/>
      <c r="J17" s="34"/>
      <c r="K17" s="34"/>
      <c r="L17" s="34"/>
      <c r="M17" s="34"/>
      <c r="N17" s="34"/>
      <c r="O17" s="34"/>
      <c r="P17" s="34"/>
    </row>
    <row r="18" spans="1:16">
      <c r="F18" s="34"/>
      <c r="G18" s="34"/>
      <c r="H18" s="34"/>
      <c r="I18" s="34"/>
      <c r="J18" s="34"/>
      <c r="K18" s="34"/>
      <c r="L18" s="34"/>
      <c r="M18" s="34"/>
      <c r="N18" s="34"/>
      <c r="O18" s="34"/>
      <c r="P18" s="34"/>
    </row>
    <row r="19" spans="1:16">
      <c r="A19" s="34"/>
      <c r="B19" s="34"/>
      <c r="C19" s="34"/>
      <c r="D19" s="34"/>
      <c r="E19" s="34"/>
      <c r="F19" s="34"/>
      <c r="G19" s="34"/>
      <c r="H19" s="34"/>
      <c r="I19" s="34"/>
      <c r="J19" s="34"/>
      <c r="K19" s="34"/>
      <c r="L19" s="34"/>
      <c r="M19" s="34"/>
      <c r="N19" s="34"/>
      <c r="O19" s="34"/>
      <c r="P19" s="34"/>
    </row>
    <row r="20" spans="1:16">
      <c r="A20" s="34"/>
      <c r="B20" s="34"/>
      <c r="C20" s="34"/>
      <c r="D20" s="34"/>
      <c r="E20" s="34"/>
      <c r="F20" s="34"/>
      <c r="G20" s="34"/>
      <c r="H20" s="34"/>
      <c r="I20" s="34"/>
      <c r="J20" s="34"/>
      <c r="K20" s="34"/>
      <c r="L20" s="34"/>
      <c r="M20" s="34"/>
      <c r="N20" s="34"/>
      <c r="O20" s="34"/>
      <c r="P20" s="34"/>
    </row>
    <row r="21" spans="1:16">
      <c r="A21" s="34"/>
      <c r="B21" s="34"/>
      <c r="C21" s="34"/>
      <c r="D21" s="34"/>
      <c r="E21" s="34"/>
      <c r="F21" s="34"/>
      <c r="G21" s="34"/>
      <c r="H21" s="34"/>
      <c r="I21" s="34"/>
      <c r="J21" s="34"/>
      <c r="K21" s="34"/>
      <c r="L21" s="34"/>
      <c r="M21" s="34"/>
      <c r="N21" s="34"/>
      <c r="O21" s="34"/>
      <c r="P21" s="34"/>
    </row>
    <row r="22" spans="1:16">
      <c r="A22" s="34"/>
      <c r="B22" s="34"/>
      <c r="C22" s="34"/>
      <c r="D22" s="34"/>
      <c r="E22" s="34"/>
      <c r="F22" s="34"/>
      <c r="G22" s="34"/>
      <c r="H22" s="34"/>
      <c r="I22" s="34"/>
      <c r="J22" s="34"/>
      <c r="K22" s="34"/>
      <c r="L22" s="34"/>
      <c r="M22" s="34"/>
      <c r="N22" s="34"/>
      <c r="O22" s="34"/>
      <c r="P22" s="34"/>
    </row>
    <row r="23" spans="1:16">
      <c r="A23" s="34"/>
      <c r="B23" s="34"/>
      <c r="C23" s="34"/>
      <c r="D23" s="34"/>
      <c r="E23" s="34"/>
      <c r="F23" s="34"/>
      <c r="G23" s="34"/>
      <c r="H23" s="34"/>
      <c r="I23" s="34"/>
      <c r="J23" s="34"/>
      <c r="K23" s="34"/>
      <c r="L23" s="34"/>
      <c r="M23" s="34"/>
      <c r="N23" s="34"/>
      <c r="O23" s="34"/>
      <c r="P23" s="34"/>
    </row>
    <row r="24" spans="1:16">
      <c r="A24" s="34"/>
      <c r="B24" s="34"/>
      <c r="C24" s="34"/>
      <c r="D24" s="34"/>
      <c r="E24" s="34"/>
      <c r="F24" s="34"/>
      <c r="G24" s="34"/>
      <c r="H24" s="34"/>
      <c r="I24" s="34"/>
      <c r="J24" s="34"/>
      <c r="K24" s="34"/>
      <c r="L24" s="34"/>
      <c r="M24" s="34"/>
      <c r="N24" s="34"/>
      <c r="O24" s="34"/>
      <c r="P24" s="34"/>
    </row>
    <row r="25" spans="1:16">
      <c r="A25" s="34"/>
      <c r="B25" s="34"/>
      <c r="C25" s="34"/>
      <c r="D25" s="34"/>
      <c r="E25" s="34"/>
      <c r="F25" s="34"/>
      <c r="G25" s="34"/>
      <c r="H25" s="34"/>
      <c r="I25" s="34"/>
      <c r="J25" s="34"/>
      <c r="K25" s="34"/>
      <c r="L25" s="34"/>
      <c r="M25" s="34"/>
      <c r="N25" s="34"/>
      <c r="O25" s="34"/>
      <c r="P25" s="34"/>
    </row>
    <row r="26" spans="1:16">
      <c r="A26" s="34"/>
      <c r="B26" s="34"/>
      <c r="C26" s="34"/>
      <c r="D26" s="34"/>
      <c r="E26" s="34"/>
      <c r="F26" s="34"/>
      <c r="G26" s="34"/>
      <c r="H26" s="34"/>
      <c r="I26" s="34"/>
      <c r="J26" s="34"/>
      <c r="K26" s="34"/>
      <c r="L26" s="34"/>
      <c r="M26" s="34"/>
      <c r="N26" s="34"/>
      <c r="O26" s="34"/>
      <c r="P26" s="34"/>
    </row>
    <row r="27" spans="1:16">
      <c r="A27" s="34"/>
      <c r="B27" s="34"/>
      <c r="C27" s="34"/>
      <c r="D27" s="34"/>
      <c r="E27" s="34"/>
      <c r="F27" s="34"/>
      <c r="G27" s="34"/>
      <c r="H27" s="34"/>
      <c r="I27" s="34"/>
      <c r="J27" s="34"/>
      <c r="K27" s="34"/>
      <c r="L27" s="34"/>
      <c r="M27" s="34"/>
      <c r="N27" s="34"/>
      <c r="O27" s="34"/>
      <c r="P27" s="34"/>
    </row>
    <row r="28" spans="1:16">
      <c r="A28" s="34"/>
      <c r="B28" s="34"/>
      <c r="C28" s="34"/>
      <c r="D28" s="34"/>
      <c r="E28" s="34"/>
      <c r="F28" s="34"/>
      <c r="G28" s="34"/>
      <c r="H28" s="34"/>
      <c r="I28" s="34"/>
      <c r="J28" s="34"/>
      <c r="K28" s="34"/>
      <c r="L28" s="34"/>
      <c r="M28" s="34"/>
      <c r="N28" s="34"/>
      <c r="O28" s="34"/>
      <c r="P28" s="34"/>
    </row>
  </sheetData>
  <mergeCells count="13">
    <mergeCell ref="A1:P1"/>
    <mergeCell ref="A2:P2"/>
    <mergeCell ref="A3:P3"/>
    <mergeCell ref="A4:P4"/>
    <mergeCell ref="L6:M7"/>
    <mergeCell ref="N6:O7"/>
    <mergeCell ref="P6:P9"/>
    <mergeCell ref="A6:A9"/>
    <mergeCell ref="B6:C7"/>
    <mergeCell ref="D6:E7"/>
    <mergeCell ref="F6:G7"/>
    <mergeCell ref="H6:I7"/>
    <mergeCell ref="J6:K7"/>
  </mergeCells>
  <printOptions horizontalCentered="1" verticalCentered="1"/>
  <pageMargins left="0" right="0" top="0" bottom="0" header="0" footer="0"/>
  <pageSetup paperSize="9" scale="9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rightToLeft="1" tabSelected="1" view="pageBreakPreview" zoomScaleNormal="100" zoomScaleSheetLayoutView="100" workbookViewId="0">
      <selection activeCell="D21" sqref="D21"/>
    </sheetView>
  </sheetViews>
  <sheetFormatPr defaultRowHeight="12.75"/>
  <cols>
    <col min="1" max="1" width="19.85546875" style="16" customWidth="1"/>
    <col min="2" max="6" width="10.28515625" style="16" customWidth="1"/>
    <col min="7" max="7" width="21.28515625" style="16" customWidth="1"/>
    <col min="8" max="16384" width="9.140625" style="4"/>
  </cols>
  <sheetData>
    <row r="1" spans="1:14" ht="18">
      <c r="A1" s="623" t="s">
        <v>441</v>
      </c>
      <c r="B1" s="624"/>
      <c r="C1" s="624"/>
      <c r="D1" s="624"/>
      <c r="E1" s="624"/>
      <c r="F1" s="624"/>
      <c r="G1" s="624"/>
    </row>
    <row r="2" spans="1:14" ht="18">
      <c r="A2" s="625" t="s">
        <v>741</v>
      </c>
      <c r="B2" s="626"/>
      <c r="C2" s="626"/>
      <c r="D2" s="626"/>
      <c r="E2" s="626"/>
      <c r="F2" s="626"/>
      <c r="G2" s="626"/>
    </row>
    <row r="3" spans="1:14" ht="15.75">
      <c r="A3" s="627" t="s">
        <v>510</v>
      </c>
      <c r="B3" s="627"/>
      <c r="C3" s="627"/>
      <c r="D3" s="627"/>
      <c r="E3" s="627"/>
      <c r="F3" s="627"/>
      <c r="G3" s="627"/>
    </row>
    <row r="4" spans="1:14" ht="15.75">
      <c r="A4" s="628" t="s">
        <v>741</v>
      </c>
      <c r="B4" s="628"/>
      <c r="C4" s="628"/>
      <c r="D4" s="628"/>
      <c r="E4" s="628"/>
      <c r="F4" s="628"/>
      <c r="G4" s="628"/>
    </row>
    <row r="5" spans="1:14" ht="20.100000000000001" customHeight="1">
      <c r="A5" s="27" t="s">
        <v>312</v>
      </c>
      <c r="B5" s="151"/>
      <c r="C5" s="88"/>
      <c r="D5" s="231"/>
      <c r="E5" s="555"/>
      <c r="F5" s="342"/>
      <c r="G5" s="56" t="s">
        <v>311</v>
      </c>
    </row>
    <row r="6" spans="1:14" s="5" customFormat="1" ht="16.5" customHeight="1" thickBot="1">
      <c r="A6" s="629" t="s">
        <v>404</v>
      </c>
      <c r="B6" s="635">
        <v>2015</v>
      </c>
      <c r="C6" s="635">
        <v>2016</v>
      </c>
      <c r="D6" s="635">
        <v>2017</v>
      </c>
      <c r="E6" s="635">
        <v>2018</v>
      </c>
      <c r="F6" s="635">
        <v>2019</v>
      </c>
      <c r="G6" s="632" t="s">
        <v>152</v>
      </c>
    </row>
    <row r="7" spans="1:14" s="5" customFormat="1" ht="16.5" customHeight="1" thickBot="1">
      <c r="A7" s="630"/>
      <c r="B7" s="636"/>
      <c r="C7" s="636"/>
      <c r="D7" s="636"/>
      <c r="E7" s="636"/>
      <c r="F7" s="636"/>
      <c r="G7" s="633"/>
    </row>
    <row r="8" spans="1:14" s="5" customFormat="1" ht="16.5" customHeight="1">
      <c r="A8" s="631"/>
      <c r="B8" s="637"/>
      <c r="C8" s="637"/>
      <c r="D8" s="637"/>
      <c r="E8" s="637"/>
      <c r="F8" s="637"/>
      <c r="G8" s="634"/>
    </row>
    <row r="9" spans="1:14" s="6" customFormat="1" ht="33.75" customHeight="1" thickBot="1">
      <c r="A9" s="92" t="s">
        <v>450</v>
      </c>
      <c r="B9" s="217">
        <v>52</v>
      </c>
      <c r="C9" s="217">
        <v>66</v>
      </c>
      <c r="D9" s="217">
        <v>85</v>
      </c>
      <c r="E9" s="217">
        <v>90</v>
      </c>
      <c r="F9" s="217">
        <v>99</v>
      </c>
      <c r="G9" s="184" t="s">
        <v>451</v>
      </c>
    </row>
    <row r="10" spans="1:14" s="6" customFormat="1" ht="24.75" customHeight="1" thickBot="1">
      <c r="A10" s="58" t="s">
        <v>71</v>
      </c>
      <c r="B10" s="218">
        <v>9610</v>
      </c>
      <c r="C10" s="218">
        <v>10237</v>
      </c>
      <c r="D10" s="218">
        <v>12641</v>
      </c>
      <c r="E10" s="218">
        <v>13164</v>
      </c>
      <c r="F10" s="218">
        <v>14108</v>
      </c>
      <c r="G10" s="59" t="s">
        <v>442</v>
      </c>
    </row>
    <row r="11" spans="1:14" s="6" customFormat="1" ht="24.75" customHeight="1" thickBot="1">
      <c r="A11" s="154" t="s">
        <v>446</v>
      </c>
      <c r="B11" s="219">
        <v>3583</v>
      </c>
      <c r="C11" s="219">
        <v>3665</v>
      </c>
      <c r="D11" s="219">
        <v>3463</v>
      </c>
      <c r="E11" s="219">
        <v>2806</v>
      </c>
      <c r="F11" s="219">
        <v>2847</v>
      </c>
      <c r="G11" s="541" t="s">
        <v>443</v>
      </c>
    </row>
    <row r="12" spans="1:14" s="6" customFormat="1" ht="33.75" customHeight="1" thickBot="1">
      <c r="A12" s="58" t="s">
        <v>449</v>
      </c>
      <c r="B12" s="218">
        <v>1629</v>
      </c>
      <c r="C12" s="218">
        <v>1938</v>
      </c>
      <c r="D12" s="218">
        <v>3014</v>
      </c>
      <c r="E12" s="218">
        <v>3301</v>
      </c>
      <c r="F12" s="218">
        <f>SUM(F13:F14)</f>
        <v>3549</v>
      </c>
      <c r="G12" s="59" t="s">
        <v>452</v>
      </c>
      <c r="I12" s="140"/>
      <c r="J12" s="140"/>
      <c r="K12" s="140"/>
      <c r="L12" s="140"/>
      <c r="M12" s="140"/>
      <c r="N12" s="140"/>
    </row>
    <row r="13" spans="1:14" s="6" customFormat="1" ht="23.25" customHeight="1" thickBot="1">
      <c r="A13" s="312" t="s">
        <v>447</v>
      </c>
      <c r="B13" s="217">
        <v>99</v>
      </c>
      <c r="C13" s="217">
        <v>134</v>
      </c>
      <c r="D13" s="217">
        <v>181</v>
      </c>
      <c r="E13" s="217">
        <v>188</v>
      </c>
      <c r="F13" s="217">
        <v>168</v>
      </c>
      <c r="G13" s="314" t="s">
        <v>444</v>
      </c>
    </row>
    <row r="14" spans="1:14" s="6" customFormat="1" ht="23.25" customHeight="1">
      <c r="A14" s="313" t="s">
        <v>448</v>
      </c>
      <c r="B14" s="221">
        <v>1530</v>
      </c>
      <c r="C14" s="221">
        <v>1804</v>
      </c>
      <c r="D14" s="221">
        <v>2833</v>
      </c>
      <c r="E14" s="221">
        <v>3113</v>
      </c>
      <c r="F14" s="221">
        <v>3381</v>
      </c>
      <c r="G14" s="315" t="s">
        <v>445</v>
      </c>
    </row>
    <row r="19" spans="1:1" ht="25.5">
      <c r="A19" s="53" t="s">
        <v>147</v>
      </c>
    </row>
    <row r="20" spans="1:1" ht="25.5">
      <c r="A20" s="53" t="s">
        <v>148</v>
      </c>
    </row>
    <row r="31" spans="1:1" ht="29.25" customHeight="1"/>
  </sheetData>
  <mergeCells count="11">
    <mergeCell ref="A1:G1"/>
    <mergeCell ref="A2:G2"/>
    <mergeCell ref="A3:G3"/>
    <mergeCell ref="A4:G4"/>
    <mergeCell ref="A6:A8"/>
    <mergeCell ref="G6:G8"/>
    <mergeCell ref="C6:C8"/>
    <mergeCell ref="B6:B8"/>
    <mergeCell ref="D6:D8"/>
    <mergeCell ref="F6:F8"/>
    <mergeCell ref="E6:E8"/>
  </mergeCells>
  <phoneticPr fontId="24" type="noConversion"/>
  <printOptions horizontalCentered="1" verticalCentered="1"/>
  <pageMargins left="0" right="0" top="0" bottom="0" header="0" footer="0"/>
  <pageSetup paperSize="9" scale="9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rightToLeft="1" view="pageBreakPreview" zoomScaleNormal="95" zoomScaleSheetLayoutView="100" workbookViewId="0">
      <selection activeCell="C9" sqref="C9"/>
    </sheetView>
  </sheetViews>
  <sheetFormatPr defaultRowHeight="12.75"/>
  <cols>
    <col min="1" max="1" width="22.42578125" style="33" customWidth="1"/>
    <col min="2" max="2" width="7.42578125" style="33" customWidth="1"/>
    <col min="3" max="10" width="11" style="33" customWidth="1"/>
    <col min="11" max="11" width="9.140625" style="33"/>
    <col min="12" max="12" width="21.85546875" style="33" customWidth="1"/>
    <col min="13" max="16384" width="9.140625" style="167"/>
  </cols>
  <sheetData>
    <row r="1" spans="1:12" ht="18">
      <c r="A1" s="623" t="s">
        <v>295</v>
      </c>
      <c r="B1" s="624"/>
      <c r="C1" s="624"/>
      <c r="D1" s="624"/>
      <c r="E1" s="624"/>
      <c r="F1" s="624"/>
      <c r="G1" s="624"/>
      <c r="H1" s="624"/>
      <c r="I1" s="624"/>
      <c r="J1" s="624"/>
      <c r="K1" s="624"/>
      <c r="L1" s="624"/>
    </row>
    <row r="2" spans="1:12" ht="18">
      <c r="A2" s="625">
        <v>2019</v>
      </c>
      <c r="B2" s="626"/>
      <c r="C2" s="626"/>
      <c r="D2" s="626"/>
      <c r="E2" s="626"/>
      <c r="F2" s="626"/>
      <c r="G2" s="626"/>
      <c r="H2" s="626"/>
      <c r="I2" s="626"/>
      <c r="J2" s="626"/>
      <c r="K2" s="626"/>
      <c r="L2" s="626"/>
    </row>
    <row r="3" spans="1:12" ht="15.75">
      <c r="A3" s="628" t="s">
        <v>694</v>
      </c>
      <c r="B3" s="628"/>
      <c r="C3" s="628"/>
      <c r="D3" s="628"/>
      <c r="E3" s="628"/>
      <c r="F3" s="628"/>
      <c r="G3" s="628"/>
      <c r="H3" s="628"/>
      <c r="I3" s="628"/>
      <c r="J3" s="628"/>
      <c r="K3" s="628"/>
      <c r="L3" s="628"/>
    </row>
    <row r="4" spans="1:12" ht="15.75">
      <c r="A4" s="628">
        <v>2019</v>
      </c>
      <c r="B4" s="628"/>
      <c r="C4" s="628"/>
      <c r="D4" s="628"/>
      <c r="E4" s="628"/>
      <c r="F4" s="628"/>
      <c r="G4" s="628"/>
      <c r="H4" s="628"/>
      <c r="I4" s="628"/>
      <c r="J4" s="628"/>
      <c r="K4" s="628"/>
      <c r="L4" s="628"/>
    </row>
    <row r="5" spans="1:12" ht="20.100000000000001" customHeight="1">
      <c r="A5" s="829" t="s">
        <v>474</v>
      </c>
      <c r="B5" s="829"/>
      <c r="C5" s="167"/>
      <c r="D5" s="167"/>
      <c r="E5" s="167"/>
      <c r="F5" s="167"/>
      <c r="G5" s="167"/>
      <c r="H5" s="167"/>
      <c r="I5" s="167"/>
      <c r="J5" s="167"/>
      <c r="K5" s="831" t="s">
        <v>475</v>
      </c>
      <c r="L5" s="831"/>
    </row>
    <row r="6" spans="1:12" s="168" customFormat="1" ht="22.5" customHeight="1" thickBot="1">
      <c r="A6" s="796" t="s">
        <v>678</v>
      </c>
      <c r="B6" s="851"/>
      <c r="C6" s="853" t="s">
        <v>299</v>
      </c>
      <c r="D6" s="853" t="s">
        <v>298</v>
      </c>
      <c r="E6" s="853" t="s">
        <v>481</v>
      </c>
      <c r="F6" s="853" t="s">
        <v>300</v>
      </c>
      <c r="G6" s="645" t="s">
        <v>480</v>
      </c>
      <c r="H6" s="645" t="s">
        <v>482</v>
      </c>
      <c r="I6" s="833" t="s">
        <v>301</v>
      </c>
      <c r="J6" s="847" t="s">
        <v>114</v>
      </c>
      <c r="K6" s="849" t="s">
        <v>677</v>
      </c>
      <c r="L6" s="632"/>
    </row>
    <row r="7" spans="1:12" s="168" customFormat="1" ht="41.25" customHeight="1">
      <c r="A7" s="798"/>
      <c r="B7" s="852"/>
      <c r="C7" s="854"/>
      <c r="D7" s="854"/>
      <c r="E7" s="854"/>
      <c r="F7" s="854"/>
      <c r="G7" s="728"/>
      <c r="H7" s="728"/>
      <c r="I7" s="835"/>
      <c r="J7" s="848"/>
      <c r="K7" s="850"/>
      <c r="L7" s="634"/>
    </row>
    <row r="8" spans="1:12" s="170" customFormat="1" ht="27.75" customHeight="1" thickBot="1">
      <c r="A8" s="857" t="s">
        <v>464</v>
      </c>
      <c r="B8" s="163" t="s">
        <v>56</v>
      </c>
      <c r="C8" s="120">
        <v>1289473</v>
      </c>
      <c r="D8" s="120">
        <v>250941</v>
      </c>
      <c r="E8" s="120">
        <v>409958</v>
      </c>
      <c r="F8" s="120">
        <v>864441</v>
      </c>
      <c r="G8" s="120">
        <v>307643</v>
      </c>
      <c r="H8" s="120">
        <v>101732</v>
      </c>
      <c r="I8" s="120">
        <v>332111</v>
      </c>
      <c r="J8" s="162">
        <f>SUM(C8:I8)</f>
        <v>3556299</v>
      </c>
      <c r="K8" s="210" t="s">
        <v>57</v>
      </c>
      <c r="L8" s="862" t="s">
        <v>459</v>
      </c>
    </row>
    <row r="9" spans="1:12" s="170" customFormat="1" ht="27.75" customHeight="1" thickBot="1">
      <c r="A9" s="810"/>
      <c r="B9" s="164" t="s">
        <v>59</v>
      </c>
      <c r="C9" s="118">
        <v>841916</v>
      </c>
      <c r="D9" s="118">
        <v>208912</v>
      </c>
      <c r="E9" s="118">
        <v>343303</v>
      </c>
      <c r="F9" s="118">
        <v>728169</v>
      </c>
      <c r="G9" s="118">
        <v>261743</v>
      </c>
      <c r="H9" s="118">
        <v>80838</v>
      </c>
      <c r="I9" s="118">
        <v>262265</v>
      </c>
      <c r="J9" s="100">
        <f t="shared" ref="J9:J15" si="0">SUM(C9:I9)</f>
        <v>2727146</v>
      </c>
      <c r="K9" s="211" t="s">
        <v>58</v>
      </c>
      <c r="L9" s="811"/>
    </row>
    <row r="10" spans="1:12" s="170" customFormat="1" ht="27.75" customHeight="1" thickBot="1">
      <c r="A10" s="820" t="s">
        <v>466</v>
      </c>
      <c r="B10" s="165" t="s">
        <v>56</v>
      </c>
      <c r="C10" s="119">
        <v>199269</v>
      </c>
      <c r="D10" s="119">
        <v>448806</v>
      </c>
      <c r="E10" s="119">
        <v>681102</v>
      </c>
      <c r="F10" s="119">
        <v>494790</v>
      </c>
      <c r="G10" s="119">
        <v>155371</v>
      </c>
      <c r="H10" s="119">
        <v>92262</v>
      </c>
      <c r="I10" s="119">
        <v>243483</v>
      </c>
      <c r="J10" s="188">
        <f t="shared" si="0"/>
        <v>2315083</v>
      </c>
      <c r="K10" s="209" t="s">
        <v>57</v>
      </c>
      <c r="L10" s="823" t="s">
        <v>461</v>
      </c>
    </row>
    <row r="11" spans="1:12" s="170" customFormat="1" ht="27.75" customHeight="1" thickBot="1">
      <c r="A11" s="822"/>
      <c r="B11" s="165" t="s">
        <v>59</v>
      </c>
      <c r="C11" s="119">
        <v>177900</v>
      </c>
      <c r="D11" s="119">
        <v>372890</v>
      </c>
      <c r="E11" s="119">
        <v>563430</v>
      </c>
      <c r="F11" s="119">
        <v>458271</v>
      </c>
      <c r="G11" s="119">
        <v>136097</v>
      </c>
      <c r="H11" s="119">
        <v>70947</v>
      </c>
      <c r="I11" s="119">
        <v>170222</v>
      </c>
      <c r="J11" s="188">
        <f t="shared" si="0"/>
        <v>1949757</v>
      </c>
      <c r="K11" s="208" t="s">
        <v>58</v>
      </c>
      <c r="L11" s="825"/>
    </row>
    <row r="12" spans="1:12" s="170" customFormat="1" ht="27.75" customHeight="1" thickBot="1">
      <c r="A12" s="856" t="s">
        <v>465</v>
      </c>
      <c r="B12" s="164" t="s">
        <v>56</v>
      </c>
      <c r="C12" s="118">
        <v>61387</v>
      </c>
      <c r="D12" s="118">
        <v>164124</v>
      </c>
      <c r="E12" s="118">
        <v>261176</v>
      </c>
      <c r="F12" s="118">
        <v>67186</v>
      </c>
      <c r="G12" s="118">
        <v>21270</v>
      </c>
      <c r="H12" s="118">
        <v>37922</v>
      </c>
      <c r="I12" s="118">
        <v>16999</v>
      </c>
      <c r="J12" s="100">
        <f t="shared" si="0"/>
        <v>630064</v>
      </c>
      <c r="K12" s="212" t="s">
        <v>57</v>
      </c>
      <c r="L12" s="863" t="s">
        <v>463</v>
      </c>
    </row>
    <row r="13" spans="1:12" s="170" customFormat="1" ht="27.75" customHeight="1" thickBot="1">
      <c r="A13" s="810"/>
      <c r="B13" s="164" t="s">
        <v>59</v>
      </c>
      <c r="C13" s="118">
        <v>59282</v>
      </c>
      <c r="D13" s="118">
        <v>152822</v>
      </c>
      <c r="E13" s="118">
        <v>292111</v>
      </c>
      <c r="F13" s="118">
        <v>57568</v>
      </c>
      <c r="G13" s="118">
        <v>20503</v>
      </c>
      <c r="H13" s="118">
        <v>28101</v>
      </c>
      <c r="I13" s="118">
        <v>25829</v>
      </c>
      <c r="J13" s="100">
        <f t="shared" si="0"/>
        <v>636216</v>
      </c>
      <c r="K13" s="211" t="s">
        <v>58</v>
      </c>
      <c r="L13" s="811"/>
    </row>
    <row r="14" spans="1:12" s="170" customFormat="1" ht="27.75" customHeight="1" thickBot="1">
      <c r="A14" s="820" t="s">
        <v>467</v>
      </c>
      <c r="B14" s="165" t="s">
        <v>56</v>
      </c>
      <c r="C14" s="537">
        <v>4622</v>
      </c>
      <c r="D14" s="537">
        <v>9527</v>
      </c>
      <c r="E14" s="537">
        <v>61280</v>
      </c>
      <c r="F14" s="537">
        <v>4219</v>
      </c>
      <c r="G14" s="537">
        <v>4057</v>
      </c>
      <c r="H14" s="537">
        <v>9795</v>
      </c>
      <c r="I14" s="537">
        <v>636</v>
      </c>
      <c r="J14" s="188">
        <f t="shared" si="0"/>
        <v>94136</v>
      </c>
      <c r="K14" s="209" t="s">
        <v>57</v>
      </c>
      <c r="L14" s="823" t="s">
        <v>616</v>
      </c>
    </row>
    <row r="15" spans="1:12" s="170" customFormat="1" ht="27.75" customHeight="1">
      <c r="A15" s="855"/>
      <c r="B15" s="538" t="s">
        <v>59</v>
      </c>
      <c r="C15" s="539">
        <v>4349</v>
      </c>
      <c r="D15" s="539">
        <v>9772.5</v>
      </c>
      <c r="E15" s="539">
        <v>48959</v>
      </c>
      <c r="F15" s="539">
        <v>3896</v>
      </c>
      <c r="G15" s="539">
        <v>3293</v>
      </c>
      <c r="H15" s="539">
        <v>8507.5</v>
      </c>
      <c r="I15" s="539">
        <v>1075</v>
      </c>
      <c r="J15" s="540">
        <f t="shared" si="0"/>
        <v>79852</v>
      </c>
      <c r="K15" s="208" t="s">
        <v>58</v>
      </c>
      <c r="L15" s="864"/>
    </row>
    <row r="16" spans="1:12" s="170" customFormat="1" ht="27.75" customHeight="1" thickBot="1">
      <c r="A16" s="860" t="s">
        <v>55</v>
      </c>
      <c r="B16" s="336" t="s">
        <v>56</v>
      </c>
      <c r="C16" s="337">
        <f>C8+C10+C12+C14</f>
        <v>1554751</v>
      </c>
      <c r="D16" s="337">
        <f t="shared" ref="D16:J16" si="1">D8+D10+D12+D14</f>
        <v>873398</v>
      </c>
      <c r="E16" s="337">
        <f t="shared" si="1"/>
        <v>1413516</v>
      </c>
      <c r="F16" s="337">
        <f t="shared" si="1"/>
        <v>1430636</v>
      </c>
      <c r="G16" s="337">
        <f t="shared" si="1"/>
        <v>488341</v>
      </c>
      <c r="H16" s="337">
        <f t="shared" si="1"/>
        <v>241711</v>
      </c>
      <c r="I16" s="337">
        <f t="shared" si="1"/>
        <v>593229</v>
      </c>
      <c r="J16" s="337">
        <f t="shared" si="1"/>
        <v>6595582</v>
      </c>
      <c r="K16" s="210" t="s">
        <v>57</v>
      </c>
      <c r="L16" s="858" t="s">
        <v>3</v>
      </c>
    </row>
    <row r="17" spans="1:12" s="170" customFormat="1" ht="27.75" customHeight="1">
      <c r="A17" s="861"/>
      <c r="B17" s="338" t="s">
        <v>59</v>
      </c>
      <c r="C17" s="339">
        <f>C9+C11+C13+C15</f>
        <v>1083447</v>
      </c>
      <c r="D17" s="339">
        <f t="shared" ref="D17:J17" si="2">D9+D11+D13+D15</f>
        <v>744396.5</v>
      </c>
      <c r="E17" s="339">
        <f t="shared" si="2"/>
        <v>1247803</v>
      </c>
      <c r="F17" s="339">
        <f t="shared" si="2"/>
        <v>1247904</v>
      </c>
      <c r="G17" s="339">
        <f t="shared" si="2"/>
        <v>421636</v>
      </c>
      <c r="H17" s="339">
        <f t="shared" si="2"/>
        <v>188393.5</v>
      </c>
      <c r="I17" s="339">
        <f t="shared" si="2"/>
        <v>459391</v>
      </c>
      <c r="J17" s="339">
        <f t="shared" si="2"/>
        <v>5392971</v>
      </c>
      <c r="K17" s="340" t="s">
        <v>58</v>
      </c>
      <c r="L17" s="859"/>
    </row>
    <row r="21" spans="1:12" ht="29.25" customHeight="1"/>
  </sheetData>
  <mergeCells count="26">
    <mergeCell ref="A14:A15"/>
    <mergeCell ref="A12:A13"/>
    <mergeCell ref="A10:A11"/>
    <mergeCell ref="A8:A9"/>
    <mergeCell ref="L16:L17"/>
    <mergeCell ref="A16:A17"/>
    <mergeCell ref="L8:L9"/>
    <mergeCell ref="L10:L11"/>
    <mergeCell ref="L12:L13"/>
    <mergeCell ref="L14:L15"/>
    <mergeCell ref="J6:J7"/>
    <mergeCell ref="K6:L7"/>
    <mergeCell ref="A6:B7"/>
    <mergeCell ref="C6:C7"/>
    <mergeCell ref="D6:D7"/>
    <mergeCell ref="E6:E7"/>
    <mergeCell ref="F6:F7"/>
    <mergeCell ref="I6:I7"/>
    <mergeCell ref="G6:G7"/>
    <mergeCell ref="H6:H7"/>
    <mergeCell ref="A1:L1"/>
    <mergeCell ref="A2:L2"/>
    <mergeCell ref="A3:L3"/>
    <mergeCell ref="A4:L4"/>
    <mergeCell ref="A5:B5"/>
    <mergeCell ref="K5:L5"/>
  </mergeCells>
  <printOptions horizontalCentered="1" verticalCentered="1"/>
  <pageMargins left="0" right="0" top="0" bottom="0" header="0" footer="0"/>
  <pageSetup paperSize="9" scale="9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rightToLeft="1" view="pageBreakPreview" zoomScaleNormal="100" zoomScaleSheetLayoutView="100" workbookViewId="0">
      <selection activeCell="F9" sqref="F9"/>
    </sheetView>
  </sheetViews>
  <sheetFormatPr defaultRowHeight="12.75"/>
  <cols>
    <col min="1" max="1" width="24.5703125" style="16" customWidth="1"/>
    <col min="2" max="6" width="8.5703125" style="16" customWidth="1"/>
    <col min="7" max="7" width="24.140625" style="16" customWidth="1"/>
    <col min="8" max="16384" width="9.140625" style="99"/>
  </cols>
  <sheetData>
    <row r="1" spans="1:14" ht="18" customHeight="1">
      <c r="A1" s="623" t="s">
        <v>123</v>
      </c>
      <c r="B1" s="624"/>
      <c r="C1" s="624"/>
      <c r="D1" s="624"/>
      <c r="E1" s="624"/>
      <c r="F1" s="624"/>
      <c r="G1" s="624"/>
    </row>
    <row r="2" spans="1:14" ht="18">
      <c r="A2" s="638" t="s">
        <v>741</v>
      </c>
      <c r="B2" s="638"/>
      <c r="C2" s="638"/>
      <c r="D2" s="638"/>
      <c r="E2" s="638"/>
      <c r="F2" s="638"/>
      <c r="G2" s="638"/>
    </row>
    <row r="3" spans="1:14" ht="33.75" customHeight="1">
      <c r="A3" s="627" t="s">
        <v>405</v>
      </c>
      <c r="B3" s="627"/>
      <c r="C3" s="627"/>
      <c r="D3" s="627"/>
      <c r="E3" s="627"/>
      <c r="F3" s="627"/>
      <c r="G3" s="627"/>
    </row>
    <row r="4" spans="1:14" ht="15.75">
      <c r="A4" s="628" t="s">
        <v>741</v>
      </c>
      <c r="B4" s="628"/>
      <c r="C4" s="628"/>
      <c r="D4" s="628"/>
      <c r="E4" s="628"/>
      <c r="F4" s="628"/>
      <c r="G4" s="628"/>
    </row>
    <row r="5" spans="1:14" ht="20.100000000000001" customHeight="1">
      <c r="A5" s="27" t="s">
        <v>207</v>
      </c>
      <c r="B5" s="256"/>
      <c r="C5" s="256"/>
      <c r="D5" s="256"/>
      <c r="E5" s="555"/>
      <c r="F5" s="352"/>
      <c r="G5" s="56" t="s">
        <v>208</v>
      </c>
    </row>
    <row r="6" spans="1:14" s="5" customFormat="1" ht="54.75" customHeight="1">
      <c r="A6" s="257" t="s">
        <v>429</v>
      </c>
      <c r="B6" s="255">
        <v>2015</v>
      </c>
      <c r="C6" s="255">
        <v>2016</v>
      </c>
      <c r="D6" s="255">
        <v>2017</v>
      </c>
      <c r="E6" s="556">
        <v>2018</v>
      </c>
      <c r="F6" s="353">
        <v>2019</v>
      </c>
      <c r="G6" s="481" t="s">
        <v>627</v>
      </c>
    </row>
    <row r="7" spans="1:14" s="6" customFormat="1" ht="33.75" customHeight="1" thickBot="1">
      <c r="A7" s="57" t="s">
        <v>722</v>
      </c>
      <c r="B7" s="543">
        <v>8</v>
      </c>
      <c r="C7" s="543">
        <v>9</v>
      </c>
      <c r="D7" s="543">
        <v>9</v>
      </c>
      <c r="E7" s="543">
        <v>9</v>
      </c>
      <c r="F7" s="542">
        <f t="shared" ref="F7" si="0">SUM(F8:F9)</f>
        <v>8</v>
      </c>
      <c r="G7" s="546" t="s">
        <v>724</v>
      </c>
    </row>
    <row r="8" spans="1:14" s="6" customFormat="1" ht="33.75" customHeight="1" thickBot="1">
      <c r="A8" s="311" t="s">
        <v>89</v>
      </c>
      <c r="B8" s="152">
        <v>7</v>
      </c>
      <c r="C8" s="152">
        <v>8</v>
      </c>
      <c r="D8" s="152">
        <v>8</v>
      </c>
      <c r="E8" s="152">
        <v>9</v>
      </c>
      <c r="F8" s="152">
        <v>8</v>
      </c>
      <c r="G8" s="479" t="s">
        <v>91</v>
      </c>
    </row>
    <row r="9" spans="1:14" s="6" customFormat="1" ht="33.75" customHeight="1" thickBot="1">
      <c r="A9" s="312" t="s">
        <v>712</v>
      </c>
      <c r="B9" s="153">
        <v>1</v>
      </c>
      <c r="C9" s="153">
        <v>1</v>
      </c>
      <c r="D9" s="153">
        <v>1</v>
      </c>
      <c r="E9" s="153">
        <v>0</v>
      </c>
      <c r="F9" s="153">
        <v>0</v>
      </c>
      <c r="G9" s="314" t="s">
        <v>713</v>
      </c>
    </row>
    <row r="10" spans="1:14" s="6" customFormat="1" ht="33.75" customHeight="1" thickBot="1">
      <c r="A10" s="58" t="s">
        <v>723</v>
      </c>
      <c r="B10" s="545">
        <v>6</v>
      </c>
      <c r="C10" s="545">
        <v>4</v>
      </c>
      <c r="D10" s="545">
        <v>4</v>
      </c>
      <c r="E10" s="545">
        <v>4</v>
      </c>
      <c r="F10" s="544">
        <f t="shared" ref="F10" si="1">SUM(F11:F12)</f>
        <v>6</v>
      </c>
      <c r="G10" s="59" t="s">
        <v>725</v>
      </c>
      <c r="I10" s="140"/>
      <c r="J10" s="140"/>
      <c r="K10" s="140"/>
      <c r="L10" s="140"/>
      <c r="M10" s="140"/>
      <c r="N10" s="140"/>
    </row>
    <row r="11" spans="1:14" s="6" customFormat="1" ht="33.75" customHeight="1" thickBot="1">
      <c r="A11" s="312" t="s">
        <v>712</v>
      </c>
      <c r="B11" s="153">
        <v>0</v>
      </c>
      <c r="C11" s="153">
        <v>0</v>
      </c>
      <c r="D11" s="153">
        <v>0</v>
      </c>
      <c r="E11" s="153">
        <v>0</v>
      </c>
      <c r="F11" s="153">
        <v>0</v>
      </c>
      <c r="G11" s="314" t="s">
        <v>713</v>
      </c>
    </row>
    <row r="12" spans="1:14" s="6" customFormat="1" ht="33.75" customHeight="1">
      <c r="A12" s="313" t="s">
        <v>90</v>
      </c>
      <c r="B12" s="155">
        <v>6</v>
      </c>
      <c r="C12" s="155">
        <v>4</v>
      </c>
      <c r="D12" s="155">
        <v>4</v>
      </c>
      <c r="E12" s="155">
        <v>4</v>
      </c>
      <c r="F12" s="155">
        <v>6</v>
      </c>
      <c r="G12" s="480" t="s">
        <v>92</v>
      </c>
    </row>
    <row r="13" spans="1:14">
      <c r="A13" s="514" t="s">
        <v>831</v>
      </c>
      <c r="D13" s="639" t="s">
        <v>718</v>
      </c>
      <c r="E13" s="639"/>
      <c r="F13" s="639"/>
      <c r="G13" s="639"/>
    </row>
    <row r="17" spans="1:14" s="16" customFormat="1">
      <c r="A17" s="53"/>
      <c r="H17" s="99"/>
      <c r="I17" s="99"/>
      <c r="J17" s="99"/>
      <c r="K17" s="99"/>
      <c r="L17" s="99"/>
      <c r="M17" s="99"/>
      <c r="N17" s="99"/>
    </row>
    <row r="18" spans="1:14" s="16" customFormat="1">
      <c r="A18" s="53"/>
      <c r="H18" s="99"/>
      <c r="I18" s="99"/>
      <c r="J18" s="99"/>
      <c r="K18" s="99"/>
      <c r="L18" s="99"/>
      <c r="M18" s="99"/>
      <c r="N18" s="99"/>
    </row>
    <row r="29" spans="1:14" s="16" customFormat="1" ht="29.25" customHeight="1">
      <c r="H29" s="99"/>
      <c r="I29" s="99"/>
      <c r="J29" s="99"/>
      <c r="K29" s="99"/>
      <c r="L29" s="99"/>
      <c r="M29" s="99"/>
      <c r="N29" s="99"/>
    </row>
  </sheetData>
  <mergeCells count="5">
    <mergeCell ref="A1:G1"/>
    <mergeCell ref="A2:G2"/>
    <mergeCell ref="A3:G3"/>
    <mergeCell ref="A4:G4"/>
    <mergeCell ref="D13:G13"/>
  </mergeCells>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showGridLines="0" rightToLeft="1" view="pageBreakPreview" zoomScaleNormal="100" zoomScaleSheetLayoutView="100" workbookViewId="0">
      <selection activeCell="C23" sqref="C23"/>
    </sheetView>
  </sheetViews>
  <sheetFormatPr defaultColWidth="9.140625" defaultRowHeight="12.75"/>
  <cols>
    <col min="1" max="1" width="21.85546875" style="18" customWidth="1"/>
    <col min="2" max="10" width="9" style="18" customWidth="1"/>
    <col min="11" max="11" width="26.140625" style="18" customWidth="1"/>
    <col min="12" max="16384" width="9.140625" style="55"/>
  </cols>
  <sheetData>
    <row r="1" spans="1:11" ht="18">
      <c r="A1" s="623" t="s">
        <v>162</v>
      </c>
      <c r="B1" s="624"/>
      <c r="C1" s="624"/>
      <c r="D1" s="624"/>
      <c r="E1" s="624"/>
      <c r="F1" s="624"/>
      <c r="G1" s="624"/>
      <c r="H1" s="624"/>
      <c r="I1" s="624"/>
      <c r="J1" s="624"/>
      <c r="K1" s="624"/>
    </row>
    <row r="2" spans="1:11" s="99" customFormat="1" ht="18">
      <c r="A2" s="625" t="s">
        <v>741</v>
      </c>
      <c r="B2" s="626"/>
      <c r="C2" s="626"/>
      <c r="D2" s="626"/>
      <c r="E2" s="626"/>
      <c r="F2" s="626"/>
      <c r="G2" s="626"/>
      <c r="H2" s="626"/>
      <c r="I2" s="626"/>
      <c r="J2" s="626"/>
      <c r="K2" s="626"/>
    </row>
    <row r="3" spans="1:11" ht="19.5" customHeight="1">
      <c r="A3" s="627" t="s">
        <v>155</v>
      </c>
      <c r="B3" s="627"/>
      <c r="C3" s="627"/>
      <c r="D3" s="627"/>
      <c r="E3" s="627"/>
      <c r="F3" s="627"/>
      <c r="G3" s="627"/>
      <c r="H3" s="627"/>
      <c r="I3" s="627"/>
      <c r="J3" s="627"/>
      <c r="K3" s="627"/>
    </row>
    <row r="4" spans="1:11" ht="15.75">
      <c r="A4" s="628" t="s">
        <v>741</v>
      </c>
      <c r="B4" s="628"/>
      <c r="C4" s="628"/>
      <c r="D4" s="628"/>
      <c r="E4" s="628"/>
      <c r="F4" s="628"/>
      <c r="G4" s="628"/>
      <c r="H4" s="628"/>
      <c r="I4" s="628"/>
      <c r="J4" s="628"/>
      <c r="K4" s="628"/>
    </row>
    <row r="5" spans="1:11" ht="20.100000000000001" customHeight="1">
      <c r="A5" s="27" t="s">
        <v>209</v>
      </c>
      <c r="B5" s="54"/>
      <c r="C5" s="54"/>
      <c r="D5" s="54"/>
      <c r="E5" s="54"/>
      <c r="F5" s="54"/>
      <c r="G5" s="55"/>
      <c r="H5" s="55"/>
      <c r="I5" s="55"/>
      <c r="J5" s="55"/>
      <c r="K5" s="56" t="s">
        <v>210</v>
      </c>
    </row>
    <row r="6" spans="1:11" s="5" customFormat="1" ht="14.25" customHeight="1">
      <c r="A6" s="643" t="s">
        <v>629</v>
      </c>
      <c r="B6" s="645" t="s">
        <v>24</v>
      </c>
      <c r="C6" s="645"/>
      <c r="D6" s="645"/>
      <c r="E6" s="645" t="s">
        <v>25</v>
      </c>
      <c r="F6" s="645"/>
      <c r="G6" s="645"/>
      <c r="H6" s="646" t="s">
        <v>0</v>
      </c>
      <c r="I6" s="646"/>
      <c r="J6" s="646"/>
      <c r="K6" s="647" t="s">
        <v>628</v>
      </c>
    </row>
    <row r="7" spans="1:11" s="5" customFormat="1" ht="14.25" customHeight="1">
      <c r="A7" s="643"/>
      <c r="B7" s="649" t="s">
        <v>26</v>
      </c>
      <c r="C7" s="649"/>
      <c r="D7" s="649"/>
      <c r="E7" s="649" t="s">
        <v>204</v>
      </c>
      <c r="F7" s="649"/>
      <c r="G7" s="649"/>
      <c r="H7" s="650" t="s">
        <v>1</v>
      </c>
      <c r="I7" s="650"/>
      <c r="J7" s="650"/>
      <c r="K7" s="647"/>
    </row>
    <row r="8" spans="1:11" s="5" customFormat="1" ht="14.25" customHeight="1">
      <c r="A8" s="643"/>
      <c r="B8" s="642" t="s">
        <v>512</v>
      </c>
      <c r="C8" s="642" t="s">
        <v>513</v>
      </c>
      <c r="D8" s="640" t="s">
        <v>511</v>
      </c>
      <c r="E8" s="642" t="s">
        <v>512</v>
      </c>
      <c r="F8" s="642" t="s">
        <v>513</v>
      </c>
      <c r="G8" s="640" t="s">
        <v>511</v>
      </c>
      <c r="H8" s="642" t="s">
        <v>512</v>
      </c>
      <c r="I8" s="642" t="s">
        <v>513</v>
      </c>
      <c r="J8" s="640" t="s">
        <v>511</v>
      </c>
      <c r="K8" s="647"/>
    </row>
    <row r="9" spans="1:11" s="5" customFormat="1" ht="14.25" customHeight="1">
      <c r="A9" s="644"/>
      <c r="B9" s="641"/>
      <c r="C9" s="641"/>
      <c r="D9" s="641"/>
      <c r="E9" s="641"/>
      <c r="F9" s="641"/>
      <c r="G9" s="641"/>
      <c r="H9" s="641"/>
      <c r="I9" s="641"/>
      <c r="J9" s="641"/>
      <c r="K9" s="648"/>
    </row>
    <row r="10" spans="1:11" s="7" customFormat="1" ht="27" customHeight="1" thickBot="1">
      <c r="A10" s="558">
        <v>2015</v>
      </c>
      <c r="B10" s="222">
        <v>92</v>
      </c>
      <c r="C10" s="222">
        <v>19</v>
      </c>
      <c r="D10" s="169">
        <f>SUM(B10:C10)</f>
        <v>111</v>
      </c>
      <c r="E10" s="222">
        <v>1196</v>
      </c>
      <c r="F10" s="222">
        <v>87</v>
      </c>
      <c r="G10" s="169">
        <f>SUM(E10:F10)</f>
        <v>1283</v>
      </c>
      <c r="H10" s="169">
        <f t="shared" ref="H10:I13" si="0">SUM(B10,E10)</f>
        <v>1288</v>
      </c>
      <c r="I10" s="169">
        <f t="shared" si="0"/>
        <v>106</v>
      </c>
      <c r="J10" s="169">
        <f>SUM(H10:I10)</f>
        <v>1394</v>
      </c>
      <c r="K10" s="93">
        <v>2015</v>
      </c>
    </row>
    <row r="11" spans="1:11" s="46" customFormat="1" ht="27" customHeight="1" thickBot="1">
      <c r="A11" s="375">
        <v>2016</v>
      </c>
      <c r="B11" s="220">
        <v>78</v>
      </c>
      <c r="C11" s="220">
        <v>15</v>
      </c>
      <c r="D11" s="171">
        <f>SUM(B11:C11)</f>
        <v>93</v>
      </c>
      <c r="E11" s="220">
        <v>827</v>
      </c>
      <c r="F11" s="220">
        <v>76</v>
      </c>
      <c r="G11" s="171">
        <f>SUM(E11:F11)</f>
        <v>903</v>
      </c>
      <c r="H11" s="171">
        <f t="shared" si="0"/>
        <v>905</v>
      </c>
      <c r="I11" s="171">
        <f t="shared" si="0"/>
        <v>91</v>
      </c>
      <c r="J11" s="171">
        <f>SUM(H11:I11)</f>
        <v>996</v>
      </c>
      <c r="K11" s="108">
        <v>2016</v>
      </c>
    </row>
    <row r="12" spans="1:11" s="7" customFormat="1" ht="27" customHeight="1" thickBot="1">
      <c r="A12" s="106">
        <v>2017</v>
      </c>
      <c r="B12" s="223">
        <v>46</v>
      </c>
      <c r="C12" s="223">
        <v>12</v>
      </c>
      <c r="D12" s="185">
        <f>SUM(B12:C12)</f>
        <v>58</v>
      </c>
      <c r="E12" s="223">
        <v>748</v>
      </c>
      <c r="F12" s="223">
        <v>64</v>
      </c>
      <c r="G12" s="185">
        <f>SUM(E12:F12)</f>
        <v>812</v>
      </c>
      <c r="H12" s="185">
        <f t="shared" si="0"/>
        <v>794</v>
      </c>
      <c r="I12" s="185">
        <f t="shared" si="0"/>
        <v>76</v>
      </c>
      <c r="J12" s="185">
        <f>SUM(H12:I12)</f>
        <v>870</v>
      </c>
      <c r="K12" s="107">
        <v>2017</v>
      </c>
    </row>
    <row r="13" spans="1:11" s="46" customFormat="1" ht="27" customHeight="1" thickBot="1">
      <c r="A13" s="375">
        <v>2018</v>
      </c>
      <c r="B13" s="220">
        <v>52</v>
      </c>
      <c r="C13" s="220">
        <v>7</v>
      </c>
      <c r="D13" s="171">
        <f>SUM(B13:C13)</f>
        <v>59</v>
      </c>
      <c r="E13" s="220">
        <v>796</v>
      </c>
      <c r="F13" s="220">
        <v>79</v>
      </c>
      <c r="G13" s="171">
        <f>SUM(E13:F13)</f>
        <v>875</v>
      </c>
      <c r="H13" s="171">
        <f t="shared" si="0"/>
        <v>848</v>
      </c>
      <c r="I13" s="171">
        <f t="shared" si="0"/>
        <v>86</v>
      </c>
      <c r="J13" s="171">
        <f>SUM(H13:I13)</f>
        <v>934</v>
      </c>
      <c r="K13" s="108">
        <v>2018</v>
      </c>
    </row>
    <row r="14" spans="1:11" s="7" customFormat="1" ht="27" customHeight="1">
      <c r="A14" s="559">
        <v>2019</v>
      </c>
      <c r="B14" s="232">
        <v>38</v>
      </c>
      <c r="C14" s="232">
        <v>4</v>
      </c>
      <c r="D14" s="564">
        <f>SUM(B14:C14)</f>
        <v>42</v>
      </c>
      <c r="E14" s="232">
        <v>657</v>
      </c>
      <c r="F14" s="232">
        <v>29</v>
      </c>
      <c r="G14" s="564">
        <f>SUM(E14:F14)</f>
        <v>686</v>
      </c>
      <c r="H14" s="564">
        <f t="shared" ref="H14" si="1">SUM(B14,E14)</f>
        <v>695</v>
      </c>
      <c r="I14" s="564">
        <f t="shared" ref="I14" si="2">SUM(C14,F14)</f>
        <v>33</v>
      </c>
      <c r="J14" s="564">
        <f>SUM(H14:I14)</f>
        <v>728</v>
      </c>
      <c r="K14" s="565">
        <v>2019</v>
      </c>
    </row>
    <row r="36" spans="2:4" s="18" customFormat="1">
      <c r="D36" s="18">
        <f t="shared" ref="D36:D58" si="3">SUM(B36:C36)</f>
        <v>0</v>
      </c>
    </row>
    <row r="37" spans="2:4" s="18" customFormat="1">
      <c r="D37" s="18">
        <f t="shared" si="3"/>
        <v>0</v>
      </c>
    </row>
    <row r="38" spans="2:4" s="18" customFormat="1">
      <c r="C38" s="18">
        <v>1</v>
      </c>
      <c r="D38" s="18">
        <f t="shared" si="3"/>
        <v>1</v>
      </c>
    </row>
    <row r="39" spans="2:4" s="18" customFormat="1">
      <c r="D39" s="18">
        <f t="shared" si="3"/>
        <v>0</v>
      </c>
    </row>
    <row r="40" spans="2:4" s="18" customFormat="1">
      <c r="D40" s="18">
        <f t="shared" si="3"/>
        <v>0</v>
      </c>
    </row>
    <row r="41" spans="2:4" s="18" customFormat="1">
      <c r="B41" s="18">
        <v>3</v>
      </c>
      <c r="C41" s="18">
        <v>34</v>
      </c>
      <c r="D41" s="18">
        <f t="shared" si="3"/>
        <v>37</v>
      </c>
    </row>
    <row r="42" spans="2:4" s="18" customFormat="1">
      <c r="B42" s="18">
        <v>7</v>
      </c>
      <c r="C42" s="18">
        <v>1</v>
      </c>
      <c r="D42" s="18">
        <f t="shared" si="3"/>
        <v>8</v>
      </c>
    </row>
    <row r="43" spans="2:4" s="18" customFormat="1">
      <c r="B43" s="18">
        <v>2</v>
      </c>
      <c r="D43" s="18">
        <f t="shared" si="3"/>
        <v>2</v>
      </c>
    </row>
    <row r="44" spans="2:4" s="18" customFormat="1">
      <c r="D44" s="18">
        <f t="shared" si="3"/>
        <v>0</v>
      </c>
    </row>
    <row r="45" spans="2:4" s="18" customFormat="1">
      <c r="D45" s="18">
        <f t="shared" si="3"/>
        <v>0</v>
      </c>
    </row>
    <row r="46" spans="2:4" s="18" customFormat="1">
      <c r="C46" s="18">
        <v>2</v>
      </c>
      <c r="D46" s="18">
        <f t="shared" si="3"/>
        <v>2</v>
      </c>
    </row>
    <row r="47" spans="2:4" s="18" customFormat="1">
      <c r="C47" s="18">
        <v>1</v>
      </c>
      <c r="D47" s="18">
        <f t="shared" si="3"/>
        <v>1</v>
      </c>
    </row>
    <row r="48" spans="2:4" s="18" customFormat="1">
      <c r="C48" s="18">
        <v>3</v>
      </c>
      <c r="D48" s="18">
        <f t="shared" si="3"/>
        <v>3</v>
      </c>
    </row>
    <row r="49" spans="2:4" s="18" customFormat="1">
      <c r="D49" s="18">
        <f t="shared" si="3"/>
        <v>0</v>
      </c>
    </row>
    <row r="50" spans="2:4" s="18" customFormat="1">
      <c r="B50" s="18">
        <v>1</v>
      </c>
      <c r="D50" s="18">
        <f t="shared" si="3"/>
        <v>1</v>
      </c>
    </row>
    <row r="51" spans="2:4" s="18" customFormat="1">
      <c r="D51" s="18">
        <f t="shared" si="3"/>
        <v>0</v>
      </c>
    </row>
    <row r="52" spans="2:4" s="18" customFormat="1">
      <c r="C52" s="18">
        <v>2</v>
      </c>
      <c r="D52" s="18">
        <f t="shared" si="3"/>
        <v>2</v>
      </c>
    </row>
    <row r="53" spans="2:4" s="18" customFormat="1">
      <c r="D53" s="18">
        <f t="shared" si="3"/>
        <v>0</v>
      </c>
    </row>
    <row r="54" spans="2:4" s="18" customFormat="1">
      <c r="C54" s="18">
        <v>1</v>
      </c>
      <c r="D54" s="18">
        <f t="shared" si="3"/>
        <v>1</v>
      </c>
    </row>
    <row r="55" spans="2:4" s="18" customFormat="1">
      <c r="C55" s="18">
        <v>7</v>
      </c>
      <c r="D55" s="18">
        <f t="shared" si="3"/>
        <v>7</v>
      </c>
    </row>
    <row r="56" spans="2:4" s="18" customFormat="1">
      <c r="C56" s="18">
        <v>25</v>
      </c>
      <c r="D56" s="18">
        <f t="shared" si="3"/>
        <v>25</v>
      </c>
    </row>
    <row r="57" spans="2:4" s="18" customFormat="1">
      <c r="D57" s="18">
        <f t="shared" si="3"/>
        <v>0</v>
      </c>
    </row>
    <row r="58" spans="2:4" s="18" customFormat="1">
      <c r="D58" s="18">
        <f t="shared" si="3"/>
        <v>0</v>
      </c>
    </row>
  </sheetData>
  <mergeCells count="21">
    <mergeCell ref="A1:K1"/>
    <mergeCell ref="A3:K3"/>
    <mergeCell ref="A4:K4"/>
    <mergeCell ref="A6:A9"/>
    <mergeCell ref="B6:D6"/>
    <mergeCell ref="E6:G6"/>
    <mergeCell ref="H6:J6"/>
    <mergeCell ref="K6:K9"/>
    <mergeCell ref="B7:D7"/>
    <mergeCell ref="E7:G7"/>
    <mergeCell ref="H7:J7"/>
    <mergeCell ref="B8:B9"/>
    <mergeCell ref="C8:C9"/>
    <mergeCell ref="D8:D9"/>
    <mergeCell ref="E8:E9"/>
    <mergeCell ref="F8:F9"/>
    <mergeCell ref="G8:G9"/>
    <mergeCell ref="H8:H9"/>
    <mergeCell ref="I8:I9"/>
    <mergeCell ref="A2:K2"/>
    <mergeCell ref="J8:J9"/>
  </mergeCells>
  <printOptions horizontalCentered="1" verticalCentered="1"/>
  <pageMargins left="0" right="0" top="0" bottom="0"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showGridLines="0" rightToLeft="1" view="pageBreakPreview" topLeftCell="A13" zoomScale="90" zoomScaleNormal="100" zoomScaleSheetLayoutView="90" workbookViewId="0">
      <selection activeCell="E10" sqref="E10:F37"/>
    </sheetView>
  </sheetViews>
  <sheetFormatPr defaultRowHeight="12.75"/>
  <cols>
    <col min="1" max="1" width="23.7109375" style="16" customWidth="1"/>
    <col min="2" max="2" width="7.28515625" style="16" customWidth="1"/>
    <col min="3" max="3" width="7.7109375" style="16" customWidth="1"/>
    <col min="4" max="5" width="7.28515625" style="16" customWidth="1"/>
    <col min="6" max="6" width="7.7109375" style="16" customWidth="1"/>
    <col min="7" max="8" width="7.28515625" style="16" customWidth="1"/>
    <col min="9" max="9" width="7.7109375" style="16" customWidth="1"/>
    <col min="10" max="10" width="7.28515625" style="16" customWidth="1"/>
    <col min="11" max="11" width="27.5703125" style="16" customWidth="1"/>
    <col min="12" max="16384" width="9.140625" style="4"/>
  </cols>
  <sheetData>
    <row r="1" spans="1:11" ht="18">
      <c r="A1" s="623" t="s">
        <v>161</v>
      </c>
      <c r="B1" s="624"/>
      <c r="C1" s="624"/>
      <c r="D1" s="624"/>
      <c r="E1" s="624"/>
      <c r="F1" s="624"/>
      <c r="G1" s="624"/>
      <c r="H1" s="624"/>
      <c r="I1" s="624"/>
      <c r="J1" s="624"/>
      <c r="K1" s="624"/>
    </row>
    <row r="2" spans="1:11" s="99" customFormat="1" ht="18">
      <c r="A2" s="625">
        <v>2019</v>
      </c>
      <c r="B2" s="626"/>
      <c r="C2" s="626"/>
      <c r="D2" s="626"/>
      <c r="E2" s="626"/>
      <c r="F2" s="626"/>
      <c r="G2" s="626"/>
      <c r="H2" s="626"/>
      <c r="I2" s="626"/>
      <c r="J2" s="626"/>
      <c r="K2" s="626"/>
    </row>
    <row r="3" spans="1:11" ht="35.25" customHeight="1">
      <c r="A3" s="627" t="s">
        <v>406</v>
      </c>
      <c r="B3" s="627"/>
      <c r="C3" s="627"/>
      <c r="D3" s="627"/>
      <c r="E3" s="627"/>
      <c r="F3" s="627"/>
      <c r="G3" s="627"/>
      <c r="H3" s="627"/>
      <c r="I3" s="627"/>
      <c r="J3" s="627"/>
      <c r="K3" s="627"/>
    </row>
    <row r="4" spans="1:11" ht="15.75">
      <c r="A4" s="628">
        <v>2019</v>
      </c>
      <c r="B4" s="628"/>
      <c r="C4" s="628"/>
      <c r="D4" s="628"/>
      <c r="E4" s="628"/>
      <c r="F4" s="628"/>
      <c r="G4" s="628"/>
      <c r="H4" s="628"/>
      <c r="I4" s="628"/>
      <c r="J4" s="628"/>
      <c r="K4" s="628"/>
    </row>
    <row r="5" spans="1:11" ht="20.100000000000001" customHeight="1">
      <c r="A5" s="27" t="s">
        <v>211</v>
      </c>
      <c r="B5" s="26"/>
      <c r="C5" s="26"/>
      <c r="D5" s="26"/>
      <c r="E5" s="26"/>
      <c r="F5" s="26"/>
      <c r="G5" s="4"/>
      <c r="H5" s="4"/>
      <c r="I5" s="4"/>
      <c r="J5" s="4"/>
      <c r="K5" s="56" t="s">
        <v>212</v>
      </c>
    </row>
    <row r="6" spans="1:11" s="5" customFormat="1" ht="14.25" customHeight="1">
      <c r="A6" s="643" t="s">
        <v>631</v>
      </c>
      <c r="B6" s="645" t="s">
        <v>24</v>
      </c>
      <c r="C6" s="645"/>
      <c r="D6" s="645"/>
      <c r="E6" s="645" t="s">
        <v>25</v>
      </c>
      <c r="F6" s="645"/>
      <c r="G6" s="645"/>
      <c r="H6" s="646" t="s">
        <v>0</v>
      </c>
      <c r="I6" s="646"/>
      <c r="J6" s="646"/>
      <c r="K6" s="647" t="s">
        <v>630</v>
      </c>
    </row>
    <row r="7" spans="1:11" s="5" customFormat="1" ht="14.25" customHeight="1">
      <c r="A7" s="643"/>
      <c r="B7" s="649" t="s">
        <v>26</v>
      </c>
      <c r="C7" s="649"/>
      <c r="D7" s="649"/>
      <c r="E7" s="649" t="s">
        <v>204</v>
      </c>
      <c r="F7" s="649"/>
      <c r="G7" s="649"/>
      <c r="H7" s="651" t="s">
        <v>1</v>
      </c>
      <c r="I7" s="651"/>
      <c r="J7" s="651"/>
      <c r="K7" s="647"/>
    </row>
    <row r="8" spans="1:11" s="5" customFormat="1" ht="14.25" customHeight="1">
      <c r="A8" s="643"/>
      <c r="B8" s="642" t="s">
        <v>512</v>
      </c>
      <c r="C8" s="642" t="s">
        <v>513</v>
      </c>
      <c r="D8" s="640" t="s">
        <v>511</v>
      </c>
      <c r="E8" s="642" t="s">
        <v>512</v>
      </c>
      <c r="F8" s="642" t="s">
        <v>513</v>
      </c>
      <c r="G8" s="640" t="s">
        <v>511</v>
      </c>
      <c r="H8" s="642" t="s">
        <v>512</v>
      </c>
      <c r="I8" s="642" t="s">
        <v>513</v>
      </c>
      <c r="J8" s="640" t="s">
        <v>511</v>
      </c>
      <c r="K8" s="647"/>
    </row>
    <row r="9" spans="1:11" s="5" customFormat="1" ht="14.25" customHeight="1">
      <c r="A9" s="643"/>
      <c r="B9" s="642"/>
      <c r="C9" s="642"/>
      <c r="D9" s="642"/>
      <c r="E9" s="642"/>
      <c r="F9" s="642"/>
      <c r="G9" s="642"/>
      <c r="H9" s="642"/>
      <c r="I9" s="642"/>
      <c r="J9" s="642"/>
      <c r="K9" s="647"/>
    </row>
    <row r="10" spans="1:11" s="5" customFormat="1" ht="21" customHeight="1">
      <c r="A10" s="482" t="s">
        <v>197</v>
      </c>
      <c r="B10" s="376">
        <v>1</v>
      </c>
      <c r="C10" s="376">
        <v>0</v>
      </c>
      <c r="D10" s="377">
        <f>SUM(B10:C10)</f>
        <v>1</v>
      </c>
      <c r="E10" s="376">
        <v>0</v>
      </c>
      <c r="F10" s="376">
        <v>0</v>
      </c>
      <c r="G10" s="377">
        <f>SUM(E10:F10)</f>
        <v>0</v>
      </c>
      <c r="H10" s="377">
        <f>SUM(B10,E10)</f>
        <v>1</v>
      </c>
      <c r="I10" s="377">
        <f>SUM(C10,F10)</f>
        <v>0</v>
      </c>
      <c r="J10" s="377">
        <f>SUM(,H10:I10)</f>
        <v>1</v>
      </c>
      <c r="K10" s="229" t="s">
        <v>635</v>
      </c>
    </row>
    <row r="11" spans="1:11" s="5" customFormat="1" ht="29.25" customHeight="1">
      <c r="A11" s="483" t="s">
        <v>200</v>
      </c>
      <c r="B11" s="378">
        <v>10</v>
      </c>
      <c r="C11" s="378">
        <v>0</v>
      </c>
      <c r="D11" s="379">
        <f>SUM(B11:C11)</f>
        <v>10</v>
      </c>
      <c r="E11" s="378">
        <v>0</v>
      </c>
      <c r="F11" s="378">
        <v>0</v>
      </c>
      <c r="G11" s="379">
        <f>SUM(E11:F11)</f>
        <v>0</v>
      </c>
      <c r="H11" s="379">
        <f>SUM(B11,E11)</f>
        <v>10</v>
      </c>
      <c r="I11" s="379">
        <f>SUM(C11,F11)</f>
        <v>0</v>
      </c>
      <c r="J11" s="379">
        <f>SUM(,H11:I11)</f>
        <v>10</v>
      </c>
      <c r="K11" s="230" t="s">
        <v>634</v>
      </c>
    </row>
    <row r="12" spans="1:11" s="5" customFormat="1" ht="21" customHeight="1">
      <c r="A12" s="482" t="s">
        <v>198</v>
      </c>
      <c r="B12" s="376">
        <v>1</v>
      </c>
      <c r="C12" s="376">
        <v>0</v>
      </c>
      <c r="D12" s="377">
        <f>SUM(B12:C12)</f>
        <v>1</v>
      </c>
      <c r="E12" s="376">
        <v>4</v>
      </c>
      <c r="F12" s="376">
        <v>1</v>
      </c>
      <c r="G12" s="377">
        <f>SUM(E12:F12)</f>
        <v>5</v>
      </c>
      <c r="H12" s="377">
        <f t="shared" ref="H12:H37" si="0">SUM(B12,E12)</f>
        <v>5</v>
      </c>
      <c r="I12" s="377">
        <f t="shared" ref="I12:I37" si="1">SUM(C12,F12)</f>
        <v>1</v>
      </c>
      <c r="J12" s="377">
        <f>SUM(,H12:I12)</f>
        <v>6</v>
      </c>
      <c r="K12" s="229" t="s">
        <v>199</v>
      </c>
    </row>
    <row r="13" spans="1:11" s="6" customFormat="1" ht="21" customHeight="1" thickBot="1">
      <c r="A13" s="484" t="s">
        <v>69</v>
      </c>
      <c r="B13" s="378">
        <v>7</v>
      </c>
      <c r="C13" s="378">
        <v>0</v>
      </c>
      <c r="D13" s="379">
        <f>SUM(B13:C13)</f>
        <v>7</v>
      </c>
      <c r="E13" s="378">
        <v>0</v>
      </c>
      <c r="F13" s="378">
        <v>0</v>
      </c>
      <c r="G13" s="379">
        <f>SUM(E13:F13)</f>
        <v>0</v>
      </c>
      <c r="H13" s="379">
        <f t="shared" si="0"/>
        <v>7</v>
      </c>
      <c r="I13" s="379">
        <f t="shared" si="1"/>
        <v>0</v>
      </c>
      <c r="J13" s="379">
        <f>SUM(H13:I13)</f>
        <v>7</v>
      </c>
      <c r="K13" s="488" t="s">
        <v>633</v>
      </c>
    </row>
    <row r="14" spans="1:11" s="6" customFormat="1" ht="21" customHeight="1" thickBot="1">
      <c r="A14" s="81" t="s">
        <v>65</v>
      </c>
      <c r="B14" s="376">
        <v>3</v>
      </c>
      <c r="C14" s="376">
        <v>0</v>
      </c>
      <c r="D14" s="377">
        <f t="shared" ref="D14:D37" si="2">SUM(B14:C14)</f>
        <v>3</v>
      </c>
      <c r="E14" s="376">
        <v>0</v>
      </c>
      <c r="F14" s="376">
        <v>0</v>
      </c>
      <c r="G14" s="377">
        <f t="shared" ref="G14:G37" si="3">SUM(E14:F14)</f>
        <v>0</v>
      </c>
      <c r="H14" s="377">
        <f t="shared" si="0"/>
        <v>3</v>
      </c>
      <c r="I14" s="377">
        <f t="shared" si="1"/>
        <v>0</v>
      </c>
      <c r="J14" s="377">
        <f t="shared" ref="J14:J37" si="4">SUM(H14:I14)</f>
        <v>3</v>
      </c>
      <c r="K14" s="489" t="s">
        <v>632</v>
      </c>
    </row>
    <row r="15" spans="1:11" s="6" customFormat="1" ht="24.75" thickBot="1">
      <c r="A15" s="80" t="s">
        <v>201</v>
      </c>
      <c r="B15" s="378">
        <v>2</v>
      </c>
      <c r="C15" s="378">
        <v>0</v>
      </c>
      <c r="D15" s="379">
        <f t="shared" si="2"/>
        <v>2</v>
      </c>
      <c r="E15" s="378">
        <v>0</v>
      </c>
      <c r="F15" s="378">
        <v>0</v>
      </c>
      <c r="G15" s="379">
        <f t="shared" si="3"/>
        <v>0</v>
      </c>
      <c r="H15" s="379">
        <f t="shared" si="0"/>
        <v>2</v>
      </c>
      <c r="I15" s="379">
        <f t="shared" si="1"/>
        <v>0</v>
      </c>
      <c r="J15" s="379">
        <f>SUM(H15:I15)</f>
        <v>2</v>
      </c>
      <c r="K15" s="490" t="s">
        <v>478</v>
      </c>
    </row>
    <row r="16" spans="1:11" s="6" customFormat="1" ht="21" customHeight="1" thickBot="1">
      <c r="A16" s="81" t="s">
        <v>70</v>
      </c>
      <c r="B16" s="376">
        <v>3</v>
      </c>
      <c r="C16" s="376">
        <v>0</v>
      </c>
      <c r="D16" s="377">
        <f t="shared" si="2"/>
        <v>3</v>
      </c>
      <c r="E16" s="376">
        <v>3</v>
      </c>
      <c r="F16" s="376">
        <v>0</v>
      </c>
      <c r="G16" s="377">
        <f t="shared" si="3"/>
        <v>3</v>
      </c>
      <c r="H16" s="377">
        <f t="shared" si="0"/>
        <v>6</v>
      </c>
      <c r="I16" s="377">
        <f t="shared" si="1"/>
        <v>0</v>
      </c>
      <c r="J16" s="377">
        <f t="shared" si="4"/>
        <v>6</v>
      </c>
      <c r="K16" s="489" t="s">
        <v>637</v>
      </c>
    </row>
    <row r="17" spans="1:11" s="6" customFormat="1" ht="21" customHeight="1" thickBot="1">
      <c r="A17" s="80" t="s">
        <v>66</v>
      </c>
      <c r="B17" s="378">
        <v>1</v>
      </c>
      <c r="C17" s="378">
        <v>0</v>
      </c>
      <c r="D17" s="379">
        <f t="shared" si="2"/>
        <v>1</v>
      </c>
      <c r="E17" s="378">
        <v>1</v>
      </c>
      <c r="F17" s="378">
        <v>0</v>
      </c>
      <c r="G17" s="379">
        <f t="shared" si="3"/>
        <v>1</v>
      </c>
      <c r="H17" s="379">
        <f t="shared" si="0"/>
        <v>2</v>
      </c>
      <c r="I17" s="379">
        <f t="shared" si="1"/>
        <v>0</v>
      </c>
      <c r="J17" s="379">
        <f t="shared" si="4"/>
        <v>2</v>
      </c>
      <c r="K17" s="490" t="s">
        <v>638</v>
      </c>
    </row>
    <row r="18" spans="1:11" s="6" customFormat="1" ht="21" customHeight="1" thickBot="1">
      <c r="A18" s="81" t="s">
        <v>27</v>
      </c>
      <c r="B18" s="376">
        <v>1</v>
      </c>
      <c r="C18" s="376">
        <v>0</v>
      </c>
      <c r="D18" s="377">
        <f t="shared" si="2"/>
        <v>1</v>
      </c>
      <c r="E18" s="376">
        <v>4</v>
      </c>
      <c r="F18" s="376">
        <v>0</v>
      </c>
      <c r="G18" s="377">
        <f t="shared" si="3"/>
        <v>4</v>
      </c>
      <c r="H18" s="377">
        <f t="shared" si="0"/>
        <v>5</v>
      </c>
      <c r="I18" s="377">
        <f t="shared" si="1"/>
        <v>0</v>
      </c>
      <c r="J18" s="377">
        <f t="shared" si="4"/>
        <v>5</v>
      </c>
      <c r="K18" s="489" t="s">
        <v>636</v>
      </c>
    </row>
    <row r="19" spans="1:11" s="6" customFormat="1" ht="21" customHeight="1" thickBot="1">
      <c r="A19" s="80" t="s">
        <v>28</v>
      </c>
      <c r="B19" s="378">
        <v>2</v>
      </c>
      <c r="C19" s="378">
        <v>2</v>
      </c>
      <c r="D19" s="379">
        <f t="shared" si="2"/>
        <v>4</v>
      </c>
      <c r="E19" s="378">
        <v>201</v>
      </c>
      <c r="F19" s="378">
        <v>11</v>
      </c>
      <c r="G19" s="379">
        <f t="shared" si="3"/>
        <v>212</v>
      </c>
      <c r="H19" s="379">
        <f t="shared" si="0"/>
        <v>203</v>
      </c>
      <c r="I19" s="379">
        <f t="shared" si="1"/>
        <v>13</v>
      </c>
      <c r="J19" s="379">
        <f t="shared" si="4"/>
        <v>216</v>
      </c>
      <c r="K19" s="490" t="s">
        <v>640</v>
      </c>
    </row>
    <row r="20" spans="1:11" s="6" customFormat="1" ht="21" customHeight="1" thickBot="1">
      <c r="A20" s="81" t="s">
        <v>29</v>
      </c>
      <c r="B20" s="376">
        <v>3</v>
      </c>
      <c r="C20" s="376">
        <v>2</v>
      </c>
      <c r="D20" s="377">
        <f t="shared" si="2"/>
        <v>5</v>
      </c>
      <c r="E20" s="376">
        <v>7</v>
      </c>
      <c r="F20" s="376">
        <v>0</v>
      </c>
      <c r="G20" s="377">
        <f t="shared" si="3"/>
        <v>7</v>
      </c>
      <c r="H20" s="377">
        <f t="shared" si="0"/>
        <v>10</v>
      </c>
      <c r="I20" s="377">
        <f t="shared" si="1"/>
        <v>2</v>
      </c>
      <c r="J20" s="377">
        <f t="shared" si="4"/>
        <v>12</v>
      </c>
      <c r="K20" s="489" t="s">
        <v>639</v>
      </c>
    </row>
    <row r="21" spans="1:11" s="6" customFormat="1" ht="21" customHeight="1" thickBot="1">
      <c r="A21" s="80" t="s">
        <v>30</v>
      </c>
      <c r="B21" s="378">
        <v>0</v>
      </c>
      <c r="C21" s="378">
        <v>0</v>
      </c>
      <c r="D21" s="379">
        <f t="shared" si="2"/>
        <v>0</v>
      </c>
      <c r="E21" s="378">
        <v>21</v>
      </c>
      <c r="F21" s="378">
        <v>0</v>
      </c>
      <c r="G21" s="379">
        <f t="shared" si="3"/>
        <v>21</v>
      </c>
      <c r="H21" s="379">
        <f t="shared" si="0"/>
        <v>21</v>
      </c>
      <c r="I21" s="379">
        <f t="shared" si="1"/>
        <v>0</v>
      </c>
      <c r="J21" s="379">
        <f t="shared" si="4"/>
        <v>21</v>
      </c>
      <c r="K21" s="490" t="s">
        <v>641</v>
      </c>
    </row>
    <row r="22" spans="1:11" s="6" customFormat="1" ht="21" customHeight="1" thickBot="1">
      <c r="A22" s="81" t="s">
        <v>31</v>
      </c>
      <c r="B22" s="376">
        <v>0</v>
      </c>
      <c r="C22" s="376">
        <v>0</v>
      </c>
      <c r="D22" s="377">
        <f t="shared" si="2"/>
        <v>0</v>
      </c>
      <c r="E22" s="376">
        <v>4</v>
      </c>
      <c r="F22" s="376">
        <v>0</v>
      </c>
      <c r="G22" s="377">
        <f t="shared" si="3"/>
        <v>4</v>
      </c>
      <c r="H22" s="377">
        <f t="shared" si="0"/>
        <v>4</v>
      </c>
      <c r="I22" s="377">
        <f t="shared" si="1"/>
        <v>0</v>
      </c>
      <c r="J22" s="377">
        <f t="shared" si="4"/>
        <v>4</v>
      </c>
      <c r="K22" s="489" t="s">
        <v>642</v>
      </c>
    </row>
    <row r="23" spans="1:11" s="45" customFormat="1" ht="21" customHeight="1" thickBot="1">
      <c r="A23" s="80" t="s">
        <v>32</v>
      </c>
      <c r="B23" s="378">
        <v>0</v>
      </c>
      <c r="C23" s="378">
        <v>0</v>
      </c>
      <c r="D23" s="379">
        <f t="shared" si="2"/>
        <v>0</v>
      </c>
      <c r="E23" s="378">
        <v>23</v>
      </c>
      <c r="F23" s="378">
        <v>0</v>
      </c>
      <c r="G23" s="379">
        <f t="shared" si="3"/>
        <v>23</v>
      </c>
      <c r="H23" s="379">
        <f t="shared" si="0"/>
        <v>23</v>
      </c>
      <c r="I23" s="379">
        <f t="shared" si="1"/>
        <v>0</v>
      </c>
      <c r="J23" s="379">
        <f t="shared" si="4"/>
        <v>23</v>
      </c>
      <c r="K23" s="490" t="s">
        <v>643</v>
      </c>
    </row>
    <row r="24" spans="1:11" s="6" customFormat="1" ht="21" customHeight="1" thickBot="1">
      <c r="A24" s="81" t="s">
        <v>33</v>
      </c>
      <c r="B24" s="376">
        <v>0</v>
      </c>
      <c r="C24" s="376">
        <v>0</v>
      </c>
      <c r="D24" s="377">
        <f t="shared" si="2"/>
        <v>0</v>
      </c>
      <c r="E24" s="376">
        <v>1</v>
      </c>
      <c r="F24" s="376">
        <v>0</v>
      </c>
      <c r="G24" s="377">
        <f t="shared" si="3"/>
        <v>1</v>
      </c>
      <c r="H24" s="377">
        <f t="shared" si="0"/>
        <v>1</v>
      </c>
      <c r="I24" s="377">
        <f t="shared" si="1"/>
        <v>0</v>
      </c>
      <c r="J24" s="377">
        <f t="shared" si="4"/>
        <v>1</v>
      </c>
      <c r="K24" s="489" t="s">
        <v>644</v>
      </c>
    </row>
    <row r="25" spans="1:11" s="6" customFormat="1" ht="21" customHeight="1" thickBot="1">
      <c r="A25" s="80" t="s">
        <v>34</v>
      </c>
      <c r="B25" s="378">
        <v>1</v>
      </c>
      <c r="C25" s="378">
        <v>0</v>
      </c>
      <c r="D25" s="379">
        <f t="shared" si="2"/>
        <v>1</v>
      </c>
      <c r="E25" s="378">
        <v>34</v>
      </c>
      <c r="F25" s="378">
        <v>0</v>
      </c>
      <c r="G25" s="379">
        <f t="shared" si="3"/>
        <v>34</v>
      </c>
      <c r="H25" s="379">
        <f t="shared" si="0"/>
        <v>35</v>
      </c>
      <c r="I25" s="379">
        <f t="shared" si="1"/>
        <v>0</v>
      </c>
      <c r="J25" s="379">
        <f t="shared" si="4"/>
        <v>35</v>
      </c>
      <c r="K25" s="490" t="s">
        <v>645</v>
      </c>
    </row>
    <row r="26" spans="1:11" s="6" customFormat="1" ht="21" customHeight="1" thickBot="1">
      <c r="A26" s="485" t="s">
        <v>122</v>
      </c>
      <c r="B26" s="376">
        <v>0</v>
      </c>
      <c r="C26" s="376">
        <v>0</v>
      </c>
      <c r="D26" s="377">
        <f t="shared" si="2"/>
        <v>0</v>
      </c>
      <c r="E26" s="376">
        <v>21</v>
      </c>
      <c r="F26" s="376">
        <v>0</v>
      </c>
      <c r="G26" s="377">
        <f t="shared" si="3"/>
        <v>21</v>
      </c>
      <c r="H26" s="377">
        <f t="shared" si="0"/>
        <v>21</v>
      </c>
      <c r="I26" s="377">
        <f t="shared" si="1"/>
        <v>0</v>
      </c>
      <c r="J26" s="377">
        <f t="shared" si="4"/>
        <v>21</v>
      </c>
      <c r="K26" s="491" t="s">
        <v>646</v>
      </c>
    </row>
    <row r="27" spans="1:11" s="6" customFormat="1" ht="21" customHeight="1" thickBot="1">
      <c r="A27" s="80" t="s">
        <v>121</v>
      </c>
      <c r="B27" s="378">
        <v>0</v>
      </c>
      <c r="C27" s="378">
        <v>0</v>
      </c>
      <c r="D27" s="379">
        <f t="shared" si="2"/>
        <v>0</v>
      </c>
      <c r="E27" s="378">
        <v>27</v>
      </c>
      <c r="F27" s="378">
        <v>0</v>
      </c>
      <c r="G27" s="379">
        <f t="shared" si="3"/>
        <v>27</v>
      </c>
      <c r="H27" s="379">
        <f t="shared" si="0"/>
        <v>27</v>
      </c>
      <c r="I27" s="379">
        <f t="shared" si="1"/>
        <v>0</v>
      </c>
      <c r="J27" s="379">
        <f t="shared" si="4"/>
        <v>27</v>
      </c>
      <c r="K27" s="490" t="s">
        <v>647</v>
      </c>
    </row>
    <row r="28" spans="1:11" s="6" customFormat="1" ht="21" customHeight="1" thickBot="1">
      <c r="A28" s="81" t="s">
        <v>35</v>
      </c>
      <c r="B28" s="376">
        <v>2</v>
      </c>
      <c r="C28" s="376">
        <v>0</v>
      </c>
      <c r="D28" s="377">
        <f t="shared" si="2"/>
        <v>2</v>
      </c>
      <c r="E28" s="376">
        <v>4</v>
      </c>
      <c r="F28" s="376">
        <v>0</v>
      </c>
      <c r="G28" s="377">
        <f t="shared" si="3"/>
        <v>4</v>
      </c>
      <c r="H28" s="377">
        <f t="shared" si="0"/>
        <v>6</v>
      </c>
      <c r="I28" s="377">
        <f t="shared" si="1"/>
        <v>0</v>
      </c>
      <c r="J28" s="377">
        <f t="shared" si="4"/>
        <v>6</v>
      </c>
      <c r="K28" s="489" t="s">
        <v>648</v>
      </c>
    </row>
    <row r="29" spans="1:11" s="6" customFormat="1" ht="21" customHeight="1" thickBot="1">
      <c r="A29" s="80" t="s">
        <v>36</v>
      </c>
      <c r="B29" s="378">
        <v>0</v>
      </c>
      <c r="C29" s="378">
        <v>0</v>
      </c>
      <c r="D29" s="379">
        <f t="shared" si="2"/>
        <v>0</v>
      </c>
      <c r="E29" s="378">
        <v>22</v>
      </c>
      <c r="F29" s="378">
        <v>0</v>
      </c>
      <c r="G29" s="379">
        <f t="shared" si="3"/>
        <v>22</v>
      </c>
      <c r="H29" s="379">
        <f t="shared" si="0"/>
        <v>22</v>
      </c>
      <c r="I29" s="379">
        <f t="shared" si="1"/>
        <v>0</v>
      </c>
      <c r="J29" s="379">
        <f t="shared" si="4"/>
        <v>22</v>
      </c>
      <c r="K29" s="490" t="s">
        <v>649</v>
      </c>
    </row>
    <row r="30" spans="1:11" s="46" customFormat="1" ht="21" customHeight="1" thickBot="1">
      <c r="A30" s="485" t="s">
        <v>37</v>
      </c>
      <c r="B30" s="376">
        <v>0</v>
      </c>
      <c r="C30" s="376">
        <v>0</v>
      </c>
      <c r="D30" s="377">
        <f t="shared" si="2"/>
        <v>0</v>
      </c>
      <c r="E30" s="376">
        <v>25</v>
      </c>
      <c r="F30" s="376">
        <v>1</v>
      </c>
      <c r="G30" s="377">
        <f t="shared" si="3"/>
        <v>26</v>
      </c>
      <c r="H30" s="377">
        <f t="shared" si="0"/>
        <v>25</v>
      </c>
      <c r="I30" s="377">
        <f t="shared" si="1"/>
        <v>1</v>
      </c>
      <c r="J30" s="377">
        <f t="shared" si="4"/>
        <v>26</v>
      </c>
      <c r="K30" s="491" t="s">
        <v>650</v>
      </c>
    </row>
    <row r="31" spans="1:11" s="45" customFormat="1" ht="21" customHeight="1" thickBot="1">
      <c r="A31" s="80" t="s">
        <v>38</v>
      </c>
      <c r="B31" s="378">
        <v>0</v>
      </c>
      <c r="C31" s="378">
        <v>0</v>
      </c>
      <c r="D31" s="379">
        <f t="shared" si="2"/>
        <v>0</v>
      </c>
      <c r="E31" s="378">
        <v>15</v>
      </c>
      <c r="F31" s="378">
        <v>0</v>
      </c>
      <c r="G31" s="379">
        <f t="shared" si="3"/>
        <v>15</v>
      </c>
      <c r="H31" s="379">
        <f t="shared" si="0"/>
        <v>15</v>
      </c>
      <c r="I31" s="379">
        <f t="shared" si="1"/>
        <v>0</v>
      </c>
      <c r="J31" s="379">
        <f t="shared" si="4"/>
        <v>15</v>
      </c>
      <c r="K31" s="490" t="s">
        <v>651</v>
      </c>
    </row>
    <row r="32" spans="1:11" s="46" customFormat="1" ht="21" customHeight="1" thickBot="1">
      <c r="A32" s="485" t="s">
        <v>39</v>
      </c>
      <c r="B32" s="376">
        <v>0</v>
      </c>
      <c r="C32" s="376">
        <v>0</v>
      </c>
      <c r="D32" s="377">
        <f t="shared" si="2"/>
        <v>0</v>
      </c>
      <c r="E32" s="376">
        <v>7</v>
      </c>
      <c r="F32" s="376">
        <v>0</v>
      </c>
      <c r="G32" s="377">
        <f t="shared" si="3"/>
        <v>7</v>
      </c>
      <c r="H32" s="377">
        <f t="shared" si="0"/>
        <v>7</v>
      </c>
      <c r="I32" s="377">
        <f t="shared" si="1"/>
        <v>0</v>
      </c>
      <c r="J32" s="377">
        <f t="shared" si="4"/>
        <v>7</v>
      </c>
      <c r="K32" s="491" t="s">
        <v>652</v>
      </c>
    </row>
    <row r="33" spans="1:11" s="45" customFormat="1" ht="21" customHeight="1" thickBot="1">
      <c r="A33" s="80" t="s">
        <v>40</v>
      </c>
      <c r="B33" s="378">
        <v>0</v>
      </c>
      <c r="C33" s="378">
        <v>0</v>
      </c>
      <c r="D33" s="379">
        <f t="shared" si="2"/>
        <v>0</v>
      </c>
      <c r="E33" s="378">
        <v>13</v>
      </c>
      <c r="F33" s="378">
        <v>2</v>
      </c>
      <c r="G33" s="379">
        <f t="shared" si="3"/>
        <v>15</v>
      </c>
      <c r="H33" s="379">
        <f t="shared" si="0"/>
        <v>13</v>
      </c>
      <c r="I33" s="379">
        <f t="shared" si="1"/>
        <v>2</v>
      </c>
      <c r="J33" s="379">
        <f t="shared" si="4"/>
        <v>15</v>
      </c>
      <c r="K33" s="490" t="s">
        <v>653</v>
      </c>
    </row>
    <row r="34" spans="1:11" s="46" customFormat="1" ht="21" customHeight="1" thickBot="1">
      <c r="A34" s="485" t="s">
        <v>41</v>
      </c>
      <c r="B34" s="376">
        <v>1</v>
      </c>
      <c r="C34" s="376">
        <v>0</v>
      </c>
      <c r="D34" s="377">
        <f t="shared" si="2"/>
        <v>1</v>
      </c>
      <c r="E34" s="376">
        <v>18</v>
      </c>
      <c r="F34" s="376">
        <v>5</v>
      </c>
      <c r="G34" s="377">
        <f t="shared" si="3"/>
        <v>23</v>
      </c>
      <c r="H34" s="377">
        <f t="shared" si="0"/>
        <v>19</v>
      </c>
      <c r="I34" s="377">
        <f t="shared" si="1"/>
        <v>5</v>
      </c>
      <c r="J34" s="377">
        <f t="shared" si="4"/>
        <v>24</v>
      </c>
      <c r="K34" s="491" t="s">
        <v>654</v>
      </c>
    </row>
    <row r="35" spans="1:11" s="46" customFormat="1" ht="21" customHeight="1" thickBot="1">
      <c r="A35" s="80" t="s">
        <v>202</v>
      </c>
      <c r="B35" s="378">
        <v>0</v>
      </c>
      <c r="C35" s="378">
        <v>0</v>
      </c>
      <c r="D35" s="379">
        <f t="shared" si="2"/>
        <v>0</v>
      </c>
      <c r="E35" s="378">
        <v>60</v>
      </c>
      <c r="F35" s="378">
        <v>9</v>
      </c>
      <c r="G35" s="379">
        <f t="shared" si="3"/>
        <v>69</v>
      </c>
      <c r="H35" s="379">
        <f t="shared" si="0"/>
        <v>60</v>
      </c>
      <c r="I35" s="379">
        <f t="shared" si="1"/>
        <v>9</v>
      </c>
      <c r="J35" s="379">
        <f t="shared" si="4"/>
        <v>69</v>
      </c>
      <c r="K35" s="490" t="s">
        <v>203</v>
      </c>
    </row>
    <row r="36" spans="1:11" s="45" customFormat="1" ht="21" customHeight="1" thickBot="1">
      <c r="A36" s="81" t="s">
        <v>67</v>
      </c>
      <c r="B36" s="376">
        <v>0</v>
      </c>
      <c r="C36" s="376">
        <v>0</v>
      </c>
      <c r="D36" s="377">
        <f t="shared" si="2"/>
        <v>0</v>
      </c>
      <c r="E36" s="376">
        <v>53</v>
      </c>
      <c r="F36" s="376">
        <v>0</v>
      </c>
      <c r="G36" s="377">
        <f t="shared" si="3"/>
        <v>53</v>
      </c>
      <c r="H36" s="377">
        <f t="shared" si="0"/>
        <v>53</v>
      </c>
      <c r="I36" s="377">
        <f t="shared" si="1"/>
        <v>0</v>
      </c>
      <c r="J36" s="377">
        <f t="shared" si="4"/>
        <v>53</v>
      </c>
      <c r="K36" s="489" t="s">
        <v>655</v>
      </c>
    </row>
    <row r="37" spans="1:11" s="46" customFormat="1" ht="21" customHeight="1">
      <c r="A37" s="486" t="s">
        <v>68</v>
      </c>
      <c r="B37" s="378">
        <v>0</v>
      </c>
      <c r="C37" s="378">
        <v>0</v>
      </c>
      <c r="D37" s="379">
        <f t="shared" si="2"/>
        <v>0</v>
      </c>
      <c r="E37" s="378">
        <v>89</v>
      </c>
      <c r="F37" s="378">
        <v>0</v>
      </c>
      <c r="G37" s="379">
        <f t="shared" si="3"/>
        <v>89</v>
      </c>
      <c r="H37" s="379">
        <f t="shared" si="0"/>
        <v>89</v>
      </c>
      <c r="I37" s="379">
        <f t="shared" si="1"/>
        <v>0</v>
      </c>
      <c r="J37" s="379">
        <f t="shared" si="4"/>
        <v>89</v>
      </c>
      <c r="K37" s="492" t="s">
        <v>656</v>
      </c>
    </row>
    <row r="38" spans="1:11" s="7" customFormat="1" ht="21" customHeight="1">
      <c r="A38" s="487" t="s">
        <v>2</v>
      </c>
      <c r="B38" s="383">
        <f>SUM(B10:B37)</f>
        <v>38</v>
      </c>
      <c r="C38" s="383">
        <f>SUM(C10:C37)</f>
        <v>4</v>
      </c>
      <c r="D38" s="383">
        <f>SUM(D10:D37)</f>
        <v>42</v>
      </c>
      <c r="E38" s="383">
        <f t="shared" ref="E38:J38" si="5">SUM(E10:E37)</f>
        <v>657</v>
      </c>
      <c r="F38" s="383">
        <f t="shared" si="5"/>
        <v>29</v>
      </c>
      <c r="G38" s="383">
        <f t="shared" si="5"/>
        <v>686</v>
      </c>
      <c r="H38" s="383">
        <f t="shared" si="5"/>
        <v>695</v>
      </c>
      <c r="I38" s="383">
        <f t="shared" si="5"/>
        <v>33</v>
      </c>
      <c r="J38" s="383">
        <f t="shared" si="5"/>
        <v>728</v>
      </c>
      <c r="K38" s="493" t="s">
        <v>3</v>
      </c>
    </row>
    <row r="39" spans="1:11">
      <c r="B39" s="20"/>
    </row>
    <row r="40" spans="1:11">
      <c r="B40" s="20"/>
    </row>
  </sheetData>
  <mergeCells count="21">
    <mergeCell ref="A1:K1"/>
    <mergeCell ref="A3:K3"/>
    <mergeCell ref="A4:K4"/>
    <mergeCell ref="H7:J7"/>
    <mergeCell ref="D8:D9"/>
    <mergeCell ref="K6:K9"/>
    <mergeCell ref="H6:J6"/>
    <mergeCell ref="B6:D6"/>
    <mergeCell ref="F8:F9"/>
    <mergeCell ref="B7:D7"/>
    <mergeCell ref="A6:A9"/>
    <mergeCell ref="J8:J9"/>
    <mergeCell ref="B8:B9"/>
    <mergeCell ref="G8:G9"/>
    <mergeCell ref="H8:H9"/>
    <mergeCell ref="E8:E9"/>
    <mergeCell ref="A2:K2"/>
    <mergeCell ref="E6:G6"/>
    <mergeCell ref="E7:G7"/>
    <mergeCell ref="C8:C9"/>
    <mergeCell ref="I8:I9"/>
  </mergeCells>
  <phoneticPr fontId="24" type="noConversion"/>
  <printOptions horizontalCentered="1" verticalCentered="1"/>
  <pageMargins left="0" right="0" top="0.39370078740157483" bottom="0" header="0" footer="0"/>
  <pageSetup paperSize="9" scale="8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rightToLeft="1" view="pageBreakPreview" topLeftCell="A4" zoomScaleNormal="100" workbookViewId="0">
      <selection activeCell="T10" sqref="R10:T11"/>
    </sheetView>
  </sheetViews>
  <sheetFormatPr defaultRowHeight="12.75"/>
  <cols>
    <col min="1" max="1" width="18.5703125" style="19" customWidth="1"/>
    <col min="2" max="2" width="8.5703125" style="19" bestFit="1" customWidth="1"/>
    <col min="3" max="3" width="7.5703125" style="19" customWidth="1"/>
    <col min="4" max="4" width="7.140625" style="19" customWidth="1"/>
    <col min="5" max="5" width="8.5703125" style="19" bestFit="1" customWidth="1"/>
    <col min="6" max="6" width="7.5703125" style="19" customWidth="1"/>
    <col min="7" max="7" width="7.140625" style="19" customWidth="1"/>
    <col min="8" max="9" width="8.5703125" style="19" bestFit="1" customWidth="1"/>
    <col min="10" max="10" width="7.140625" style="19" customWidth="1"/>
    <col min="11" max="12" width="8.5703125" style="19" bestFit="1" customWidth="1"/>
    <col min="13" max="13" width="7.140625" style="19" customWidth="1"/>
    <col min="14" max="15" width="8.5703125" style="19" bestFit="1" customWidth="1"/>
    <col min="16" max="16" width="7.140625" style="19" customWidth="1"/>
    <col min="17" max="17" width="23.42578125" style="19" customWidth="1"/>
    <col min="18" max="16384" width="9.140625" style="4"/>
  </cols>
  <sheetData>
    <row r="1" spans="1:17" ht="18">
      <c r="A1" s="623" t="s">
        <v>124</v>
      </c>
      <c r="B1" s="624"/>
      <c r="C1" s="624"/>
      <c r="D1" s="624"/>
      <c r="E1" s="624"/>
      <c r="F1" s="624"/>
      <c r="G1" s="624"/>
      <c r="H1" s="624"/>
      <c r="I1" s="624"/>
      <c r="J1" s="624"/>
      <c r="K1" s="624"/>
      <c r="L1" s="624"/>
      <c r="M1" s="624"/>
      <c r="N1" s="624"/>
      <c r="O1" s="624"/>
      <c r="P1" s="624"/>
      <c r="Q1" s="624"/>
    </row>
    <row r="2" spans="1:17" ht="18">
      <c r="A2" s="625" t="s">
        <v>741</v>
      </c>
      <c r="B2" s="626"/>
      <c r="C2" s="626"/>
      <c r="D2" s="626"/>
      <c r="E2" s="626"/>
      <c r="F2" s="626"/>
      <c r="G2" s="626"/>
      <c r="H2" s="626"/>
      <c r="I2" s="626"/>
      <c r="J2" s="626"/>
      <c r="K2" s="626"/>
      <c r="L2" s="626"/>
      <c r="M2" s="626"/>
      <c r="N2" s="626"/>
      <c r="O2" s="626"/>
      <c r="P2" s="626"/>
      <c r="Q2" s="626"/>
    </row>
    <row r="3" spans="1:17" ht="15.75">
      <c r="A3" s="627" t="s">
        <v>42</v>
      </c>
      <c r="B3" s="627"/>
      <c r="C3" s="627"/>
      <c r="D3" s="627"/>
      <c r="E3" s="627"/>
      <c r="F3" s="627"/>
      <c r="G3" s="627"/>
      <c r="H3" s="627"/>
      <c r="I3" s="627"/>
      <c r="J3" s="627"/>
      <c r="K3" s="627"/>
      <c r="L3" s="627"/>
      <c r="M3" s="627"/>
      <c r="N3" s="627"/>
      <c r="O3" s="627"/>
      <c r="P3" s="627"/>
      <c r="Q3" s="627"/>
    </row>
    <row r="4" spans="1:17" ht="15.75">
      <c r="A4" s="628" t="s">
        <v>741</v>
      </c>
      <c r="B4" s="628"/>
      <c r="C4" s="628"/>
      <c r="D4" s="628"/>
      <c r="E4" s="628"/>
      <c r="F4" s="628"/>
      <c r="G4" s="628"/>
      <c r="H4" s="628"/>
      <c r="I4" s="628"/>
      <c r="J4" s="628"/>
      <c r="K4" s="628"/>
      <c r="L4" s="628"/>
      <c r="M4" s="628"/>
      <c r="N4" s="628"/>
      <c r="O4" s="628"/>
      <c r="P4" s="628"/>
      <c r="Q4" s="628"/>
    </row>
    <row r="5" spans="1:17" ht="20.100000000000001" customHeight="1">
      <c r="A5" s="27" t="s">
        <v>213</v>
      </c>
      <c r="B5" s="99"/>
      <c r="C5" s="99"/>
      <c r="D5" s="99"/>
      <c r="E5" s="99"/>
      <c r="F5" s="99"/>
      <c r="G5" s="99"/>
      <c r="H5" s="99"/>
      <c r="I5" s="99"/>
      <c r="J5" s="99"/>
      <c r="K5" s="99"/>
      <c r="L5" s="99"/>
      <c r="M5" s="99"/>
      <c r="N5" s="99"/>
      <c r="O5" s="99"/>
      <c r="P5" s="99"/>
      <c r="Q5" s="56" t="s">
        <v>214</v>
      </c>
    </row>
    <row r="6" spans="1:17" s="5" customFormat="1" ht="29.25" customHeight="1" thickBot="1">
      <c r="A6" s="629" t="s">
        <v>149</v>
      </c>
      <c r="B6" s="660">
        <v>2015</v>
      </c>
      <c r="C6" s="660"/>
      <c r="D6" s="660"/>
      <c r="E6" s="660">
        <v>2016</v>
      </c>
      <c r="F6" s="660"/>
      <c r="G6" s="660"/>
      <c r="H6" s="660">
        <v>2017</v>
      </c>
      <c r="I6" s="660"/>
      <c r="J6" s="660"/>
      <c r="K6" s="660">
        <v>2018</v>
      </c>
      <c r="L6" s="660"/>
      <c r="M6" s="660"/>
      <c r="N6" s="660">
        <v>2019</v>
      </c>
      <c r="O6" s="660"/>
      <c r="P6" s="660"/>
      <c r="Q6" s="657" t="s">
        <v>679</v>
      </c>
    </row>
    <row r="7" spans="1:17" s="5" customFormat="1" ht="30.75" customHeight="1" thickBot="1">
      <c r="A7" s="630"/>
      <c r="B7" s="450" t="s">
        <v>43</v>
      </c>
      <c r="C7" s="450" t="s">
        <v>44</v>
      </c>
      <c r="D7" s="450" t="s">
        <v>45</v>
      </c>
      <c r="E7" s="450" t="s">
        <v>43</v>
      </c>
      <c r="F7" s="450" t="s">
        <v>44</v>
      </c>
      <c r="G7" s="450" t="s">
        <v>45</v>
      </c>
      <c r="H7" s="450" t="s">
        <v>43</v>
      </c>
      <c r="I7" s="450" t="s">
        <v>44</v>
      </c>
      <c r="J7" s="450" t="s">
        <v>45</v>
      </c>
      <c r="K7" s="450" t="s">
        <v>43</v>
      </c>
      <c r="L7" s="450" t="s">
        <v>44</v>
      </c>
      <c r="M7" s="450" t="s">
        <v>45</v>
      </c>
      <c r="N7" s="450" t="s">
        <v>43</v>
      </c>
      <c r="O7" s="450" t="s">
        <v>44</v>
      </c>
      <c r="P7" s="450" t="s">
        <v>45</v>
      </c>
      <c r="Q7" s="658"/>
    </row>
    <row r="8" spans="1:17" s="5" customFormat="1" ht="25.5" customHeight="1">
      <c r="A8" s="631"/>
      <c r="B8" s="494" t="s">
        <v>46</v>
      </c>
      <c r="C8" s="494" t="s">
        <v>64</v>
      </c>
      <c r="D8" s="494" t="s">
        <v>47</v>
      </c>
      <c r="E8" s="494" t="s">
        <v>46</v>
      </c>
      <c r="F8" s="494" t="s">
        <v>64</v>
      </c>
      <c r="G8" s="494" t="s">
        <v>47</v>
      </c>
      <c r="H8" s="494" t="s">
        <v>46</v>
      </c>
      <c r="I8" s="494" t="s">
        <v>64</v>
      </c>
      <c r="J8" s="494" t="s">
        <v>47</v>
      </c>
      <c r="K8" s="557" t="s">
        <v>46</v>
      </c>
      <c r="L8" s="557" t="s">
        <v>64</v>
      </c>
      <c r="M8" s="557" t="s">
        <v>47</v>
      </c>
      <c r="N8" s="494" t="s">
        <v>46</v>
      </c>
      <c r="O8" s="494" t="s">
        <v>64</v>
      </c>
      <c r="P8" s="494" t="s">
        <v>47</v>
      </c>
      <c r="Q8" s="659"/>
    </row>
    <row r="9" spans="1:17" s="6" customFormat="1" ht="30.75" customHeight="1" thickBot="1">
      <c r="A9" s="79" t="s">
        <v>48</v>
      </c>
      <c r="B9" s="388">
        <v>285449</v>
      </c>
      <c r="C9" s="388">
        <v>38826</v>
      </c>
      <c r="D9" s="388">
        <v>1390</v>
      </c>
      <c r="E9" s="388">
        <v>286406</v>
      </c>
      <c r="F9" s="388">
        <v>39367</v>
      </c>
      <c r="G9" s="388">
        <v>1390</v>
      </c>
      <c r="H9" s="388">
        <v>288987</v>
      </c>
      <c r="I9" s="388">
        <v>39754</v>
      </c>
      <c r="J9" s="388">
        <v>1390</v>
      </c>
      <c r="K9" s="388">
        <v>290040</v>
      </c>
      <c r="L9" s="388">
        <v>39766</v>
      </c>
      <c r="M9" s="388">
        <v>1390</v>
      </c>
      <c r="N9" s="387">
        <v>290360</v>
      </c>
      <c r="O9" s="387">
        <v>39766</v>
      </c>
      <c r="P9" s="387">
        <v>1390</v>
      </c>
      <c r="Q9" s="65" t="s">
        <v>701</v>
      </c>
    </row>
    <row r="10" spans="1:17" s="6" customFormat="1" ht="30.75" customHeight="1" thickBot="1">
      <c r="A10" s="80" t="s">
        <v>49</v>
      </c>
      <c r="B10" s="390">
        <v>43785</v>
      </c>
      <c r="C10" s="390">
        <v>4013</v>
      </c>
      <c r="D10" s="390">
        <v>0</v>
      </c>
      <c r="E10" s="390">
        <v>44086</v>
      </c>
      <c r="F10" s="390">
        <v>4013</v>
      </c>
      <c r="G10" s="390">
        <v>0</v>
      </c>
      <c r="H10" s="390">
        <v>44975</v>
      </c>
      <c r="I10" s="390">
        <v>4060</v>
      </c>
      <c r="J10" s="390">
        <v>0</v>
      </c>
      <c r="K10" s="390">
        <v>45642</v>
      </c>
      <c r="L10" s="390">
        <v>4066</v>
      </c>
      <c r="M10" s="390">
        <v>0</v>
      </c>
      <c r="N10" s="389">
        <v>45829</v>
      </c>
      <c r="O10" s="389">
        <v>4066</v>
      </c>
      <c r="P10" s="616">
        <v>0</v>
      </c>
      <c r="Q10" s="66" t="s">
        <v>514</v>
      </c>
    </row>
    <row r="11" spans="1:17" s="6" customFormat="1" ht="30.75" customHeight="1" thickBot="1">
      <c r="A11" s="81" t="s">
        <v>50</v>
      </c>
      <c r="B11" s="392">
        <v>39807</v>
      </c>
      <c r="C11" s="392">
        <v>2779</v>
      </c>
      <c r="D11" s="392">
        <v>0</v>
      </c>
      <c r="E11" s="392">
        <v>40103</v>
      </c>
      <c r="F11" s="392">
        <v>2779</v>
      </c>
      <c r="G11" s="392">
        <v>0</v>
      </c>
      <c r="H11" s="392">
        <v>40770</v>
      </c>
      <c r="I11" s="392">
        <v>2813</v>
      </c>
      <c r="J11" s="392">
        <v>0</v>
      </c>
      <c r="K11" s="392">
        <v>41352</v>
      </c>
      <c r="L11" s="392">
        <v>2817</v>
      </c>
      <c r="M11" s="392">
        <v>0</v>
      </c>
      <c r="N11" s="391">
        <v>41352</v>
      </c>
      <c r="O11" s="391">
        <v>2817</v>
      </c>
      <c r="P11" s="617">
        <v>0</v>
      </c>
      <c r="Q11" s="67" t="s">
        <v>515</v>
      </c>
    </row>
    <row r="12" spans="1:17" s="6" customFormat="1" ht="30.75" customHeight="1" thickBot="1">
      <c r="A12" s="80" t="s">
        <v>51</v>
      </c>
      <c r="B12" s="390">
        <v>61000</v>
      </c>
      <c r="C12" s="390">
        <v>5091</v>
      </c>
      <c r="D12" s="390">
        <v>0</v>
      </c>
      <c r="E12" s="390">
        <v>61205</v>
      </c>
      <c r="F12" s="390">
        <v>5091</v>
      </c>
      <c r="G12" s="390">
        <v>0</v>
      </c>
      <c r="H12" s="390">
        <v>63038</v>
      </c>
      <c r="I12" s="390">
        <v>5155</v>
      </c>
      <c r="J12" s="390">
        <v>0</v>
      </c>
      <c r="K12" s="390">
        <v>63305</v>
      </c>
      <c r="L12" s="390">
        <v>5759</v>
      </c>
      <c r="M12" s="390">
        <v>0</v>
      </c>
      <c r="N12" s="389">
        <v>63976</v>
      </c>
      <c r="O12" s="389">
        <v>5759</v>
      </c>
      <c r="P12" s="616">
        <v>0</v>
      </c>
      <c r="Q12" s="66" t="s">
        <v>516</v>
      </c>
    </row>
    <row r="13" spans="1:17" s="6" customFormat="1" ht="30.75" customHeight="1" thickBot="1">
      <c r="A13" s="81" t="s">
        <v>680</v>
      </c>
      <c r="B13" s="392">
        <v>34687</v>
      </c>
      <c r="C13" s="392">
        <v>1940</v>
      </c>
      <c r="D13" s="392">
        <v>0</v>
      </c>
      <c r="E13" s="392">
        <v>34921</v>
      </c>
      <c r="F13" s="392">
        <v>1940</v>
      </c>
      <c r="G13" s="392">
        <v>0</v>
      </c>
      <c r="H13" s="392">
        <v>35336</v>
      </c>
      <c r="I13" s="392">
        <v>1944</v>
      </c>
      <c r="J13" s="392">
        <v>0</v>
      </c>
      <c r="K13" s="354" t="s">
        <v>455</v>
      </c>
      <c r="L13" s="354" t="s">
        <v>455</v>
      </c>
      <c r="M13" s="354" t="s">
        <v>455</v>
      </c>
      <c r="N13" s="354" t="s">
        <v>455</v>
      </c>
      <c r="O13" s="354" t="s">
        <v>455</v>
      </c>
      <c r="P13" s="354" t="s">
        <v>455</v>
      </c>
      <c r="Q13" s="67" t="s">
        <v>534</v>
      </c>
    </row>
    <row r="14" spans="1:17" s="6" customFormat="1" ht="30.75" customHeight="1" thickBot="1">
      <c r="A14" s="80" t="s">
        <v>52</v>
      </c>
      <c r="B14" s="390">
        <v>37737</v>
      </c>
      <c r="C14" s="390">
        <v>2728</v>
      </c>
      <c r="D14" s="390">
        <v>0</v>
      </c>
      <c r="E14" s="390">
        <v>37967</v>
      </c>
      <c r="F14" s="390">
        <v>2728</v>
      </c>
      <c r="G14" s="390">
        <v>0</v>
      </c>
      <c r="H14" s="390">
        <v>38590</v>
      </c>
      <c r="I14" s="390">
        <v>2750</v>
      </c>
      <c r="J14" s="390">
        <v>0</v>
      </c>
      <c r="K14" s="390">
        <v>50174</v>
      </c>
      <c r="L14" s="390">
        <v>1728</v>
      </c>
      <c r="M14" s="390">
        <v>0</v>
      </c>
      <c r="N14" s="389">
        <v>50174</v>
      </c>
      <c r="O14" s="389">
        <v>1728</v>
      </c>
      <c r="P14" s="616">
        <v>0</v>
      </c>
      <c r="Q14" s="66" t="s">
        <v>517</v>
      </c>
    </row>
    <row r="15" spans="1:17" s="6" customFormat="1" ht="30.75" customHeight="1">
      <c r="A15" s="194" t="s">
        <v>519</v>
      </c>
      <c r="B15" s="386">
        <v>70888</v>
      </c>
      <c r="C15" s="386" t="s">
        <v>196</v>
      </c>
      <c r="D15" s="386">
        <v>60</v>
      </c>
      <c r="E15" s="386">
        <v>71571</v>
      </c>
      <c r="F15" s="386">
        <v>5420</v>
      </c>
      <c r="G15" s="386">
        <v>60</v>
      </c>
      <c r="H15" s="386">
        <v>78500</v>
      </c>
      <c r="I15" s="386">
        <v>5620</v>
      </c>
      <c r="J15" s="386">
        <v>1440</v>
      </c>
      <c r="K15" s="386">
        <v>79720</v>
      </c>
      <c r="L15" s="386">
        <v>5770</v>
      </c>
      <c r="M15" s="386">
        <v>1440</v>
      </c>
      <c r="N15" s="393">
        <v>80500</v>
      </c>
      <c r="O15" s="393">
        <v>5800</v>
      </c>
      <c r="P15" s="393">
        <v>1440</v>
      </c>
      <c r="Q15" s="68" t="s">
        <v>518</v>
      </c>
    </row>
    <row r="16" spans="1:17" s="7" customFormat="1" ht="33.75" customHeight="1">
      <c r="A16" s="249" t="s">
        <v>537</v>
      </c>
      <c r="B16" s="321" t="s">
        <v>455</v>
      </c>
      <c r="C16" s="321" t="s">
        <v>455</v>
      </c>
      <c r="D16" s="321" t="s">
        <v>455</v>
      </c>
      <c r="E16" s="321" t="s">
        <v>455</v>
      </c>
      <c r="F16" s="321" t="s">
        <v>455</v>
      </c>
      <c r="G16" s="321" t="s">
        <v>455</v>
      </c>
      <c r="H16" s="394">
        <v>120872</v>
      </c>
      <c r="I16" s="394">
        <v>700346</v>
      </c>
      <c r="J16" s="394">
        <v>215</v>
      </c>
      <c r="K16" s="394">
        <v>165804</v>
      </c>
      <c r="L16" s="394">
        <v>719410</v>
      </c>
      <c r="M16" s="394">
        <v>635</v>
      </c>
      <c r="N16" s="321">
        <v>232622</v>
      </c>
      <c r="O16" s="321">
        <v>668422</v>
      </c>
      <c r="P16" s="321">
        <v>179</v>
      </c>
      <c r="Q16" s="319" t="s">
        <v>536</v>
      </c>
    </row>
    <row r="17" spans="1:17" ht="30.75" customHeight="1">
      <c r="A17" s="384" t="s">
        <v>2</v>
      </c>
      <c r="B17" s="316">
        <f t="shared" ref="B17:J17" si="0">SUM(B9:B16)</f>
        <v>573353</v>
      </c>
      <c r="C17" s="316">
        <f t="shared" si="0"/>
        <v>55377</v>
      </c>
      <c r="D17" s="316">
        <f t="shared" si="0"/>
        <v>1450</v>
      </c>
      <c r="E17" s="316">
        <f>SUM(E9:E16)</f>
        <v>576259</v>
      </c>
      <c r="F17" s="316">
        <f t="shared" si="0"/>
        <v>61338</v>
      </c>
      <c r="G17" s="316">
        <f t="shared" si="0"/>
        <v>1450</v>
      </c>
      <c r="H17" s="316">
        <f t="shared" si="0"/>
        <v>711068</v>
      </c>
      <c r="I17" s="316">
        <f t="shared" si="0"/>
        <v>762442</v>
      </c>
      <c r="J17" s="316">
        <f t="shared" si="0"/>
        <v>3045</v>
      </c>
      <c r="K17" s="316">
        <f t="shared" ref="K17:P17" si="1">SUM(K9:K16)</f>
        <v>736037</v>
      </c>
      <c r="L17" s="316">
        <f t="shared" si="1"/>
        <v>779316</v>
      </c>
      <c r="M17" s="316">
        <f t="shared" si="1"/>
        <v>3465</v>
      </c>
      <c r="N17" s="316">
        <f t="shared" si="1"/>
        <v>804813</v>
      </c>
      <c r="O17" s="316">
        <f t="shared" si="1"/>
        <v>728358</v>
      </c>
      <c r="P17" s="316">
        <f t="shared" si="1"/>
        <v>3009</v>
      </c>
      <c r="Q17" s="385" t="s">
        <v>3</v>
      </c>
    </row>
    <row r="18" spans="1:17" ht="14.25" customHeight="1">
      <c r="A18" s="653" t="s">
        <v>538</v>
      </c>
      <c r="B18" s="654"/>
      <c r="C18" s="654"/>
      <c r="D18" s="654"/>
      <c r="E18" s="654"/>
      <c r="F18" s="654"/>
      <c r="G18" s="652" t="s">
        <v>539</v>
      </c>
      <c r="H18" s="652"/>
      <c r="I18" s="652"/>
      <c r="J18" s="652"/>
      <c r="K18" s="652"/>
      <c r="L18" s="652"/>
      <c r="M18" s="652"/>
      <c r="N18" s="652"/>
      <c r="O18" s="652"/>
      <c r="P18" s="652"/>
      <c r="Q18" s="652"/>
    </row>
    <row r="19" spans="1:17" ht="14.25" customHeight="1">
      <c r="A19" s="655" t="s">
        <v>738</v>
      </c>
      <c r="B19" s="655"/>
      <c r="C19" s="655"/>
      <c r="D19" s="655"/>
      <c r="E19" s="655"/>
      <c r="F19" s="655"/>
      <c r="G19" s="656" t="s">
        <v>739</v>
      </c>
      <c r="H19" s="656"/>
      <c r="I19" s="656"/>
      <c r="J19" s="656"/>
      <c r="K19" s="656"/>
      <c r="L19" s="656"/>
      <c r="M19" s="656"/>
      <c r="N19" s="656"/>
      <c r="O19" s="656"/>
      <c r="P19" s="656"/>
      <c r="Q19" s="656"/>
    </row>
    <row r="21" spans="1:17">
      <c r="B21" s="554"/>
      <c r="C21" s="554"/>
      <c r="D21" s="554"/>
      <c r="E21" s="554"/>
      <c r="F21" s="554"/>
      <c r="G21" s="554"/>
      <c r="H21" s="554"/>
      <c r="I21" s="554"/>
      <c r="J21" s="554"/>
      <c r="K21" s="554"/>
      <c r="L21" s="554"/>
      <c r="M21" s="554"/>
      <c r="N21" s="554"/>
      <c r="O21" s="554"/>
      <c r="P21" s="554"/>
    </row>
  </sheetData>
  <mergeCells count="15">
    <mergeCell ref="G18:Q18"/>
    <mergeCell ref="A18:F18"/>
    <mergeCell ref="A19:F19"/>
    <mergeCell ref="G19:Q19"/>
    <mergeCell ref="A1:Q1"/>
    <mergeCell ref="A2:Q2"/>
    <mergeCell ref="A6:A8"/>
    <mergeCell ref="Q6:Q8"/>
    <mergeCell ref="A3:Q3"/>
    <mergeCell ref="A4:Q4"/>
    <mergeCell ref="E6:G6"/>
    <mergeCell ref="B6:D6"/>
    <mergeCell ref="H6:J6"/>
    <mergeCell ref="N6:P6"/>
    <mergeCell ref="K6:M6"/>
  </mergeCells>
  <phoneticPr fontId="24" type="noConversion"/>
  <printOptions horizontalCentered="1" verticalCentered="1"/>
  <pageMargins left="0" right="0" top="0" bottom="0" header="0" footer="0"/>
  <pageSetup paperSize="9" scale="85"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rightToLeft="1" view="pageBreakPreview" zoomScaleNormal="100" workbookViewId="0">
      <selection activeCell="B10" sqref="B10"/>
    </sheetView>
  </sheetViews>
  <sheetFormatPr defaultRowHeight="12.75"/>
  <cols>
    <col min="1" max="1" width="18.5703125" style="19" customWidth="1"/>
    <col min="2" max="2" width="8.5703125" style="19" bestFit="1" customWidth="1"/>
    <col min="3" max="4" width="8.140625" style="19" customWidth="1"/>
    <col min="5" max="5" width="8.5703125" style="19" bestFit="1" customWidth="1"/>
    <col min="6" max="7" width="8.140625" style="19" customWidth="1"/>
    <col min="8" max="8" width="8.5703125" style="19" bestFit="1" customWidth="1"/>
    <col min="9" max="9" width="8.7109375" style="19" bestFit="1" customWidth="1"/>
    <col min="10" max="10" width="8.140625" style="19" customWidth="1"/>
    <col min="11" max="12" width="8.7109375" style="19" bestFit="1" customWidth="1"/>
    <col min="13" max="13" width="8.140625" style="19" customWidth="1"/>
    <col min="14" max="15" width="8.7109375" style="19" bestFit="1" customWidth="1"/>
    <col min="16" max="16" width="8.140625" style="19" customWidth="1"/>
    <col min="17" max="17" width="22.42578125" style="19" customWidth="1"/>
    <col min="18" max="16384" width="9.140625" style="99"/>
  </cols>
  <sheetData>
    <row r="1" spans="1:17" ht="18" customHeight="1">
      <c r="A1" s="623" t="s">
        <v>289</v>
      </c>
      <c r="B1" s="624"/>
      <c r="C1" s="624"/>
      <c r="D1" s="624"/>
      <c r="E1" s="624"/>
      <c r="F1" s="624"/>
      <c r="G1" s="624"/>
      <c r="H1" s="624"/>
      <c r="I1" s="624"/>
      <c r="J1" s="624"/>
      <c r="K1" s="624"/>
      <c r="L1" s="624"/>
      <c r="M1" s="624"/>
      <c r="N1" s="624"/>
      <c r="O1" s="624"/>
      <c r="P1" s="624"/>
      <c r="Q1" s="624"/>
    </row>
    <row r="2" spans="1:17" ht="18">
      <c r="A2" s="625" t="s">
        <v>741</v>
      </c>
      <c r="B2" s="626"/>
      <c r="C2" s="626"/>
      <c r="D2" s="626"/>
      <c r="E2" s="626"/>
      <c r="F2" s="626"/>
      <c r="G2" s="626"/>
      <c r="H2" s="626"/>
      <c r="I2" s="626"/>
      <c r="J2" s="626"/>
      <c r="K2" s="626"/>
      <c r="L2" s="626"/>
      <c r="M2" s="626"/>
      <c r="N2" s="626"/>
      <c r="O2" s="626"/>
      <c r="P2" s="626"/>
      <c r="Q2" s="626"/>
    </row>
    <row r="3" spans="1:17" ht="15.75" customHeight="1">
      <c r="A3" s="628" t="s">
        <v>308</v>
      </c>
      <c r="B3" s="628"/>
      <c r="C3" s="628"/>
      <c r="D3" s="628"/>
      <c r="E3" s="628"/>
      <c r="F3" s="628"/>
      <c r="G3" s="628"/>
      <c r="H3" s="628"/>
      <c r="I3" s="628"/>
      <c r="J3" s="628"/>
      <c r="K3" s="628"/>
      <c r="L3" s="628"/>
      <c r="M3" s="628"/>
      <c r="N3" s="628"/>
      <c r="O3" s="628"/>
      <c r="P3" s="628"/>
      <c r="Q3" s="628"/>
    </row>
    <row r="4" spans="1:17" ht="15.75">
      <c r="A4" s="628" t="s">
        <v>741</v>
      </c>
      <c r="B4" s="628"/>
      <c r="C4" s="628"/>
      <c r="D4" s="628"/>
      <c r="E4" s="628"/>
      <c r="F4" s="628"/>
      <c r="G4" s="628"/>
      <c r="H4" s="628"/>
      <c r="I4" s="628"/>
      <c r="J4" s="628"/>
      <c r="K4" s="628"/>
      <c r="L4" s="628"/>
      <c r="M4" s="628"/>
      <c r="N4" s="628"/>
      <c r="O4" s="628"/>
      <c r="P4" s="628"/>
      <c r="Q4" s="628"/>
    </row>
    <row r="5" spans="1:17" ht="20.100000000000001" customHeight="1">
      <c r="A5" s="27" t="s">
        <v>215</v>
      </c>
      <c r="B5" s="99"/>
      <c r="C5" s="99"/>
      <c r="D5" s="99"/>
      <c r="E5" s="99"/>
      <c r="F5" s="99"/>
      <c r="G5" s="99"/>
      <c r="H5" s="99"/>
      <c r="I5" s="99"/>
      <c r="J5" s="99"/>
      <c r="K5" s="99"/>
      <c r="L5" s="99"/>
      <c r="M5" s="99"/>
      <c r="N5" s="99"/>
      <c r="O5" s="99"/>
      <c r="P5" s="99"/>
      <c r="Q5" s="56" t="s">
        <v>216</v>
      </c>
    </row>
    <row r="6" spans="1:17" s="5" customFormat="1" ht="29.25" customHeight="1">
      <c r="A6" s="666" t="s">
        <v>53</v>
      </c>
      <c r="B6" s="664">
        <v>2015</v>
      </c>
      <c r="C6" s="665"/>
      <c r="D6" s="665"/>
      <c r="E6" s="664">
        <v>2016</v>
      </c>
      <c r="F6" s="665"/>
      <c r="G6" s="665"/>
      <c r="H6" s="664">
        <v>2017</v>
      </c>
      <c r="I6" s="665"/>
      <c r="J6" s="665"/>
      <c r="K6" s="664">
        <v>2018</v>
      </c>
      <c r="L6" s="665"/>
      <c r="M6" s="665"/>
      <c r="N6" s="664">
        <v>2019</v>
      </c>
      <c r="O6" s="665"/>
      <c r="P6" s="665"/>
      <c r="Q6" s="661" t="s">
        <v>54</v>
      </c>
    </row>
    <row r="7" spans="1:17" s="5" customFormat="1" ht="32.25" customHeight="1">
      <c r="A7" s="667"/>
      <c r="B7" s="135" t="s">
        <v>430</v>
      </c>
      <c r="C7" s="135" t="s">
        <v>432</v>
      </c>
      <c r="D7" s="135" t="s">
        <v>435</v>
      </c>
      <c r="E7" s="135" t="s">
        <v>430</v>
      </c>
      <c r="F7" s="135" t="s">
        <v>432</v>
      </c>
      <c r="G7" s="135" t="s">
        <v>435</v>
      </c>
      <c r="H7" s="135" t="s">
        <v>430</v>
      </c>
      <c r="I7" s="135" t="s">
        <v>432</v>
      </c>
      <c r="J7" s="135" t="s">
        <v>435</v>
      </c>
      <c r="K7" s="135" t="s">
        <v>430</v>
      </c>
      <c r="L7" s="135" t="s">
        <v>432</v>
      </c>
      <c r="M7" s="135" t="s">
        <v>435</v>
      </c>
      <c r="N7" s="135" t="s">
        <v>430</v>
      </c>
      <c r="O7" s="135" t="s">
        <v>432</v>
      </c>
      <c r="P7" s="135" t="s">
        <v>435</v>
      </c>
      <c r="Q7" s="662"/>
    </row>
    <row r="8" spans="1:17" s="5" customFormat="1" ht="33.75" customHeight="1">
      <c r="A8" s="668"/>
      <c r="B8" s="297" t="s">
        <v>431</v>
      </c>
      <c r="C8" s="297" t="s">
        <v>433</v>
      </c>
      <c r="D8" s="297" t="s">
        <v>434</v>
      </c>
      <c r="E8" s="297" t="s">
        <v>431</v>
      </c>
      <c r="F8" s="297" t="s">
        <v>433</v>
      </c>
      <c r="G8" s="297" t="s">
        <v>434</v>
      </c>
      <c r="H8" s="297" t="s">
        <v>431</v>
      </c>
      <c r="I8" s="297" t="s">
        <v>433</v>
      </c>
      <c r="J8" s="297" t="s">
        <v>434</v>
      </c>
      <c r="K8" s="297" t="s">
        <v>431</v>
      </c>
      <c r="L8" s="297" t="s">
        <v>433</v>
      </c>
      <c r="M8" s="297" t="s">
        <v>434</v>
      </c>
      <c r="N8" s="297" t="s">
        <v>431</v>
      </c>
      <c r="O8" s="297" t="s">
        <v>433</v>
      </c>
      <c r="P8" s="297" t="s">
        <v>434</v>
      </c>
      <c r="Q8" s="663"/>
    </row>
    <row r="9" spans="1:17" s="6" customFormat="1" ht="30.75" customHeight="1" thickBot="1">
      <c r="A9" s="79" t="s">
        <v>48</v>
      </c>
      <c r="B9" s="37">
        <v>5746</v>
      </c>
      <c r="C9" s="37">
        <v>15697</v>
      </c>
      <c r="D9" s="37">
        <v>62</v>
      </c>
      <c r="E9" s="37">
        <v>15000</v>
      </c>
      <c r="F9" s="37">
        <v>19011</v>
      </c>
      <c r="G9" s="37">
        <v>57</v>
      </c>
      <c r="H9" s="37">
        <v>13010</v>
      </c>
      <c r="I9" s="37">
        <v>14077</v>
      </c>
      <c r="J9" s="37">
        <v>44</v>
      </c>
      <c r="K9" s="37">
        <v>15301</v>
      </c>
      <c r="L9" s="37">
        <v>18244</v>
      </c>
      <c r="M9" s="37">
        <v>54</v>
      </c>
      <c r="N9" s="37">
        <v>15399</v>
      </c>
      <c r="O9" s="37">
        <v>18425</v>
      </c>
      <c r="P9" s="37">
        <v>43</v>
      </c>
      <c r="Q9" s="65" t="s">
        <v>701</v>
      </c>
    </row>
    <row r="10" spans="1:17" s="6" customFormat="1" ht="30.75" customHeight="1" thickBot="1">
      <c r="A10" s="80" t="s">
        <v>49</v>
      </c>
      <c r="B10" s="38">
        <v>1548</v>
      </c>
      <c r="C10" s="38">
        <v>5984</v>
      </c>
      <c r="D10" s="38">
        <v>12</v>
      </c>
      <c r="E10" s="38">
        <v>1645</v>
      </c>
      <c r="F10" s="38">
        <v>4011</v>
      </c>
      <c r="G10" s="38">
        <v>10</v>
      </c>
      <c r="H10" s="38">
        <v>2064</v>
      </c>
      <c r="I10" s="38">
        <v>3205</v>
      </c>
      <c r="J10" s="38">
        <v>9</v>
      </c>
      <c r="K10" s="38">
        <v>1123</v>
      </c>
      <c r="L10" s="38">
        <v>2122</v>
      </c>
      <c r="M10" s="38">
        <v>11</v>
      </c>
      <c r="N10" s="38">
        <v>1237</v>
      </c>
      <c r="O10" s="38">
        <v>2405</v>
      </c>
      <c r="P10" s="38">
        <v>9</v>
      </c>
      <c r="Q10" s="66" t="s">
        <v>514</v>
      </c>
    </row>
    <row r="11" spans="1:17" s="6" customFormat="1" ht="30.75" customHeight="1" thickBot="1">
      <c r="A11" s="81" t="s">
        <v>50</v>
      </c>
      <c r="B11" s="39">
        <v>2654</v>
      </c>
      <c r="C11" s="39">
        <v>3654</v>
      </c>
      <c r="D11" s="39">
        <v>8</v>
      </c>
      <c r="E11" s="39">
        <v>454</v>
      </c>
      <c r="F11" s="39">
        <v>489</v>
      </c>
      <c r="G11" s="39">
        <v>12</v>
      </c>
      <c r="H11" s="39">
        <v>305</v>
      </c>
      <c r="I11" s="39">
        <v>339</v>
      </c>
      <c r="J11" s="39">
        <v>10</v>
      </c>
      <c r="K11" s="39">
        <v>239</v>
      </c>
      <c r="L11" s="39">
        <v>459</v>
      </c>
      <c r="M11" s="39">
        <v>12</v>
      </c>
      <c r="N11" s="39">
        <v>284</v>
      </c>
      <c r="O11" s="39">
        <v>478</v>
      </c>
      <c r="P11" s="39">
        <v>10</v>
      </c>
      <c r="Q11" s="67" t="s">
        <v>515</v>
      </c>
    </row>
    <row r="12" spans="1:17" s="6" customFormat="1" ht="30.75" customHeight="1" thickBot="1">
      <c r="A12" s="80" t="s">
        <v>51</v>
      </c>
      <c r="B12" s="38">
        <v>8954</v>
      </c>
      <c r="C12" s="38">
        <v>11984</v>
      </c>
      <c r="D12" s="38">
        <v>21</v>
      </c>
      <c r="E12" s="38">
        <v>2112</v>
      </c>
      <c r="F12" s="38">
        <v>5234</v>
      </c>
      <c r="G12" s="38">
        <v>21</v>
      </c>
      <c r="H12" s="38">
        <v>2300</v>
      </c>
      <c r="I12" s="38">
        <v>4230</v>
      </c>
      <c r="J12" s="38">
        <v>20</v>
      </c>
      <c r="K12" s="38">
        <v>1340</v>
      </c>
      <c r="L12" s="38">
        <v>2866</v>
      </c>
      <c r="M12" s="38">
        <v>22</v>
      </c>
      <c r="N12" s="38">
        <v>1396</v>
      </c>
      <c r="O12" s="38">
        <v>2904</v>
      </c>
      <c r="P12" s="38">
        <v>18</v>
      </c>
      <c r="Q12" s="66" t="s">
        <v>516</v>
      </c>
    </row>
    <row r="13" spans="1:17" s="6" customFormat="1" ht="30.75" customHeight="1" thickBot="1">
      <c r="A13" s="81" t="s">
        <v>535</v>
      </c>
      <c r="B13" s="39">
        <v>5698</v>
      </c>
      <c r="C13" s="39">
        <v>6542</v>
      </c>
      <c r="D13" s="39">
        <v>15</v>
      </c>
      <c r="E13" s="39">
        <v>4001</v>
      </c>
      <c r="F13" s="39">
        <v>1904</v>
      </c>
      <c r="G13" s="39">
        <v>37</v>
      </c>
      <c r="H13" s="39">
        <v>2015</v>
      </c>
      <c r="I13" s="39">
        <v>2054</v>
      </c>
      <c r="J13" s="39">
        <v>34</v>
      </c>
      <c r="K13" s="39" t="s">
        <v>455</v>
      </c>
      <c r="L13" s="39" t="s">
        <v>455</v>
      </c>
      <c r="M13" s="39" t="s">
        <v>455</v>
      </c>
      <c r="N13" s="39" t="s">
        <v>455</v>
      </c>
      <c r="O13" s="39" t="s">
        <v>455</v>
      </c>
      <c r="P13" s="39" t="s">
        <v>455</v>
      </c>
      <c r="Q13" s="67" t="s">
        <v>534</v>
      </c>
    </row>
    <row r="14" spans="1:17" s="6" customFormat="1" ht="30.75" customHeight="1" thickBot="1">
      <c r="A14" s="80" t="s">
        <v>52</v>
      </c>
      <c r="B14" s="38">
        <v>4587</v>
      </c>
      <c r="C14" s="38">
        <v>5698</v>
      </c>
      <c r="D14" s="38">
        <v>15</v>
      </c>
      <c r="E14" s="38">
        <v>1011</v>
      </c>
      <c r="F14" s="38">
        <v>6206</v>
      </c>
      <c r="G14" s="38">
        <v>17</v>
      </c>
      <c r="H14" s="38">
        <v>945</v>
      </c>
      <c r="I14" s="38">
        <v>4985</v>
      </c>
      <c r="J14" s="38">
        <v>15</v>
      </c>
      <c r="K14" s="38">
        <v>806</v>
      </c>
      <c r="L14" s="38">
        <v>1998</v>
      </c>
      <c r="M14" s="38">
        <v>15</v>
      </c>
      <c r="N14" s="38">
        <v>856</v>
      </c>
      <c r="O14" s="38">
        <v>2078</v>
      </c>
      <c r="P14" s="38">
        <v>15</v>
      </c>
      <c r="Q14" s="66" t="s">
        <v>517</v>
      </c>
    </row>
    <row r="15" spans="1:17" s="6" customFormat="1" ht="30.75" customHeight="1">
      <c r="A15" s="194" t="s">
        <v>520</v>
      </c>
      <c r="B15" s="40">
        <v>8700</v>
      </c>
      <c r="C15" s="40">
        <v>17400</v>
      </c>
      <c r="D15" s="40">
        <v>9</v>
      </c>
      <c r="E15" s="40">
        <v>9571</v>
      </c>
      <c r="F15" s="40">
        <v>21210</v>
      </c>
      <c r="G15" s="40">
        <v>8</v>
      </c>
      <c r="H15" s="234">
        <v>9680</v>
      </c>
      <c r="I15" s="234">
        <v>22100</v>
      </c>
      <c r="J15" s="234">
        <v>9</v>
      </c>
      <c r="K15" s="234">
        <v>6230</v>
      </c>
      <c r="L15" s="234">
        <v>14512</v>
      </c>
      <c r="M15" s="234">
        <v>7</v>
      </c>
      <c r="N15" s="234">
        <v>4325</v>
      </c>
      <c r="O15" s="234">
        <v>13230</v>
      </c>
      <c r="P15" s="234">
        <v>8</v>
      </c>
      <c r="Q15" s="68" t="s">
        <v>518</v>
      </c>
    </row>
    <row r="16" spans="1:17" s="7" customFormat="1" ht="33.75" customHeight="1">
      <c r="A16" s="249" t="s">
        <v>537</v>
      </c>
      <c r="B16" s="321" t="s">
        <v>455</v>
      </c>
      <c r="C16" s="321" t="s">
        <v>455</v>
      </c>
      <c r="D16" s="321" t="s">
        <v>455</v>
      </c>
      <c r="E16" s="321" t="s">
        <v>455</v>
      </c>
      <c r="F16" s="321" t="s">
        <v>455</v>
      </c>
      <c r="G16" s="321" t="s">
        <v>455</v>
      </c>
      <c r="H16" s="318">
        <v>11767</v>
      </c>
      <c r="I16" s="318">
        <v>177332</v>
      </c>
      <c r="J16" s="318">
        <v>168</v>
      </c>
      <c r="K16" s="318">
        <v>49809</v>
      </c>
      <c r="L16" s="318">
        <v>795640</v>
      </c>
      <c r="M16" s="318">
        <v>182</v>
      </c>
      <c r="N16" s="318">
        <v>145040</v>
      </c>
      <c r="O16" s="318">
        <v>700786</v>
      </c>
      <c r="P16" s="318">
        <v>180</v>
      </c>
      <c r="Q16" s="319" t="s">
        <v>536</v>
      </c>
    </row>
    <row r="17" spans="1:17" ht="32.25" customHeight="1">
      <c r="A17" s="384" t="s">
        <v>2</v>
      </c>
      <c r="B17" s="320">
        <f t="shared" ref="B17:J17" si="0">SUM(B9:B16)</f>
        <v>37887</v>
      </c>
      <c r="C17" s="320">
        <f t="shared" si="0"/>
        <v>66959</v>
      </c>
      <c r="D17" s="320">
        <f t="shared" si="0"/>
        <v>142</v>
      </c>
      <c r="E17" s="320">
        <f t="shared" si="0"/>
        <v>33794</v>
      </c>
      <c r="F17" s="320">
        <f t="shared" si="0"/>
        <v>58065</v>
      </c>
      <c r="G17" s="320">
        <f t="shared" si="0"/>
        <v>162</v>
      </c>
      <c r="H17" s="320">
        <f t="shared" si="0"/>
        <v>42086</v>
      </c>
      <c r="I17" s="320">
        <f t="shared" si="0"/>
        <v>228322</v>
      </c>
      <c r="J17" s="320">
        <f t="shared" si="0"/>
        <v>309</v>
      </c>
      <c r="K17" s="320">
        <f t="shared" ref="K17:P17" si="1">SUM(K9:K16)</f>
        <v>74848</v>
      </c>
      <c r="L17" s="320">
        <f t="shared" si="1"/>
        <v>835841</v>
      </c>
      <c r="M17" s="320">
        <f t="shared" si="1"/>
        <v>303</v>
      </c>
      <c r="N17" s="320">
        <f t="shared" si="1"/>
        <v>168537</v>
      </c>
      <c r="O17" s="320">
        <f t="shared" si="1"/>
        <v>740306</v>
      </c>
      <c r="P17" s="320">
        <f t="shared" si="1"/>
        <v>283</v>
      </c>
      <c r="Q17" s="317" t="s">
        <v>3</v>
      </c>
    </row>
    <row r="18" spans="1:17" ht="14.25" customHeight="1">
      <c r="A18" s="653" t="s">
        <v>538</v>
      </c>
      <c r="B18" s="654"/>
      <c r="C18" s="654"/>
      <c r="D18" s="654"/>
      <c r="E18" s="654"/>
      <c r="F18" s="654"/>
      <c r="G18" s="652" t="s">
        <v>539</v>
      </c>
      <c r="H18" s="652"/>
      <c r="I18" s="652"/>
      <c r="J18" s="652"/>
      <c r="K18" s="652"/>
      <c r="L18" s="652"/>
      <c r="M18" s="652"/>
      <c r="N18" s="652"/>
      <c r="O18" s="652"/>
      <c r="P18" s="652"/>
      <c r="Q18" s="652"/>
    </row>
    <row r="19" spans="1:17" ht="14.25" customHeight="1">
      <c r="A19" s="655" t="s">
        <v>738</v>
      </c>
      <c r="B19" s="655"/>
      <c r="C19" s="655"/>
      <c r="D19" s="655"/>
      <c r="E19" s="655"/>
      <c r="F19" s="655"/>
      <c r="G19" s="656" t="s">
        <v>739</v>
      </c>
      <c r="H19" s="656"/>
      <c r="I19" s="656"/>
      <c r="J19" s="656"/>
      <c r="K19" s="656"/>
      <c r="L19" s="656"/>
      <c r="M19" s="656"/>
      <c r="N19" s="656"/>
      <c r="O19" s="656"/>
      <c r="P19" s="656"/>
      <c r="Q19" s="656"/>
    </row>
    <row r="32" spans="1:17" ht="29.25" customHeight="1"/>
  </sheetData>
  <mergeCells count="15">
    <mergeCell ref="A1:Q1"/>
    <mergeCell ref="A2:Q2"/>
    <mergeCell ref="A3:Q3"/>
    <mergeCell ref="A4:Q4"/>
    <mergeCell ref="A6:A8"/>
    <mergeCell ref="B6:D6"/>
    <mergeCell ref="E6:G6"/>
    <mergeCell ref="H6:J6"/>
    <mergeCell ref="N6:P6"/>
    <mergeCell ref="G18:Q18"/>
    <mergeCell ref="G19:Q19"/>
    <mergeCell ref="A18:F18"/>
    <mergeCell ref="A19:F19"/>
    <mergeCell ref="Q6:Q8"/>
    <mergeCell ref="K6:M6"/>
  </mergeCells>
  <printOptions horizontalCentered="1" verticalCentered="1"/>
  <pageMargins left="0" right="0" top="0" bottom="0" header="0" footer="0"/>
  <pageSetup paperSize="9" scale="8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rightToLeft="1" view="pageBreakPreview" zoomScaleNormal="75" zoomScaleSheetLayoutView="100" workbookViewId="0">
      <selection activeCell="D10" sqref="D10"/>
    </sheetView>
  </sheetViews>
  <sheetFormatPr defaultRowHeight="12.75"/>
  <cols>
    <col min="1" max="1" width="23.28515625" style="18" customWidth="1"/>
    <col min="2" max="7" width="13.28515625" style="18" customWidth="1"/>
    <col min="8" max="8" width="11.5703125" style="18" customWidth="1"/>
    <col min="9" max="9" width="26.5703125" style="18" customWidth="1"/>
    <col min="10" max="16384" width="9.140625" style="99"/>
  </cols>
  <sheetData>
    <row r="1" spans="1:9" s="12" customFormat="1" ht="18">
      <c r="A1" s="623" t="s">
        <v>297</v>
      </c>
      <c r="B1" s="624"/>
      <c r="C1" s="624"/>
      <c r="D1" s="624"/>
      <c r="E1" s="624"/>
      <c r="F1" s="624"/>
      <c r="G1" s="624"/>
      <c r="H1" s="624"/>
      <c r="I1" s="624"/>
    </row>
    <row r="2" spans="1:9" s="12" customFormat="1" ht="18">
      <c r="A2" s="625">
        <v>2019</v>
      </c>
      <c r="B2" s="626"/>
      <c r="C2" s="626"/>
      <c r="D2" s="626"/>
      <c r="E2" s="626"/>
      <c r="F2" s="626"/>
      <c r="G2" s="626"/>
      <c r="H2" s="626"/>
      <c r="I2" s="626"/>
    </row>
    <row r="3" spans="1:9" s="13" customFormat="1" ht="37.5" customHeight="1">
      <c r="A3" s="627" t="s">
        <v>682</v>
      </c>
      <c r="B3" s="627"/>
      <c r="C3" s="627"/>
      <c r="D3" s="627"/>
      <c r="E3" s="627"/>
      <c r="F3" s="627"/>
      <c r="G3" s="627"/>
      <c r="H3" s="627"/>
      <c r="I3" s="627"/>
    </row>
    <row r="4" spans="1:9" s="13" customFormat="1" ht="15.75">
      <c r="A4" s="628">
        <v>2019</v>
      </c>
      <c r="B4" s="628"/>
      <c r="C4" s="628"/>
      <c r="D4" s="628"/>
      <c r="E4" s="628"/>
      <c r="F4" s="628"/>
      <c r="G4" s="628"/>
      <c r="H4" s="628"/>
      <c r="I4" s="628"/>
    </row>
    <row r="5" spans="1:9" ht="20.100000000000001" customHeight="1">
      <c r="A5" s="27" t="s">
        <v>217</v>
      </c>
      <c r="B5" s="174"/>
      <c r="C5" s="174"/>
      <c r="D5" s="99"/>
      <c r="E5" s="99"/>
      <c r="F5" s="99"/>
      <c r="G5" s="99"/>
      <c r="H5" s="99"/>
      <c r="I5" s="56" t="s">
        <v>218</v>
      </c>
    </row>
    <row r="6" spans="1:9" s="5" customFormat="1" ht="65.25" customHeight="1">
      <c r="A6" s="175" t="s">
        <v>658</v>
      </c>
      <c r="B6" s="197" t="s">
        <v>125</v>
      </c>
      <c r="C6" s="197" t="s">
        <v>126</v>
      </c>
      <c r="D6" s="197" t="s">
        <v>127</v>
      </c>
      <c r="E6" s="197" t="s">
        <v>128</v>
      </c>
      <c r="F6" s="197" t="s">
        <v>129</v>
      </c>
      <c r="G6" s="197" t="s">
        <v>132</v>
      </c>
      <c r="H6" s="147" t="s">
        <v>114</v>
      </c>
      <c r="I6" s="495" t="s">
        <v>657</v>
      </c>
    </row>
    <row r="7" spans="1:9" s="6" customFormat="1" ht="24.95" customHeight="1" thickBot="1">
      <c r="A7" s="92" t="s">
        <v>4</v>
      </c>
      <c r="B7" s="176">
        <v>118</v>
      </c>
      <c r="C7" s="177">
        <v>156</v>
      </c>
      <c r="D7" s="176">
        <v>178</v>
      </c>
      <c r="E7" s="176">
        <v>148</v>
      </c>
      <c r="F7" s="176">
        <v>130</v>
      </c>
      <c r="G7" s="176">
        <v>14</v>
      </c>
      <c r="H7" s="261">
        <f>SUM(B7:G7)</f>
        <v>744</v>
      </c>
      <c r="I7" s="61" t="s">
        <v>13</v>
      </c>
    </row>
    <row r="8" spans="1:9" s="6" customFormat="1" ht="24.95" customHeight="1" thickBot="1">
      <c r="A8" s="58" t="s">
        <v>5</v>
      </c>
      <c r="B8" s="178">
        <v>109</v>
      </c>
      <c r="C8" s="179">
        <v>141</v>
      </c>
      <c r="D8" s="178">
        <v>159</v>
      </c>
      <c r="E8" s="178">
        <v>128</v>
      </c>
      <c r="F8" s="178">
        <v>123</v>
      </c>
      <c r="G8" s="179">
        <v>12</v>
      </c>
      <c r="H8" s="262">
        <f t="shared" ref="H8:H18" si="0">SUM(B8:G8)</f>
        <v>672</v>
      </c>
      <c r="I8" s="62" t="s">
        <v>14</v>
      </c>
    </row>
    <row r="9" spans="1:9" s="6" customFormat="1" ht="24.95" customHeight="1" thickBot="1">
      <c r="A9" s="154" t="s">
        <v>6</v>
      </c>
      <c r="B9" s="180">
        <v>115</v>
      </c>
      <c r="C9" s="181">
        <v>160</v>
      </c>
      <c r="D9" s="180">
        <v>178</v>
      </c>
      <c r="E9" s="180">
        <v>143</v>
      </c>
      <c r="F9" s="180">
        <v>133</v>
      </c>
      <c r="G9" s="176">
        <v>15</v>
      </c>
      <c r="H9" s="261">
        <f t="shared" si="0"/>
        <v>744</v>
      </c>
      <c r="I9" s="63" t="s">
        <v>15</v>
      </c>
    </row>
    <row r="10" spans="1:9" s="6" customFormat="1" ht="24.95" customHeight="1" thickBot="1">
      <c r="A10" s="58" t="s">
        <v>7</v>
      </c>
      <c r="B10" s="178">
        <v>114</v>
      </c>
      <c r="C10" s="178">
        <v>159</v>
      </c>
      <c r="D10" s="178">
        <v>161</v>
      </c>
      <c r="E10" s="178">
        <v>145</v>
      </c>
      <c r="F10" s="178">
        <v>127</v>
      </c>
      <c r="G10" s="179">
        <v>14</v>
      </c>
      <c r="H10" s="262">
        <f t="shared" si="0"/>
        <v>720</v>
      </c>
      <c r="I10" s="62" t="s">
        <v>16</v>
      </c>
    </row>
    <row r="11" spans="1:9" s="6" customFormat="1" ht="24.95" customHeight="1" thickBot="1">
      <c r="A11" s="154" t="s">
        <v>8</v>
      </c>
      <c r="B11" s="182">
        <v>193</v>
      </c>
      <c r="C11" s="182">
        <v>155</v>
      </c>
      <c r="D11" s="182">
        <v>130</v>
      </c>
      <c r="E11" s="182">
        <v>127</v>
      </c>
      <c r="F11" s="182">
        <v>124</v>
      </c>
      <c r="G11" s="176">
        <v>15</v>
      </c>
      <c r="H11" s="261">
        <f t="shared" si="0"/>
        <v>744</v>
      </c>
      <c r="I11" s="63" t="s">
        <v>17</v>
      </c>
    </row>
    <row r="12" spans="1:9" s="6" customFormat="1" ht="24.95" customHeight="1" thickBot="1">
      <c r="A12" s="58" t="s">
        <v>60</v>
      </c>
      <c r="B12" s="178">
        <v>136</v>
      </c>
      <c r="C12" s="178">
        <v>156</v>
      </c>
      <c r="D12" s="178">
        <v>155</v>
      </c>
      <c r="E12" s="178">
        <v>127</v>
      </c>
      <c r="F12" s="178">
        <v>131</v>
      </c>
      <c r="G12" s="179">
        <v>15</v>
      </c>
      <c r="H12" s="262">
        <f t="shared" si="0"/>
        <v>720</v>
      </c>
      <c r="I12" s="62" t="s">
        <v>18</v>
      </c>
    </row>
    <row r="13" spans="1:9" s="6" customFormat="1" ht="24.95" customHeight="1" thickBot="1">
      <c r="A13" s="154" t="s">
        <v>9</v>
      </c>
      <c r="B13" s="182">
        <v>117</v>
      </c>
      <c r="C13" s="182">
        <v>157</v>
      </c>
      <c r="D13" s="182">
        <v>177</v>
      </c>
      <c r="E13" s="182">
        <v>145</v>
      </c>
      <c r="F13" s="182">
        <v>133</v>
      </c>
      <c r="G13" s="176">
        <v>15</v>
      </c>
      <c r="H13" s="261">
        <f t="shared" si="0"/>
        <v>744</v>
      </c>
      <c r="I13" s="63" t="s">
        <v>291</v>
      </c>
    </row>
    <row r="14" spans="1:9" s="6" customFormat="1" ht="24.95" customHeight="1" thickBot="1">
      <c r="A14" s="58" t="s">
        <v>61</v>
      </c>
      <c r="B14" s="178">
        <v>120</v>
      </c>
      <c r="C14" s="178">
        <v>156</v>
      </c>
      <c r="D14" s="178">
        <v>178</v>
      </c>
      <c r="E14" s="178">
        <v>142</v>
      </c>
      <c r="F14" s="178">
        <v>134</v>
      </c>
      <c r="G14" s="179">
        <v>14</v>
      </c>
      <c r="H14" s="262">
        <f t="shared" si="0"/>
        <v>744</v>
      </c>
      <c r="I14" s="62" t="s">
        <v>20</v>
      </c>
    </row>
    <row r="15" spans="1:9" s="6" customFormat="1" ht="24.95" customHeight="1" thickBot="1">
      <c r="A15" s="154" t="s">
        <v>10</v>
      </c>
      <c r="B15" s="182">
        <v>117</v>
      </c>
      <c r="C15" s="182">
        <v>153</v>
      </c>
      <c r="D15" s="182">
        <v>165</v>
      </c>
      <c r="E15" s="182">
        <v>143</v>
      </c>
      <c r="F15" s="182">
        <v>129</v>
      </c>
      <c r="G15" s="176">
        <v>13</v>
      </c>
      <c r="H15" s="261">
        <f t="shared" si="0"/>
        <v>720</v>
      </c>
      <c r="I15" s="63" t="s">
        <v>21</v>
      </c>
    </row>
    <row r="16" spans="1:9" s="6" customFormat="1" ht="24.95" customHeight="1" thickBot="1">
      <c r="A16" s="58" t="s">
        <v>62</v>
      </c>
      <c r="B16" s="178">
        <v>119</v>
      </c>
      <c r="C16" s="178">
        <v>158</v>
      </c>
      <c r="D16" s="178">
        <v>173</v>
      </c>
      <c r="E16" s="178">
        <v>148</v>
      </c>
      <c r="F16" s="178">
        <v>131</v>
      </c>
      <c r="G16" s="179">
        <v>15</v>
      </c>
      <c r="H16" s="262">
        <f t="shared" si="0"/>
        <v>744</v>
      </c>
      <c r="I16" s="62" t="s">
        <v>63</v>
      </c>
    </row>
    <row r="17" spans="1:9" s="6" customFormat="1" ht="24.95" customHeight="1" thickBot="1">
      <c r="A17" s="154" t="s">
        <v>11</v>
      </c>
      <c r="B17" s="180">
        <v>116</v>
      </c>
      <c r="C17" s="180">
        <v>157</v>
      </c>
      <c r="D17" s="180">
        <v>163</v>
      </c>
      <c r="E17" s="180">
        <v>142</v>
      </c>
      <c r="F17" s="180">
        <v>129</v>
      </c>
      <c r="G17" s="176">
        <v>13</v>
      </c>
      <c r="H17" s="261">
        <f t="shared" si="0"/>
        <v>720</v>
      </c>
      <c r="I17" s="63" t="s">
        <v>22</v>
      </c>
    </row>
    <row r="18" spans="1:9" s="6" customFormat="1" ht="24.95" customHeight="1">
      <c r="A18" s="91" t="s">
        <v>12</v>
      </c>
      <c r="B18" s="263">
        <v>118</v>
      </c>
      <c r="C18" s="263">
        <v>158</v>
      </c>
      <c r="D18" s="263">
        <v>175</v>
      </c>
      <c r="E18" s="263">
        <v>145</v>
      </c>
      <c r="F18" s="263">
        <v>134</v>
      </c>
      <c r="G18" s="264">
        <v>14</v>
      </c>
      <c r="H18" s="265">
        <f t="shared" si="0"/>
        <v>744</v>
      </c>
      <c r="I18" s="133" t="s">
        <v>23</v>
      </c>
    </row>
    <row r="19" spans="1:9" s="6" customFormat="1" ht="24.95" customHeight="1">
      <c r="A19" s="266" t="s">
        <v>0</v>
      </c>
      <c r="B19" s="267">
        <f>SUM(B7:B18)</f>
        <v>1492</v>
      </c>
      <c r="C19" s="267">
        <f t="shared" ref="C19:G19" si="1">SUM(C7:C18)</f>
        <v>1866</v>
      </c>
      <c r="D19" s="267">
        <f t="shared" si="1"/>
        <v>1992</v>
      </c>
      <c r="E19" s="267">
        <f t="shared" si="1"/>
        <v>1683</v>
      </c>
      <c r="F19" s="267">
        <f t="shared" si="1"/>
        <v>1558</v>
      </c>
      <c r="G19" s="267">
        <f t="shared" si="1"/>
        <v>169</v>
      </c>
      <c r="H19" s="267">
        <f>SUM(H7:H18)</f>
        <v>8760</v>
      </c>
      <c r="I19" s="268" t="s">
        <v>1</v>
      </c>
    </row>
    <row r="20" spans="1:9" s="6" customFormat="1" ht="15.95" customHeight="1">
      <c r="A20" s="21"/>
      <c r="B20" s="21"/>
      <c r="C20" s="21"/>
      <c r="D20" s="21"/>
      <c r="E20" s="21"/>
      <c r="F20" s="21"/>
      <c r="G20" s="21"/>
      <c r="H20" s="21"/>
      <c r="I20" s="21"/>
    </row>
    <row r="21" spans="1:9">
      <c r="A21" s="17"/>
      <c r="B21" s="145"/>
      <c r="C21" s="145"/>
      <c r="D21" s="145"/>
      <c r="E21" s="145"/>
      <c r="F21" s="145"/>
      <c r="G21" s="145"/>
      <c r="H21" s="145"/>
      <c r="I21" s="145"/>
    </row>
    <row r="22" spans="1:9">
      <c r="A22" s="17"/>
      <c r="B22" s="146"/>
      <c r="C22" s="146"/>
      <c r="D22" s="146"/>
      <c r="E22" s="146"/>
      <c r="F22" s="146"/>
      <c r="G22" s="146"/>
      <c r="H22" s="146"/>
      <c r="I22" s="145"/>
    </row>
    <row r="23" spans="1:9">
      <c r="A23" s="17"/>
      <c r="B23" s="17"/>
      <c r="C23" s="17"/>
      <c r="D23" s="17"/>
      <c r="E23" s="17"/>
      <c r="F23" s="17"/>
      <c r="G23" s="17"/>
      <c r="H23" s="17"/>
      <c r="I23" s="17"/>
    </row>
    <row r="24" spans="1:9">
      <c r="A24" s="17"/>
      <c r="B24" s="17"/>
      <c r="C24" s="17"/>
      <c r="D24" s="17"/>
      <c r="E24" s="17"/>
      <c r="F24" s="17"/>
      <c r="G24" s="17"/>
      <c r="H24" s="17"/>
      <c r="I24" s="17"/>
    </row>
    <row r="25" spans="1:9">
      <c r="A25" s="17"/>
      <c r="B25" s="17"/>
      <c r="C25" s="17"/>
      <c r="D25" s="17"/>
      <c r="E25" s="17"/>
      <c r="F25" s="17"/>
      <c r="G25" s="17"/>
      <c r="H25" s="17"/>
      <c r="I25" s="17"/>
    </row>
    <row r="26" spans="1:9">
      <c r="A26" s="17"/>
      <c r="B26" s="17"/>
      <c r="C26" s="17"/>
      <c r="D26" s="17"/>
      <c r="E26" s="17"/>
      <c r="F26" s="17"/>
      <c r="G26" s="17"/>
      <c r="H26" s="17"/>
      <c r="I26" s="17"/>
    </row>
  </sheetData>
  <mergeCells count="4">
    <mergeCell ref="A1:I1"/>
    <mergeCell ref="A2:I2"/>
    <mergeCell ref="A3:I3"/>
    <mergeCell ref="A4:I4"/>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فصل الإعلام والثقافة والسياحة 2019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فصل الإعلام والثقافة والسياحة 2019
</Description_Ar>
    <Enabled xmlns="1b323878-974e-4c19-bf08-965c80d4ad54">true</Enabled>
    <PublishingDate xmlns="1b323878-974e-4c19-bf08-965c80d4ad54">2020-08-31T09:06:03+00:00</PublishingDate>
    <CategoryDescription xmlns="http://schemas.microsoft.com/sharepoint.v3">Media, Culture and Tourism Chapter 2019</CategoryDescription>
  </documentManagement>
</p:properties>
</file>

<file path=customXml/itemProps1.xml><?xml version="1.0" encoding="utf-8"?>
<ds:datastoreItem xmlns:ds="http://schemas.openxmlformats.org/officeDocument/2006/customXml" ds:itemID="{AE31DEB1-213C-42DE-A49C-C99AED11B763}"/>
</file>

<file path=customXml/itemProps2.xml><?xml version="1.0" encoding="utf-8"?>
<ds:datastoreItem xmlns:ds="http://schemas.openxmlformats.org/officeDocument/2006/customXml" ds:itemID="{C9862619-1BE1-4443-BA4D-A7962CFE4502}"/>
</file>

<file path=customXml/itemProps3.xml><?xml version="1.0" encoding="utf-8"?>
<ds:datastoreItem xmlns:ds="http://schemas.openxmlformats.org/officeDocument/2006/customXml" ds:itemID="{93A0CC30-4C3B-4D1C-B068-0ECF580BD5F6}"/>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30</vt:i4>
      </vt:variant>
      <vt:variant>
        <vt:lpstr>Charts</vt:lpstr>
      </vt:variant>
      <vt:variant>
        <vt:i4>1</vt:i4>
      </vt:variant>
      <vt:variant>
        <vt:lpstr>Named Ranges</vt:lpstr>
      </vt:variant>
      <vt:variant>
        <vt:i4>31</vt:i4>
      </vt:variant>
    </vt:vector>
  </HeadingPairs>
  <TitlesOfParts>
    <vt:vector size="62" baseType="lpstr">
      <vt:lpstr>Cover</vt:lpstr>
      <vt:lpstr>التقديم</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GR.41</vt:lpstr>
      <vt:lpstr>'170'!OLE_LINK7</vt:lpstr>
      <vt:lpstr>'150'!Print_Area</vt:lpstr>
      <vt:lpstr>'151'!Print_Area</vt:lpstr>
      <vt:lpstr>'152'!Print_Area</vt:lpstr>
      <vt:lpstr>'153'!Print_Area</vt:lpstr>
      <vt:lpstr>'154'!Print_Area</vt:lpstr>
      <vt:lpstr>'155'!Print_Area</vt:lpstr>
      <vt:lpstr>'156'!Print_Area</vt:lpstr>
      <vt:lpstr>'157'!Print_Area</vt:lpstr>
      <vt:lpstr>'158'!Print_Area</vt:lpstr>
      <vt:lpstr>'159'!Print_Area</vt:lpstr>
      <vt:lpstr>'160'!Print_Area</vt:lpstr>
      <vt:lpstr>'162'!Print_Area</vt:lpstr>
      <vt:lpstr>'163'!Print_Area</vt:lpstr>
      <vt:lpstr>'164'!Print_Area</vt:lpstr>
      <vt:lpstr>'165'!Print_Area</vt:lpstr>
      <vt:lpstr>'166'!Print_Area</vt:lpstr>
      <vt:lpstr>'167'!Print_Area</vt:lpstr>
      <vt:lpstr>'168'!Print_Area</vt:lpstr>
      <vt:lpstr>'169'!Print_Area</vt:lpstr>
      <vt:lpstr>'170'!Print_Area</vt:lpstr>
      <vt:lpstr>'171'!Print_Area</vt:lpstr>
      <vt:lpstr>'172'!Print_Area</vt:lpstr>
      <vt:lpstr>'173'!Print_Area</vt:lpstr>
      <vt:lpstr>'174'!Print_Area</vt:lpstr>
      <vt:lpstr>'175'!Print_Area</vt:lpstr>
      <vt:lpstr>'176'!Print_Area</vt:lpstr>
      <vt:lpstr>'177'!Print_Area</vt:lpstr>
      <vt:lpstr>Cover!Print_Area</vt:lpstr>
      <vt:lpstr>التقديم!Print_Area</vt:lpstr>
      <vt:lpstr>'170'!Print_Titles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Media, Culture and Tourism Chapter 2019</dc:title>
  <dc:creator>Mr. Sabir</dc:creator>
  <cp:keywords>Qatar; PSA; Planning and Statistics Authority; SocialStatistics; Statistics</cp:keywords>
  <cp:lastModifiedBy>Amjad Ahmed Abdelwahab</cp:lastModifiedBy>
  <cp:lastPrinted>2020-06-25T06:02:21Z</cp:lastPrinted>
  <dcterms:created xsi:type="dcterms:W3CDTF">1998-01-05T07:20:42Z</dcterms:created>
  <dcterms:modified xsi:type="dcterms:W3CDTF">2020-08-31T07:11:24Z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640;#Statistics|43e67556-4a22-4c31-b67a-99a39b12edc5;#648;#SocialStatistics|2b73b922-b446-405e-be2d-f6a1ac6e9092;#178;#Planning and Statistics Authority|e65649f4-24d1-441c-884c-448bd6b7a8f9;#643;#PSA|0e57c6e0-7d64-49c5-8339-fa33dddca9a5;#179;#Qatar|f05dbc2b-1feb-4985-afc3-58e9ce18885a</vt:lpwstr>
  </property>
  <property fmtid="{D5CDD505-2E9C-101B-9397-08002B2CF9AE}" pid="4" name="CategoryDescription">
    <vt:lpwstr>Media, Culture and Tourism Chapter 2019</vt:lpwstr>
  </property>
  <property fmtid="{D5CDD505-2E9C-101B-9397-08002B2CF9AE}" pid="5" name="Hashtags">
    <vt:lpwstr>58;#StatisticalAbstract|c2f418c2-a295-4bd1-af99-d5d586494613</vt:lpwstr>
  </property>
</Properties>
</file>