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jpg" ContentType="image/jpeg"/>
  <Override PartName="/xl/drawings/drawing5.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worksheets/sheet1.xml" ContentType="application/vnd.openxmlformats-officedocument.spreadsheetml.worksheet+xml"/>
  <Override PartName="/xl/charts/chart4.xml" ContentType="application/vnd.openxmlformats-officedocument.drawingml.chart+xml"/>
  <Override PartName="/xl/drawings/drawing26.xml" ContentType="application/vnd.openxmlformats-officedocument.drawing+xml"/>
  <Override PartName="/xl/charts/chart3.xml" ContentType="application/vnd.openxmlformats-officedocument.drawingml.chart+xml"/>
  <Override PartName="/xl/charts/chart2.xml" ContentType="application/vnd.openxmlformats-officedocument.drawingml.chart+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worksheets/sheet3.xml" ContentType="application/vnd.openxmlformats-officedocument.spreadsheetml.worksheet+xml"/>
  <Override PartName="/xl/chartsheets/sheet1.xml" ContentType="application/vnd.openxmlformats-officedocument.spreadsheetml.chartsheet+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worksheets/sheet2.xml" ContentType="application/vnd.openxmlformats-officedocument.spreadsheetml.worksheet+xml"/>
  <Override PartName="/xl/drawings/drawing25.xml" ContentType="application/vnd.openxmlformats-officedocument.drawing+xml"/>
  <Override PartName="/xl/charts/chart5.xml" ContentType="application/vnd.openxmlformats-officedocument.drawingml.chart+xml"/>
  <Override PartName="/xl/drawings/drawing24.xml" ContentType="application/vnd.openxmlformats-officedocument.drawing+xml"/>
  <Override PartName="/xl/drawings/drawing11.xml" ContentType="application/vnd.openxmlformats-officedocument.drawing+xml"/>
  <Override PartName="/xl/worksheets/sheet32.xml" ContentType="application/vnd.openxmlformats-officedocument.spreadsheetml.worksheet+xml"/>
  <Override PartName="/xl/drawings/drawing10.xml" ContentType="application/vnd.openxmlformats-officedocument.drawing+xml"/>
  <Override PartName="/xl/worksheets/sheet33.xml" ContentType="application/vnd.openxmlformats-officedocument.spreadsheetml.worksheet+xml"/>
  <Override PartName="/xl/worksheets/sheet31.xml" ContentType="application/vnd.openxmlformats-officedocument.spreadsheetml.worksheet+xml"/>
  <Override PartName="/xl/drawings/drawing12.xml" ContentType="application/vnd.openxmlformats-officedocument.drawing+xml"/>
  <Override PartName="/xl/worksheets/sheet28.xml" ContentType="application/vnd.openxmlformats-officedocument.spreadsheetml.worksheet+xml"/>
  <Override PartName="/xl/drawings/drawing14.xml" ContentType="application/vnd.openxmlformats-officedocument.drawing+xml"/>
  <Override PartName="/xl/worksheets/sheet29.xml" ContentType="application/vnd.openxmlformats-officedocument.spreadsheetml.worksheet+xml"/>
  <Override PartName="/xl/drawings/drawing13.xml" ContentType="application/vnd.openxmlformats-officedocument.drawing+xml"/>
  <Override PartName="/xl/worksheets/sheet30.xml" ContentType="application/vnd.openxmlformats-officedocument.spreadsheetml.worksheet+xml"/>
  <Override PartName="/xl/drawings/drawing9.xml" ContentType="application/vnd.openxmlformats-officedocument.drawing+xml"/>
  <Override PartName="/xl/drawings/drawing8.xml" ContentType="application/vnd.openxmlformats-officedocument.drawing+xml"/>
  <Override PartName="/xl/theme/theme1.xml" ContentType="application/vnd.openxmlformats-officedocument.theme+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4.xml" ContentType="application/vnd.openxmlformats-officedocument.spreadsheetml.worksheet+xml"/>
  <Override PartName="/xl/drawings/drawing7.xml" ContentType="application/vnd.openxmlformats-officedocument.drawing+xml"/>
  <Override PartName="/xl/styles.xml" ContentType="application/vnd.openxmlformats-officedocument.spreadsheetml.styles+xml"/>
  <Override PartName="/xl/drawings/drawing6.xml" ContentType="application/vnd.openxmlformats-officedocument.drawing+xml"/>
  <Override PartName="/xl/sharedStrings.xml" ContentType="application/vnd.openxmlformats-officedocument.spreadsheetml.sharedStrings+xml"/>
  <Override PartName="/xl/drawings/drawing15.xml" ContentType="application/vnd.openxmlformats-officedocument.drawing+xml"/>
  <Override PartName="/xl/drawings/drawing16.xml" ContentType="application/vnd.openxmlformats-officedocument.drawing+xml"/>
  <Override PartName="/xl/drawings/drawing21.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20.xml" ContentType="application/vnd.openxmlformats-officedocument.drawing+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23.xml" ContentType="application/vnd.openxmlformats-officedocument.drawing+xml"/>
  <Override PartName="/xl/worksheets/sheet8.xml" ContentType="application/vnd.openxmlformats-officedocument.spreadsheetml.worksheet+xml"/>
  <Override PartName="/xl/drawings/drawing22.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worksheets/sheet26.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drawings/drawing17.xml" ContentType="application/vnd.openxmlformats-officedocument.drawing+xml"/>
  <Override PartName="/xl/worksheets/sheet27.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7.xml" ContentType="application/vnd.openxmlformats-officedocument.spreadsheetml.worksheet+xml"/>
  <Override PartName="/xl/drawings/drawing19.xml" ContentType="application/vnd.openxmlformats-officedocument.drawing+xml"/>
  <Override PartName="/xl/worksheets/sheet18.xml" ContentType="application/vnd.openxmlformats-officedocument.spreadsheetml.worksheet+xml"/>
  <Override PartName="/xl/worksheets/sheet19.xml" ContentType="application/vnd.openxmlformats-officedocument.spreadsheetml.worksheet+xml"/>
  <Override PartName="/xl/drawings/drawing18.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120" yWindow="-120" windowWidth="20730" windowHeight="11160" tabRatio="898" activeTab="7"/>
  </bookViews>
  <sheets>
    <sheet name="Cover" sheetId="86" r:id="rId1"/>
    <sheet name="التقديم" sheetId="85" r:id="rId2"/>
    <sheet name="150" sheetId="6" r:id="rId3"/>
    <sheet name="GR.41" sheetId="50" r:id="rId4"/>
    <sheet name="151" sheetId="87" r:id="rId5"/>
    <sheet name="152" sheetId="49" r:id="rId6"/>
    <sheet name="153" sheetId="8" r:id="rId7"/>
    <sheet name="154" sheetId="107" r:id="rId8"/>
    <sheet name="155" sheetId="106" r:id="rId9"/>
    <sheet name="156" sheetId="105" r:id="rId10"/>
    <sheet name="157" sheetId="9" r:id="rId11"/>
    <sheet name="158" sheetId="88" r:id="rId12"/>
    <sheet name="159" sheetId="77" r:id="rId13"/>
    <sheet name="160" sheetId="63" r:id="rId14"/>
    <sheet name="161" sheetId="89" r:id="rId15"/>
    <sheet name="162" sheetId="112" r:id="rId16"/>
    <sheet name="163" sheetId="104" r:id="rId17"/>
    <sheet name="164" sheetId="29" r:id="rId18"/>
    <sheet name="165" sheetId="30" r:id="rId19"/>
    <sheet name="166" sheetId="90" r:id="rId20"/>
    <sheet name="167" sheetId="36" r:id="rId21"/>
    <sheet name="168" sheetId="98" r:id="rId22"/>
    <sheet name="169" sheetId="110" r:id="rId23"/>
    <sheet name="170" sheetId="109" r:id="rId24"/>
    <sheet name="171" sheetId="108" r:id="rId25"/>
    <sheet name="172" sheetId="96" r:id="rId26"/>
    <sheet name="173" sheetId="97" r:id="rId27"/>
    <sheet name="174" sheetId="103" r:id="rId28"/>
    <sheet name="175" sheetId="99" r:id="rId29"/>
    <sheet name="176" sheetId="19" r:id="rId30"/>
    <sheet name="177" sheetId="72" r:id="rId31"/>
    <sheet name="178" sheetId="92" r:id="rId32"/>
    <sheet name="179" sheetId="93" r:id="rId33"/>
    <sheet name="180" sheetId="75" r:id="rId34"/>
  </sheets>
  <externalReferences>
    <externalReference r:id="rId35"/>
  </externalReferences>
  <definedNames>
    <definedName name="OLE_LINK7" localSheetId="26">'173'!$K$35</definedName>
    <definedName name="_xlnm.Print_Area" localSheetId="2">'150'!$A$1:$G$16</definedName>
    <definedName name="_xlnm.Print_Area" localSheetId="4">'151'!$A$1:$I$13</definedName>
    <definedName name="_xlnm.Print_Area" localSheetId="5">'152'!$A$1:$K$14</definedName>
    <definedName name="_xlnm.Print_Area" localSheetId="6">'153'!$A$1:$K$38</definedName>
    <definedName name="_xlnm.Print_Area" localSheetId="9">'156'!$A$1:$C$21</definedName>
    <definedName name="_xlnm.Print_Area" localSheetId="10">'157'!$A$1:$Q$20</definedName>
    <definedName name="_xlnm.Print_Area" localSheetId="11">'158'!$A$1:$T$20</definedName>
    <definedName name="_xlnm.Print_Area" localSheetId="12">'159'!$A$1:$I$19</definedName>
    <definedName name="_xlnm.Print_Area" localSheetId="13">'160'!$A$1:$L$21</definedName>
    <definedName name="_xlnm.Print_Area" localSheetId="14">'161'!$A$1:$P$20</definedName>
    <definedName name="_xlnm.Print_Area" localSheetId="15">'162'!$A$1:$J$22</definedName>
    <definedName name="_xlnm.Print_Area" localSheetId="17">'164'!$A$1:$F$13</definedName>
    <definedName name="_xlnm.Print_Area" localSheetId="18">'165'!$A$1:$K$13</definedName>
    <definedName name="_xlnm.Print_Area" localSheetId="19">'166'!$A$1:$O$22</definedName>
    <definedName name="_xlnm.Print_Area" localSheetId="20">'167'!$A$1:$Q$22</definedName>
    <definedName name="_xlnm.Print_Area" localSheetId="21">'168'!$A$1:$K$32</definedName>
    <definedName name="_xlnm.Print_Area" localSheetId="22">'169'!$A$1:$Q$29</definedName>
    <definedName name="_xlnm.Print_Area" localSheetId="23">'170'!$A$1:$G$18</definedName>
    <definedName name="_xlnm.Print_Area" localSheetId="24">'171'!$A$1:$G$21</definedName>
    <definedName name="_xlnm.Print_Area" localSheetId="25">'172'!$A$1:$O$17</definedName>
    <definedName name="_xlnm.Print_Area" localSheetId="26">'173'!$A$1:$H$55</definedName>
    <definedName name="_xlnm.Print_Area" localSheetId="27">'174'!$A$1:$N$31</definedName>
    <definedName name="_xlnm.Print_Area" localSheetId="28">'175'!$A$1:$I$22</definedName>
    <definedName name="_xlnm.Print_Area" localSheetId="29">'176'!$A$1:$G$15</definedName>
    <definedName name="_xlnm.Print_Area" localSheetId="30">'177'!$A$1:$H$14</definedName>
    <definedName name="_xlnm.Print_Area" localSheetId="31">'178'!$A$1:$L$22</definedName>
    <definedName name="_xlnm.Print_Area" localSheetId="32">'179'!$A$1:$P$14</definedName>
    <definedName name="_xlnm.Print_Area" localSheetId="33">'180'!$A$1:$L$18</definedName>
    <definedName name="_xlnm.Print_Area" localSheetId="0">Cover!$A$1:$A$7</definedName>
    <definedName name="_xlnm.Print_Area" localSheetId="1">التقديم!$A$1:$C$30</definedName>
    <definedName name="_xlnm.Print_Titles" localSheetId="26">'173'!$1:$6</definedName>
  </definedNames>
  <calcPr calcId="14562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98" l="1"/>
  <c r="I31" i="98"/>
  <c r="H31" i="98"/>
  <c r="J31" i="98" s="1"/>
  <c r="G31" i="98"/>
  <c r="D31" i="98"/>
  <c r="I30" i="98"/>
  <c r="H30" i="98"/>
  <c r="J30" i="98" s="1"/>
  <c r="G30" i="98"/>
  <c r="D30" i="98"/>
  <c r="I29" i="98"/>
  <c r="H29" i="98"/>
  <c r="J29" i="98" s="1"/>
  <c r="G29" i="98"/>
  <c r="D29" i="98"/>
  <c r="I28" i="98"/>
  <c r="J28" i="98" s="1"/>
  <c r="H28" i="98"/>
  <c r="G28" i="98"/>
  <c r="D28" i="98"/>
  <c r="I27" i="98"/>
  <c r="H27" i="98"/>
  <c r="G27" i="98"/>
  <c r="D27" i="98"/>
  <c r="I26" i="98"/>
  <c r="H26" i="98"/>
  <c r="G26" i="98"/>
  <c r="D26" i="98"/>
  <c r="I25" i="98"/>
  <c r="H25" i="98"/>
  <c r="J25" i="98" s="1"/>
  <c r="G25" i="98"/>
  <c r="D25" i="98"/>
  <c r="I24" i="98"/>
  <c r="H24" i="98"/>
  <c r="G24" i="98"/>
  <c r="D24" i="98"/>
  <c r="I23" i="98"/>
  <c r="H23" i="98"/>
  <c r="J23" i="98" s="1"/>
  <c r="G23" i="98"/>
  <c r="D23" i="98"/>
  <c r="I22" i="98"/>
  <c r="J22" i="98" s="1"/>
  <c r="H22" i="98"/>
  <c r="G22" i="98"/>
  <c r="D22" i="98"/>
  <c r="I21" i="98"/>
  <c r="H21" i="98"/>
  <c r="G21" i="98"/>
  <c r="D21" i="98"/>
  <c r="I20" i="98"/>
  <c r="J20" i="98" s="1"/>
  <c r="H20" i="98"/>
  <c r="G20" i="98"/>
  <c r="D20" i="98"/>
  <c r="I19" i="98"/>
  <c r="J19" i="98" s="1"/>
  <c r="H19" i="98"/>
  <c r="G19" i="98"/>
  <c r="D19" i="98"/>
  <c r="I18" i="98"/>
  <c r="H18" i="98"/>
  <c r="G18" i="98"/>
  <c r="D18" i="98"/>
  <c r="I17" i="98"/>
  <c r="H17" i="98"/>
  <c r="G17" i="98"/>
  <c r="D17" i="98"/>
  <c r="I16" i="98"/>
  <c r="H16" i="98"/>
  <c r="G16" i="98"/>
  <c r="D16" i="98"/>
  <c r="J15" i="98"/>
  <c r="I15" i="98"/>
  <c r="H15" i="98"/>
  <c r="G15" i="98"/>
  <c r="D15" i="98"/>
  <c r="I14" i="98"/>
  <c r="H14" i="98"/>
  <c r="J14" i="98" s="1"/>
  <c r="G14" i="98"/>
  <c r="D14" i="98"/>
  <c r="I13" i="98"/>
  <c r="H13" i="98"/>
  <c r="G13" i="98"/>
  <c r="D13" i="98"/>
  <c r="I12" i="98"/>
  <c r="H12" i="98"/>
  <c r="G12" i="98"/>
  <c r="D12" i="98"/>
  <c r="I11" i="98"/>
  <c r="J11" i="98" s="1"/>
  <c r="H11" i="98"/>
  <c r="G11" i="98"/>
  <c r="D11" i="98"/>
  <c r="I10" i="98"/>
  <c r="H10" i="98"/>
  <c r="J10" i="98" s="1"/>
  <c r="G10" i="98"/>
  <c r="D10" i="98"/>
  <c r="J17" i="98" l="1"/>
  <c r="J21" i="98"/>
  <c r="J12" i="98"/>
  <c r="J27" i="98"/>
  <c r="J16" i="98"/>
  <c r="J18" i="98"/>
  <c r="J13" i="98"/>
  <c r="J24" i="98"/>
  <c r="J26" i="98"/>
  <c r="O8" i="110"/>
  <c r="O25" i="110"/>
  <c r="N24" i="110"/>
  <c r="M24" i="110"/>
  <c r="L24" i="110"/>
  <c r="K24" i="110"/>
  <c r="J24" i="110"/>
  <c r="I24" i="110"/>
  <c r="H24" i="110"/>
  <c r="G24" i="110"/>
  <c r="F24" i="110"/>
  <c r="E24" i="110"/>
  <c r="D24" i="110"/>
  <c r="C24" i="110"/>
  <c r="O23" i="110"/>
  <c r="O22" i="110"/>
  <c r="N21" i="110"/>
  <c r="M21" i="110"/>
  <c r="L21" i="110"/>
  <c r="K21" i="110"/>
  <c r="J21" i="110"/>
  <c r="I21" i="110"/>
  <c r="H21" i="110"/>
  <c r="G21" i="110"/>
  <c r="F21" i="110"/>
  <c r="E21" i="110"/>
  <c r="D21" i="110"/>
  <c r="C21" i="110"/>
  <c r="O20" i="110"/>
  <c r="O19" i="110"/>
  <c r="N18" i="110"/>
  <c r="M18" i="110"/>
  <c r="L18" i="110"/>
  <c r="K18" i="110"/>
  <c r="J18" i="110"/>
  <c r="I18" i="110"/>
  <c r="H18" i="110"/>
  <c r="G18" i="110"/>
  <c r="F18" i="110"/>
  <c r="E18" i="110"/>
  <c r="D18" i="110"/>
  <c r="C18" i="110"/>
  <c r="O17" i="110"/>
  <c r="O16" i="110"/>
  <c r="N15" i="110"/>
  <c r="M15" i="110"/>
  <c r="L15" i="110"/>
  <c r="K15" i="110"/>
  <c r="J15" i="110"/>
  <c r="I15" i="110"/>
  <c r="H15" i="110"/>
  <c r="G15" i="110"/>
  <c r="F15" i="110"/>
  <c r="E15" i="110"/>
  <c r="D15" i="110"/>
  <c r="C15" i="110"/>
  <c r="O14" i="110"/>
  <c r="O13" i="110"/>
  <c r="N12" i="110"/>
  <c r="M12" i="110"/>
  <c r="L12" i="110"/>
  <c r="K12" i="110"/>
  <c r="J12" i="110"/>
  <c r="I12" i="110"/>
  <c r="H12" i="110"/>
  <c r="G12" i="110"/>
  <c r="F12" i="110"/>
  <c r="E12" i="110"/>
  <c r="D12" i="110"/>
  <c r="C12" i="110"/>
  <c r="O11" i="110"/>
  <c r="O10" i="110"/>
  <c r="N9" i="110"/>
  <c r="M9" i="110"/>
  <c r="L9" i="110"/>
  <c r="K9" i="110"/>
  <c r="J9" i="110"/>
  <c r="I9" i="110"/>
  <c r="H9" i="110"/>
  <c r="G9" i="110"/>
  <c r="F9" i="110"/>
  <c r="E9" i="110"/>
  <c r="D9" i="110"/>
  <c r="C9" i="110"/>
  <c r="O24" i="110" l="1"/>
  <c r="O12" i="110"/>
  <c r="O9" i="110"/>
  <c r="O15" i="110"/>
  <c r="O21" i="110"/>
  <c r="O18" i="110"/>
  <c r="E12" i="29" l="1"/>
  <c r="B23" i="103" l="1"/>
  <c r="E31" i="103"/>
  <c r="B31" i="103"/>
  <c r="L13" i="103"/>
  <c r="M13" i="103"/>
  <c r="M17" i="103"/>
  <c r="K17" i="103"/>
  <c r="B17" i="103"/>
  <c r="E23" i="103"/>
  <c r="F23" i="103"/>
  <c r="G23" i="103"/>
  <c r="K23" i="103"/>
  <c r="L23" i="103"/>
  <c r="M23" i="103"/>
  <c r="K20" i="89"/>
  <c r="E22" i="112"/>
  <c r="E8" i="29"/>
  <c r="E11" i="29"/>
  <c r="J12" i="30"/>
  <c r="J11" i="30"/>
  <c r="B19" i="90"/>
  <c r="N15" i="90"/>
  <c r="G18" i="36"/>
  <c r="E19" i="36"/>
  <c r="K19" i="36"/>
  <c r="L19" i="36"/>
  <c r="I19" i="36"/>
  <c r="O19" i="36"/>
  <c r="P12" i="36"/>
  <c r="P14" i="36"/>
  <c r="P11" i="36"/>
  <c r="M12" i="36"/>
  <c r="M13" i="36"/>
  <c r="M14" i="36"/>
  <c r="M15" i="36"/>
  <c r="M16" i="36"/>
  <c r="M17" i="36"/>
  <c r="M18" i="36"/>
  <c r="M11" i="36"/>
  <c r="B17" i="109"/>
  <c r="F17" i="109"/>
  <c r="B20" i="108"/>
  <c r="G14" i="72"/>
  <c r="G10" i="72"/>
  <c r="K22" i="92"/>
  <c r="J22" i="92"/>
  <c r="B22" i="92"/>
  <c r="O14" i="93"/>
  <c r="N14" i="93"/>
  <c r="O10" i="93"/>
  <c r="N10" i="93"/>
  <c r="M19" i="36" l="1"/>
  <c r="C21" i="63"/>
  <c r="J21" i="63"/>
  <c r="G14" i="49"/>
  <c r="G13" i="49"/>
  <c r="G11" i="49"/>
  <c r="G10" i="49"/>
  <c r="D14" i="49"/>
  <c r="D10" i="49"/>
  <c r="D12" i="87"/>
  <c r="E12" i="87"/>
  <c r="F12" i="87"/>
  <c r="G12" i="87"/>
  <c r="C12" i="87"/>
  <c r="D9" i="87"/>
  <c r="E9" i="87"/>
  <c r="F9" i="87"/>
  <c r="G9" i="87"/>
  <c r="C9" i="87"/>
  <c r="F22" i="112" l="1"/>
  <c r="D22" i="112"/>
  <c r="C22" i="112"/>
  <c r="B22" i="112"/>
  <c r="H21" i="112"/>
  <c r="G21" i="112"/>
  <c r="I21" i="112" s="1"/>
  <c r="H20" i="112"/>
  <c r="G20" i="112"/>
  <c r="I20" i="112" s="1"/>
  <c r="H19" i="112"/>
  <c r="G19" i="112"/>
  <c r="I19" i="112" s="1"/>
  <c r="H18" i="112"/>
  <c r="G18" i="112"/>
  <c r="I18" i="112" s="1"/>
  <c r="I17" i="112"/>
  <c r="H17" i="112"/>
  <c r="G17" i="112"/>
  <c r="H16" i="112"/>
  <c r="G16" i="112"/>
  <c r="I16" i="112" s="1"/>
  <c r="H15" i="112"/>
  <c r="G15" i="112"/>
  <c r="I15" i="112" s="1"/>
  <c r="H14" i="112"/>
  <c r="G14" i="112"/>
  <c r="I14" i="112" s="1"/>
  <c r="H13" i="112"/>
  <c r="G13" i="112"/>
  <c r="I13" i="112" s="1"/>
  <c r="H12" i="112"/>
  <c r="G12" i="112"/>
  <c r="I12" i="112" s="1"/>
  <c r="H11" i="112"/>
  <c r="G11" i="112"/>
  <c r="I11" i="112" s="1"/>
  <c r="H10" i="112"/>
  <c r="G10" i="112"/>
  <c r="I10" i="112" l="1"/>
  <c r="I22" i="112" s="1"/>
  <c r="G22" i="112"/>
  <c r="H22" i="112"/>
  <c r="K17" i="75"/>
  <c r="J17" i="75"/>
  <c r="K16" i="75"/>
  <c r="J16" i="75"/>
  <c r="K15" i="75"/>
  <c r="J15" i="75"/>
  <c r="K14" i="75"/>
  <c r="J14" i="75"/>
  <c r="K13" i="75"/>
  <c r="J13" i="75"/>
  <c r="K12" i="75"/>
  <c r="J12" i="75"/>
  <c r="K11" i="75"/>
  <c r="J11" i="75"/>
  <c r="K10" i="75"/>
  <c r="J10" i="75"/>
  <c r="G19" i="99"/>
  <c r="G20" i="99"/>
  <c r="G21" i="99"/>
  <c r="F20" i="99"/>
  <c r="F19" i="99"/>
  <c r="J18" i="75" l="1"/>
  <c r="K18" i="75"/>
  <c r="K11" i="63"/>
  <c r="I21" i="63"/>
  <c r="F12" i="6" l="1"/>
  <c r="Q17" i="88" l="1"/>
  <c r="F41" i="108" l="1"/>
  <c r="E41" i="108"/>
  <c r="D41" i="108"/>
  <c r="C41" i="108"/>
  <c r="B41" i="108"/>
  <c r="F20" i="108"/>
  <c r="E20" i="108"/>
  <c r="D20" i="108"/>
  <c r="C20" i="108"/>
  <c r="F35" i="109"/>
  <c r="E35" i="109"/>
  <c r="D35" i="109"/>
  <c r="C35" i="109"/>
  <c r="B35" i="109"/>
  <c r="E17" i="109"/>
  <c r="D17" i="109"/>
  <c r="C17" i="109"/>
  <c r="B12" i="6" l="1"/>
  <c r="C12" i="6"/>
  <c r="D12" i="6"/>
  <c r="E12" i="6"/>
  <c r="C13" i="106" l="1"/>
  <c r="B13" i="106"/>
  <c r="B20" i="105" l="1"/>
  <c r="B20" i="89" l="1"/>
  <c r="C20" i="89"/>
  <c r="K31" i="103" l="1"/>
  <c r="L31" i="103"/>
  <c r="M31" i="103"/>
  <c r="F31" i="103"/>
  <c r="L17" i="103"/>
  <c r="F17" i="103"/>
  <c r="K13" i="103"/>
  <c r="F13" i="103"/>
  <c r="F14" i="72" l="1"/>
  <c r="S17" i="88" l="1"/>
  <c r="R17" i="88"/>
  <c r="N17" i="9" l="1"/>
  <c r="O17" i="9"/>
  <c r="P17" i="9"/>
  <c r="N21" i="9" l="1"/>
  <c r="H14" i="49"/>
  <c r="I14" i="49"/>
  <c r="J14" i="49" l="1"/>
  <c r="M19" i="90"/>
  <c r="D19" i="90"/>
  <c r="N9" i="90"/>
  <c r="N10" i="90"/>
  <c r="N11" i="90"/>
  <c r="N12" i="90"/>
  <c r="N13" i="90"/>
  <c r="N16" i="90"/>
  <c r="N17" i="90"/>
  <c r="N18" i="90"/>
  <c r="N8" i="90"/>
  <c r="N19" i="90" l="1"/>
  <c r="D31" i="103"/>
  <c r="G31" i="103"/>
  <c r="I31" i="103"/>
  <c r="J31" i="103"/>
  <c r="C13" i="103"/>
  <c r="G13" i="103"/>
  <c r="J13" i="103"/>
  <c r="B13" i="103"/>
  <c r="G17" i="103"/>
  <c r="H26" i="103" l="1"/>
  <c r="H27" i="103"/>
  <c r="C27" i="103"/>
  <c r="C28" i="103"/>
  <c r="C15" i="103"/>
  <c r="C17" i="103" s="1"/>
  <c r="D15" i="103"/>
  <c r="D17" i="103" s="1"/>
  <c r="E15" i="103"/>
  <c r="E17" i="103" s="1"/>
  <c r="H16" i="103"/>
  <c r="H17" i="103" s="1"/>
  <c r="I16" i="103"/>
  <c r="I17" i="103" s="1"/>
  <c r="J16" i="103"/>
  <c r="J17" i="103" s="1"/>
  <c r="H20" i="103"/>
  <c r="I20" i="103"/>
  <c r="J20" i="103"/>
  <c r="H21" i="103"/>
  <c r="I21" i="103"/>
  <c r="J21" i="103"/>
  <c r="H22" i="103"/>
  <c r="I22" i="103"/>
  <c r="J22" i="103"/>
  <c r="C22" i="103"/>
  <c r="C23" i="103" s="1"/>
  <c r="D22" i="103"/>
  <c r="D23" i="103" s="1"/>
  <c r="D11" i="103"/>
  <c r="D13" i="103" s="1"/>
  <c r="E11" i="103"/>
  <c r="E13" i="103" s="1"/>
  <c r="H11" i="103"/>
  <c r="I11" i="103"/>
  <c r="H12" i="103"/>
  <c r="I12" i="103"/>
  <c r="N13" i="36"/>
  <c r="N15" i="36"/>
  <c r="P15" i="36" s="1"/>
  <c r="N16" i="36"/>
  <c r="P16" i="36" s="1"/>
  <c r="N17" i="36"/>
  <c r="P17" i="36" s="1"/>
  <c r="N18" i="36"/>
  <c r="P18" i="36" s="1"/>
  <c r="L13" i="104"/>
  <c r="L15" i="104"/>
  <c r="L18" i="104"/>
  <c r="L20" i="104"/>
  <c r="D12" i="89"/>
  <c r="D20" i="89" s="1"/>
  <c r="G8" i="89"/>
  <c r="G9" i="89"/>
  <c r="G10" i="89"/>
  <c r="G11" i="89"/>
  <c r="G12" i="89"/>
  <c r="G13" i="89"/>
  <c r="F8" i="89"/>
  <c r="F9" i="89"/>
  <c r="F10" i="89"/>
  <c r="F11" i="89"/>
  <c r="F12" i="89"/>
  <c r="F13" i="89"/>
  <c r="F14" i="89"/>
  <c r="F15" i="89"/>
  <c r="F16" i="89"/>
  <c r="F17" i="89"/>
  <c r="F18" i="89"/>
  <c r="F19" i="89"/>
  <c r="H8" i="89"/>
  <c r="H9" i="89"/>
  <c r="H10" i="89"/>
  <c r="H11" i="89"/>
  <c r="H12" i="89"/>
  <c r="H13" i="89"/>
  <c r="H14" i="89"/>
  <c r="H15" i="89"/>
  <c r="H16" i="89"/>
  <c r="H17" i="89"/>
  <c r="H18" i="89"/>
  <c r="H19" i="89"/>
  <c r="M8" i="89"/>
  <c r="M9" i="89"/>
  <c r="M10" i="89"/>
  <c r="M11" i="89"/>
  <c r="M12" i="89"/>
  <c r="M13" i="89"/>
  <c r="M14" i="89"/>
  <c r="M15" i="89"/>
  <c r="M16" i="89"/>
  <c r="M17" i="89"/>
  <c r="M18" i="89"/>
  <c r="M19" i="89"/>
  <c r="N8" i="89" l="1"/>
  <c r="I23" i="103"/>
  <c r="H23" i="103"/>
  <c r="P13" i="36"/>
  <c r="P19" i="36" s="1"/>
  <c r="N19" i="36"/>
  <c r="J23" i="103"/>
  <c r="G20" i="89"/>
  <c r="L22" i="104"/>
  <c r="H13" i="103"/>
  <c r="C31" i="103"/>
  <c r="I13" i="103"/>
  <c r="H31" i="103"/>
  <c r="M22" i="104"/>
  <c r="N13" i="93" l="1"/>
  <c r="O13" i="93"/>
  <c r="G22" i="92"/>
  <c r="F22" i="92"/>
  <c r="F13" i="72"/>
  <c r="G13" i="72"/>
  <c r="E21" i="99"/>
  <c r="E20" i="99"/>
  <c r="E19" i="99"/>
  <c r="C19" i="36"/>
  <c r="D19" i="36"/>
  <c r="F19" i="36"/>
  <c r="H19" i="36"/>
  <c r="J19" i="36"/>
  <c r="B19" i="36"/>
  <c r="L19" i="90"/>
  <c r="K19" i="90"/>
  <c r="J19" i="90"/>
  <c r="I19" i="90"/>
  <c r="H19" i="90"/>
  <c r="G19" i="90"/>
  <c r="F19" i="90"/>
  <c r="E19" i="90"/>
  <c r="C19" i="90"/>
  <c r="E10" i="29"/>
  <c r="C22" i="104"/>
  <c r="D22" i="104"/>
  <c r="E22" i="104"/>
  <c r="F22" i="104"/>
  <c r="G22" i="104"/>
  <c r="H22" i="104"/>
  <c r="I22" i="104"/>
  <c r="J22" i="104"/>
  <c r="B22" i="104"/>
  <c r="K11" i="104"/>
  <c r="K12" i="104"/>
  <c r="K13" i="104"/>
  <c r="K14" i="104"/>
  <c r="K15" i="104"/>
  <c r="K16" i="104"/>
  <c r="K17" i="104"/>
  <c r="K18" i="104"/>
  <c r="K19" i="104"/>
  <c r="K20" i="104"/>
  <c r="K21" i="104"/>
  <c r="K10" i="104"/>
  <c r="K22" i="104" l="1"/>
  <c r="O11" i="89" l="1"/>
  <c r="N9" i="89"/>
  <c r="O9" i="89"/>
  <c r="N10" i="89"/>
  <c r="O10" i="89"/>
  <c r="N11" i="89"/>
  <c r="N12" i="89"/>
  <c r="O12" i="89"/>
  <c r="N13" i="89"/>
  <c r="O13" i="89"/>
  <c r="N14" i="89"/>
  <c r="O14" i="89"/>
  <c r="N15" i="89"/>
  <c r="O15" i="89"/>
  <c r="N16" i="89"/>
  <c r="O16" i="89"/>
  <c r="N17" i="89"/>
  <c r="O17" i="89"/>
  <c r="N18" i="89"/>
  <c r="O18" i="89"/>
  <c r="N19" i="89"/>
  <c r="O19" i="89"/>
  <c r="O8" i="89"/>
  <c r="O20" i="89" l="1"/>
  <c r="M20" i="89"/>
  <c r="L20" i="89" l="1"/>
  <c r="J20" i="89"/>
  <c r="I20" i="89"/>
  <c r="H20" i="89"/>
  <c r="F20" i="89"/>
  <c r="E20" i="89"/>
  <c r="K7" i="63" l="1"/>
  <c r="K8" i="63"/>
  <c r="K9" i="63"/>
  <c r="K10" i="63"/>
  <c r="K13" i="63"/>
  <c r="K14" i="63"/>
  <c r="K15" i="63"/>
  <c r="K16" i="63"/>
  <c r="K17" i="63"/>
  <c r="K18" i="63"/>
  <c r="K19" i="63"/>
  <c r="K20" i="63"/>
  <c r="M17" i="88"/>
  <c r="L17" i="88"/>
  <c r="K17" i="88"/>
  <c r="J17" i="9"/>
  <c r="I17" i="9"/>
  <c r="H17" i="9"/>
  <c r="I12" i="49"/>
  <c r="H12" i="49"/>
  <c r="J12" i="49" s="1"/>
  <c r="G12" i="49"/>
  <c r="D12" i="49"/>
  <c r="K21" i="63" l="1"/>
  <c r="B17" i="9"/>
  <c r="L17" i="9" l="1"/>
  <c r="P17" i="88" l="1"/>
  <c r="O17" i="88"/>
  <c r="N17" i="88"/>
  <c r="J17" i="88"/>
  <c r="I17" i="88"/>
  <c r="H17" i="88"/>
  <c r="G17" i="88"/>
  <c r="F17" i="88"/>
  <c r="E17" i="88"/>
  <c r="D17" i="88"/>
  <c r="C17" i="88"/>
  <c r="B17" i="88"/>
  <c r="N20" i="89" l="1"/>
  <c r="M17" i="96" l="1"/>
  <c r="D13" i="8" l="1"/>
  <c r="K17" i="9" l="1"/>
  <c r="M17" i="9" l="1"/>
  <c r="N12" i="93" l="1"/>
  <c r="O12" i="93"/>
  <c r="I22" i="92"/>
  <c r="H22" i="92"/>
  <c r="F12" i="72"/>
  <c r="G12" i="72"/>
  <c r="F21" i="99"/>
  <c r="J10" i="30" l="1"/>
  <c r="D13" i="49" l="1"/>
  <c r="H13" i="49"/>
  <c r="I13" i="49"/>
  <c r="D11" i="49"/>
  <c r="H11" i="49"/>
  <c r="I11" i="49"/>
  <c r="J13" i="49" l="1"/>
  <c r="J11" i="49"/>
  <c r="D20" i="99"/>
  <c r="D19" i="99"/>
  <c r="F14" i="19"/>
  <c r="E14" i="19"/>
  <c r="D14" i="19"/>
  <c r="C14" i="19"/>
  <c r="B14" i="19"/>
  <c r="D21" i="99"/>
  <c r="C21" i="99"/>
  <c r="C20" i="99"/>
  <c r="C19" i="99"/>
  <c r="E9" i="29" l="1"/>
  <c r="C17" i="9" l="1"/>
  <c r="D17" i="9"/>
  <c r="E17" i="9"/>
  <c r="F17" i="9"/>
  <c r="G17" i="9"/>
  <c r="M21" i="63" l="1"/>
  <c r="N7" i="63" l="1"/>
  <c r="G11" i="8" l="1"/>
  <c r="G10" i="8"/>
  <c r="C38" i="8"/>
  <c r="B38" i="8"/>
  <c r="F32" i="98" l="1"/>
  <c r="E32" i="98"/>
  <c r="C32" i="98"/>
  <c r="L17" i="96"/>
  <c r="K17" i="96"/>
  <c r="J17" i="96"/>
  <c r="I17" i="96"/>
  <c r="H17" i="96"/>
  <c r="G17" i="96"/>
  <c r="F17" i="96"/>
  <c r="E17" i="96"/>
  <c r="D17" i="96"/>
  <c r="C17" i="96"/>
  <c r="B17" i="96"/>
  <c r="N16" i="96"/>
  <c r="N15" i="96"/>
  <c r="N14" i="96"/>
  <c r="N13" i="96"/>
  <c r="N12" i="96"/>
  <c r="N11" i="96"/>
  <c r="N10" i="96"/>
  <c r="N9" i="96"/>
  <c r="N8" i="96"/>
  <c r="O11" i="93"/>
  <c r="N11" i="93"/>
  <c r="E22" i="92"/>
  <c r="D22" i="92"/>
  <c r="C22" i="92"/>
  <c r="N17" i="96" l="1"/>
  <c r="I32" i="98"/>
  <c r="G32" i="98"/>
  <c r="D32" i="98"/>
  <c r="H32" i="98"/>
  <c r="J32" i="98" l="1"/>
  <c r="H7" i="77"/>
  <c r="B19" i="77"/>
  <c r="D36" i="8" l="1"/>
  <c r="F11" i="72" l="1"/>
  <c r="G11" i="72"/>
  <c r="G12" i="36"/>
  <c r="G13" i="36"/>
  <c r="G14" i="36"/>
  <c r="G15" i="36"/>
  <c r="G16" i="36"/>
  <c r="G17" i="36"/>
  <c r="J9" i="30"/>
  <c r="H17" i="77" l="1"/>
  <c r="H18" i="77"/>
  <c r="F10" i="72" l="1"/>
  <c r="G11" i="36"/>
  <c r="G19" i="36" s="1"/>
  <c r="G19" i="77" l="1"/>
  <c r="F19" i="77"/>
  <c r="E19" i="77"/>
  <c r="D19" i="77"/>
  <c r="C19" i="77"/>
  <c r="H16" i="77"/>
  <c r="H15" i="77"/>
  <c r="H14" i="77"/>
  <c r="H13" i="77"/>
  <c r="H12" i="77"/>
  <c r="H11" i="77"/>
  <c r="H10" i="77"/>
  <c r="H9" i="77"/>
  <c r="H8" i="77"/>
  <c r="G37" i="8"/>
  <c r="D37" i="8"/>
  <c r="G36" i="8"/>
  <c r="G35" i="8"/>
  <c r="D35" i="8"/>
  <c r="G34" i="8"/>
  <c r="D34" i="8"/>
  <c r="G33" i="8"/>
  <c r="D33" i="8"/>
  <c r="G32" i="8"/>
  <c r="D32" i="8"/>
  <c r="G31" i="8"/>
  <c r="D31" i="8"/>
  <c r="G30" i="8"/>
  <c r="D30" i="8"/>
  <c r="G29" i="8"/>
  <c r="D29" i="8"/>
  <c r="G28" i="8"/>
  <c r="D28" i="8"/>
  <c r="G27" i="8"/>
  <c r="D27" i="8"/>
  <c r="G26" i="8"/>
  <c r="D26" i="8"/>
  <c r="G25" i="8"/>
  <c r="D25" i="8"/>
  <c r="G24" i="8"/>
  <c r="D24" i="8"/>
  <c r="G23" i="8"/>
  <c r="D23" i="8"/>
  <c r="G22" i="8"/>
  <c r="D22" i="8"/>
  <c r="G21" i="8"/>
  <c r="D21" i="8"/>
  <c r="G20" i="8"/>
  <c r="D20" i="8"/>
  <c r="G19" i="8"/>
  <c r="D19" i="8"/>
  <c r="G18" i="8"/>
  <c r="D18" i="8"/>
  <c r="G17" i="8"/>
  <c r="D17" i="8"/>
  <c r="G16" i="8"/>
  <c r="D16" i="8"/>
  <c r="G15" i="8"/>
  <c r="D15" i="8"/>
  <c r="G14" i="8"/>
  <c r="D14" i="8"/>
  <c r="G13" i="8"/>
  <c r="G12" i="8"/>
  <c r="D12" i="8"/>
  <c r="D11" i="8"/>
  <c r="D10" i="8"/>
  <c r="H19" i="77" l="1"/>
  <c r="D38" i="8"/>
  <c r="E38" i="8" l="1"/>
  <c r="F38" i="8"/>
  <c r="G38" i="8"/>
  <c r="N8" i="63"/>
  <c r="N9" i="63"/>
  <c r="N10" i="63"/>
  <c r="N13" i="63"/>
  <c r="N14" i="63"/>
  <c r="N15" i="63"/>
  <c r="N16" i="63"/>
  <c r="N17" i="63"/>
  <c r="N18" i="63"/>
  <c r="N19" i="63"/>
  <c r="N20" i="63"/>
  <c r="D21" i="63"/>
  <c r="E21" i="63"/>
  <c r="F21" i="63"/>
  <c r="G21" i="63"/>
  <c r="H21" i="63"/>
  <c r="B21" i="63"/>
  <c r="I10" i="49" l="1"/>
  <c r="H10" i="49"/>
  <c r="H10" i="8"/>
  <c r="J10" i="49" l="1"/>
  <c r="I35" i="8"/>
  <c r="H35" i="8"/>
  <c r="J35" i="8" l="1"/>
  <c r="I15" i="8"/>
  <c r="H15" i="8"/>
  <c r="I11" i="8"/>
  <c r="H11" i="8"/>
  <c r="I12" i="8"/>
  <c r="I13" i="8"/>
  <c r="I14" i="8"/>
  <c r="I16" i="8"/>
  <c r="I17" i="8"/>
  <c r="I18" i="8"/>
  <c r="I19" i="8"/>
  <c r="I20" i="8"/>
  <c r="I21" i="8"/>
  <c r="I22" i="8"/>
  <c r="I23" i="8"/>
  <c r="I24" i="8"/>
  <c r="I25" i="8"/>
  <c r="I26" i="8"/>
  <c r="I27" i="8"/>
  <c r="I28" i="8"/>
  <c r="I29" i="8"/>
  <c r="I30" i="8"/>
  <c r="I31" i="8"/>
  <c r="I32" i="8"/>
  <c r="I33" i="8"/>
  <c r="I34" i="8"/>
  <c r="I36" i="8"/>
  <c r="I37" i="8"/>
  <c r="I10" i="8"/>
  <c r="H12" i="8"/>
  <c r="H13" i="8"/>
  <c r="H14" i="8"/>
  <c r="H16" i="8"/>
  <c r="H17" i="8"/>
  <c r="H18" i="8"/>
  <c r="H19" i="8"/>
  <c r="H20" i="8"/>
  <c r="H21" i="8"/>
  <c r="H22" i="8"/>
  <c r="H23" i="8"/>
  <c r="H24" i="8"/>
  <c r="H25" i="8"/>
  <c r="H26" i="8"/>
  <c r="H27" i="8"/>
  <c r="H28" i="8"/>
  <c r="H29" i="8"/>
  <c r="H30" i="8"/>
  <c r="H31" i="8"/>
  <c r="H32" i="8"/>
  <c r="H33" i="8"/>
  <c r="H34" i="8"/>
  <c r="H36" i="8"/>
  <c r="H37" i="8"/>
  <c r="J15" i="8" l="1"/>
  <c r="J11" i="8"/>
  <c r="H38" i="8"/>
  <c r="I38" i="8"/>
  <c r="J12" i="8" l="1"/>
  <c r="J10" i="8"/>
  <c r="J8" i="30" l="1"/>
  <c r="J13" i="8" l="1"/>
  <c r="J24" i="8"/>
  <c r="J37" i="8"/>
  <c r="J16" i="8"/>
  <c r="J32" i="8"/>
  <c r="J29" i="8"/>
  <c r="J21" i="8"/>
  <c r="J25" i="8"/>
  <c r="J20" i="8"/>
  <c r="J33" i="8"/>
  <c r="J28" i="8"/>
  <c r="J34" i="8"/>
  <c r="J31" i="8"/>
  <c r="J26" i="8"/>
  <c r="J23" i="8"/>
  <c r="J18" i="8"/>
  <c r="J36" i="8"/>
  <c r="J30" i="8"/>
  <c r="J27" i="8"/>
  <c r="J22" i="8"/>
  <c r="J19" i="8"/>
  <c r="J17" i="8"/>
  <c r="J14" i="8"/>
  <c r="J38" i="8" l="1"/>
  <c r="D57" i="49"/>
  <c r="D56" i="49"/>
  <c r="D55" i="49"/>
  <c r="D54" i="49"/>
  <c r="D53" i="49"/>
  <c r="D52" i="49"/>
  <c r="D51" i="49"/>
  <c r="D50" i="49"/>
  <c r="D49" i="49"/>
  <c r="D48" i="49"/>
  <c r="D47" i="49"/>
  <c r="D46" i="49"/>
  <c r="D45" i="49"/>
  <c r="D44" i="49"/>
  <c r="D43" i="49"/>
  <c r="D42" i="49"/>
  <c r="D41" i="49"/>
  <c r="D40" i="49"/>
  <c r="D39" i="49"/>
  <c r="D38" i="49"/>
  <c r="D37" i="49"/>
  <c r="D36" i="49"/>
  <c r="D35" i="49"/>
</calcChain>
</file>

<file path=xl/sharedStrings.xml><?xml version="1.0" encoding="utf-8"?>
<sst xmlns="http://schemas.openxmlformats.org/spreadsheetml/2006/main" count="1556" uniqueCount="890">
  <si>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</si>
  <si>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</si>
  <si>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</si>
  <si>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</si>
  <si>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</si>
  <si>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</si>
  <si>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</si>
  <si>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</si>
  <si>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</si>
  <si>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</si>
  <si>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</si>
  <si>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</si>
  <si>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</si>
  <si>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</si>
  <si>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</si>
  <si>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</si>
  <si>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</si>
  <si>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</si>
  <si>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</si>
  <si>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</si>
  <si>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</si>
  <si>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</si>
  <si>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</si>
  <si>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</si>
  <si>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قطريون</t>
  </si>
  <si>
    <t>غير قطريين</t>
  </si>
  <si>
    <t>Qataris</t>
  </si>
  <si>
    <t xml:space="preserve"> سكرتير التحرير</t>
  </si>
  <si>
    <t xml:space="preserve"> محرر</t>
  </si>
  <si>
    <t xml:space="preserve"> مراسل</t>
  </si>
  <si>
    <t xml:space="preserve"> مخرج</t>
  </si>
  <si>
    <t xml:space="preserve"> مونتاج</t>
  </si>
  <si>
    <t xml:space="preserve"> مصحح</t>
  </si>
  <si>
    <t xml:space="preserve"> مترجم</t>
  </si>
  <si>
    <t xml:space="preserve"> مصور صحفي</t>
  </si>
  <si>
    <t xml:space="preserve"> خطاط ورسام</t>
  </si>
  <si>
    <t xml:space="preserve"> فني آخر</t>
  </si>
  <si>
    <t xml:space="preserve"> محاسب</t>
  </si>
  <si>
    <t xml:space="preserve"> كاتب حسابات</t>
  </si>
  <si>
    <t xml:space="preserve"> كاتب ارشيف</t>
  </si>
  <si>
    <t xml:space="preserve"> سكرتارية</t>
  </si>
  <si>
    <t>الكتب العربية</t>
  </si>
  <si>
    <t>الدوريات</t>
  </si>
  <si>
    <t>Arabic Books</t>
  </si>
  <si>
    <t>Periodi-cals</t>
  </si>
  <si>
    <t xml:space="preserve"> دار الكتب القطرية</t>
  </si>
  <si>
    <t xml:space="preserve"> مكتبة الخور</t>
  </si>
  <si>
    <t xml:space="preserve"> مكتبة الشمال</t>
  </si>
  <si>
    <t xml:space="preserve"> مكتبة الخنساء</t>
  </si>
  <si>
    <t xml:space="preserve"> مكتبة الوكرة</t>
  </si>
  <si>
    <t>اسم المكتبة</t>
  </si>
  <si>
    <t>Name of Library</t>
  </si>
  <si>
    <t xml:space="preserve">  المجموع  </t>
  </si>
  <si>
    <t>نزلاء</t>
  </si>
  <si>
    <t>Occupants</t>
  </si>
  <si>
    <t>Nights</t>
  </si>
  <si>
    <t>ليالي</t>
  </si>
  <si>
    <t>يونيو</t>
  </si>
  <si>
    <t>أغسطس</t>
  </si>
  <si>
    <t>أكتوبر</t>
  </si>
  <si>
    <t>October</t>
  </si>
  <si>
    <t>Foreign Books</t>
  </si>
  <si>
    <t>نائب رئيس التحرير</t>
  </si>
  <si>
    <t>نائب مدير التحرير</t>
  </si>
  <si>
    <t xml:space="preserve"> رئيس التحرير </t>
  </si>
  <si>
    <t xml:space="preserve"> مدير التحرير</t>
  </si>
  <si>
    <t>عدد المقاعد</t>
  </si>
  <si>
    <t>متحف الفن الاسلامي</t>
  </si>
  <si>
    <t>Museum of Islamic Art</t>
  </si>
  <si>
    <t>الدوحة</t>
  </si>
  <si>
    <t>Doha</t>
  </si>
  <si>
    <t>الريان</t>
  </si>
  <si>
    <t>الوكرة</t>
  </si>
  <si>
    <t>ام صلال</t>
  </si>
  <si>
    <t>Umm Salal</t>
  </si>
  <si>
    <t>الخور</t>
  </si>
  <si>
    <t>الشمال</t>
  </si>
  <si>
    <t>الظعاين</t>
  </si>
  <si>
    <t>(1) Mosques Where all Prayers are Performed except Gumma.</t>
  </si>
  <si>
    <t>EVENTS AT QATAR NATIONAL THEATER BY SECTORS</t>
  </si>
  <si>
    <t xml:space="preserve">المصادر: </t>
  </si>
  <si>
    <t>Sources:</t>
  </si>
  <si>
    <t>يومية</t>
  </si>
  <si>
    <t>شهرية</t>
  </si>
  <si>
    <t>Daily</t>
  </si>
  <si>
    <t>Monthly</t>
  </si>
  <si>
    <t>صناعة السفن الخشبية (القلاف)</t>
  </si>
  <si>
    <t>الغوص وتوابعه</t>
  </si>
  <si>
    <t>الصيد وتوابعه</t>
  </si>
  <si>
    <t>صناعة الصناديق المبيتة</t>
  </si>
  <si>
    <t>السعف</t>
  </si>
  <si>
    <t>صناعة البطاطيل</t>
  </si>
  <si>
    <t>صناعة البشوت</t>
  </si>
  <si>
    <t>التطريز</t>
  </si>
  <si>
    <t>الرحى</t>
  </si>
  <si>
    <t>Divining</t>
  </si>
  <si>
    <t>Fishing</t>
  </si>
  <si>
    <t>Embroidery</t>
  </si>
  <si>
    <t>Raha (Grinder)</t>
  </si>
  <si>
    <r>
      <t xml:space="preserve">المجموع
</t>
    </r>
    <r>
      <rPr>
        <b/>
        <sz val="10"/>
        <rFont val="Arial"/>
        <family val="2"/>
      </rPr>
      <t>Total</t>
    </r>
  </si>
  <si>
    <t xml:space="preserve">               الجنسية
  السنة</t>
  </si>
  <si>
    <t>متحف الفن العربي</t>
  </si>
  <si>
    <t>Museum of Arab Art</t>
  </si>
  <si>
    <t>مصمم جرافيك</t>
  </si>
  <si>
    <t>تسويق</t>
  </si>
  <si>
    <t>الصحف والمجلات الصادرة في دولة قطر
2007-2011</t>
  </si>
  <si>
    <t>المكتبات العامة والكتب والدوريات المتوفرة</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</si>
  <si>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</si>
  <si>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</si>
  <si>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</si>
  <si>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</si>
  <si>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</si>
  <si>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</si>
  <si>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</si>
  <si>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</si>
  <si>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</si>
  <si>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</si>
  <si>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</si>
  <si>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</si>
  <si>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</si>
  <si>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</si>
  <si>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</si>
  <si>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</si>
  <si>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</si>
  <si>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</si>
  <si>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</si>
  <si>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</si>
  <si>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</si>
  <si>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</si>
  <si>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أفلام عربية
Arabic Films</t>
  </si>
  <si>
    <t>أفلام أجنبية
Foreign Films</t>
  </si>
  <si>
    <t>EMPLOYEES IN JOURNAL AND MAGAZINES BY NATIONALITY &amp; GENDER</t>
  </si>
  <si>
    <t>البيان</t>
  </si>
  <si>
    <t>عدد الفنادق</t>
  </si>
  <si>
    <t>No.of Hotels</t>
  </si>
  <si>
    <t>No.of Beds</t>
  </si>
  <si>
    <t>العاملون بالصحف والمجلات حسب الجنسية والنوع</t>
  </si>
  <si>
    <t>نزلاء الفنادق وليالي الاقامة حسب الجنسية</t>
  </si>
  <si>
    <t>حفلات موسيقية</t>
  </si>
  <si>
    <t>رياضة وترفيه</t>
  </si>
  <si>
    <t>مهرجانات</t>
  </si>
  <si>
    <t>وثائقي</t>
  </si>
  <si>
    <t>مرافق مؤسسة الحي الثقافي (كتارا)</t>
  </si>
  <si>
    <t>الإعلام والثقافة والسياحة</t>
  </si>
  <si>
    <t>MEDIA, CULTURE AND 
TOURISM</t>
  </si>
  <si>
    <t>Festivals</t>
  </si>
  <si>
    <t>EVENTS AT QATAR NATIONAL THEATER BY TYPE OF EVENTS</t>
  </si>
  <si>
    <r>
      <t xml:space="preserve">كرتون
</t>
    </r>
    <r>
      <rPr>
        <b/>
        <sz val="10"/>
        <rFont val="Arial"/>
        <family val="2"/>
      </rPr>
      <t>Cartoon</t>
    </r>
  </si>
  <si>
    <t>Item</t>
  </si>
  <si>
    <t>رئيس مجلس الادارة</t>
  </si>
  <si>
    <t>الإدارة العامة</t>
  </si>
  <si>
    <t>General Management</t>
  </si>
  <si>
    <t>عضو مجلس الادارة المدير العام</t>
  </si>
  <si>
    <t>مساعد رئيس التحرير</t>
  </si>
  <si>
    <t>Representative</t>
  </si>
  <si>
    <t>Non-Qataris</t>
  </si>
  <si>
    <t>جدول رقم (155)</t>
  </si>
  <si>
    <t>Table No. (155)</t>
  </si>
  <si>
    <t>جدول رقم (156)</t>
  </si>
  <si>
    <t>Table No. (156)</t>
  </si>
  <si>
    <t>جدول رقم (157)</t>
  </si>
  <si>
    <t>Table No. (157)</t>
  </si>
  <si>
    <t>جدول رقم (158)</t>
  </si>
  <si>
    <t>Table No. (158)</t>
  </si>
  <si>
    <t>جدول رقم (159)</t>
  </si>
  <si>
    <t>Table No. (159)</t>
  </si>
  <si>
    <t>جدول رقم (160)</t>
  </si>
  <si>
    <t>Table No. (160)</t>
  </si>
  <si>
    <t>جدول رقم (161)</t>
  </si>
  <si>
    <t>Table No. (161)</t>
  </si>
  <si>
    <t>Table No. (162)</t>
  </si>
  <si>
    <t>جدول رقم (162)</t>
  </si>
  <si>
    <t>Table No. (163)</t>
  </si>
  <si>
    <t>جدول رقم (163)</t>
  </si>
  <si>
    <t>جدول رقم (164)</t>
  </si>
  <si>
    <t>Table No. (164)</t>
  </si>
  <si>
    <t>جدول رقم (165)</t>
  </si>
  <si>
    <t>Table No. (165)</t>
  </si>
  <si>
    <t>جدول رقم (166)</t>
  </si>
  <si>
    <t>Table No. (166)</t>
  </si>
  <si>
    <t>Table No. (167)</t>
  </si>
  <si>
    <t>جدول رقم (167)</t>
  </si>
  <si>
    <t>جدول رقم (168)</t>
  </si>
  <si>
    <t>Table No. (168)</t>
  </si>
  <si>
    <t>جدول رقم (170)</t>
  </si>
  <si>
    <t>جدول رقم (169)</t>
  </si>
  <si>
    <t>Table No. (169)</t>
  </si>
  <si>
    <t>Table No. (170)</t>
  </si>
  <si>
    <t>جدول رقم (171)</t>
  </si>
  <si>
    <t>Table No. (171)</t>
  </si>
  <si>
    <t>التوزيع الشهري لساعات بث البرنامج العام من تلفزيون قطر حسب نوع البرامج والشهر</t>
  </si>
  <si>
    <t>فعاليات مسرح قطر الوطني حسب القطاع</t>
  </si>
  <si>
    <t>متحف قلعة الزبارة</t>
  </si>
  <si>
    <t>Zubara Fort Museum</t>
  </si>
  <si>
    <t>معرض قلعة الزبارة</t>
  </si>
  <si>
    <t>المدينة القديمة قلعة الزبارة</t>
  </si>
  <si>
    <t>زوار المتاحف والمعارض حسب الشهر والمتحف</t>
  </si>
  <si>
    <t xml:space="preserve">                       الشهر
   المتحف </t>
  </si>
  <si>
    <t>الشحانية</t>
  </si>
  <si>
    <t>الغزل</t>
  </si>
  <si>
    <t>Weaving</t>
  </si>
  <si>
    <t>صناعة السدو</t>
  </si>
  <si>
    <t xml:space="preserve">عدد الغرف </t>
  </si>
  <si>
    <t>No.of Rooms</t>
  </si>
  <si>
    <t>فنون بصرية وتشكيلية</t>
  </si>
  <si>
    <t xml:space="preserve">دراما ومسرح </t>
  </si>
  <si>
    <t>Gallery</t>
  </si>
  <si>
    <t>قاعة أفراح ومناسبات</t>
  </si>
  <si>
    <t>مواقف سيارات</t>
  </si>
  <si>
    <t>عيادة بيطرية</t>
  </si>
  <si>
    <t>Veterinary Clinic</t>
  </si>
  <si>
    <t>متحف الصقور</t>
  </si>
  <si>
    <t>Falconry Museum</t>
  </si>
  <si>
    <t>حدائق وتلال كتارا (منطقة الجنوب والشمال)</t>
  </si>
  <si>
    <t>Beach &amp; Water Sports</t>
  </si>
  <si>
    <t>أنشطة الرياضات المائية</t>
  </si>
  <si>
    <t>Al Zubarah Fort Exhibition</t>
  </si>
  <si>
    <t>Al Zubarah Fort Old City</t>
  </si>
  <si>
    <t>المكتبات العامة حسب عدد المستعيرين والكتب المستعارة وعدد العاملين</t>
  </si>
  <si>
    <t xml:space="preserve">يوليو </t>
  </si>
  <si>
    <t xml:space="preserve">July </t>
  </si>
  <si>
    <t>الفنادق والغرف والأسرة والنزلاء والليالي السياحية حسب درجة الفندق</t>
  </si>
  <si>
    <t>نزلاء الفنادق حسب الجنسية ودرجة الفندق وليالي الإقامة</t>
  </si>
  <si>
    <t>HOTELS, ROOMS, BEDS, OCCUPANTS AND TOURISTIC NIGHTS 
 BY HOTEL CLASS</t>
  </si>
  <si>
    <t>التوزيع الشهري لساعات بث البرنامج العام من إذاعة قطر حسب نوع البرامج والشهر</t>
  </si>
  <si>
    <r>
      <t xml:space="preserve">الإمارات
</t>
    </r>
    <r>
      <rPr>
        <b/>
        <sz val="9"/>
        <rFont val="Arial"/>
        <family val="2"/>
      </rPr>
      <t>U.A.E</t>
    </r>
  </si>
  <si>
    <r>
      <t xml:space="preserve">السعودية
</t>
    </r>
    <r>
      <rPr>
        <b/>
        <sz val="9"/>
        <rFont val="Arial"/>
        <family val="2"/>
      </rPr>
      <t>K.S.A</t>
    </r>
  </si>
  <si>
    <r>
      <t xml:space="preserve">الجنسيات العربية
</t>
    </r>
    <r>
      <rPr>
        <b/>
        <sz val="9"/>
        <rFont val="Arial"/>
        <family val="2"/>
      </rPr>
      <t>Arab Nationalities</t>
    </r>
  </si>
  <si>
    <r>
      <t xml:space="preserve">المجموع
</t>
    </r>
    <r>
      <rPr>
        <b/>
        <sz val="9"/>
        <rFont val="Arial"/>
        <family val="2"/>
      </rPr>
      <t>Total</t>
    </r>
  </si>
  <si>
    <t xml:space="preserve">PUBLIC LIBRARIES BY NUMBER OF BORROWERS, BOOKS BORROWED AND NUMBER OF EMPLOYEES </t>
  </si>
  <si>
    <t xml:space="preserve">HOTELS BY CLASS, NUMBER OF ROOMS AND BEDS </t>
  </si>
  <si>
    <t>التوزيع الشهري لساعات بث البرنامج العام من إذاعة صوت الخليج حسب نوع البرامج والشهر</t>
  </si>
  <si>
    <t>فعاليات متنوعة</t>
  </si>
  <si>
    <t xml:space="preserve">معارض وصالات الفنون </t>
  </si>
  <si>
    <t>ندوات ومحاضرات ومؤتمرات</t>
  </si>
  <si>
    <t>تطوير المواهب</t>
  </si>
  <si>
    <t>دورات مياه (عمومي)</t>
  </si>
  <si>
    <t>سيارات جولف لخدمة ذوي الاحتياجات</t>
  </si>
  <si>
    <t>معارض مطافيء مقر الفنانين</t>
  </si>
  <si>
    <t>Fire Station - Artist Residence</t>
  </si>
  <si>
    <t>أخرى</t>
  </si>
  <si>
    <t>Other</t>
  </si>
  <si>
    <t>جدول رقم (172)</t>
  </si>
  <si>
    <t>Table No. (172)</t>
  </si>
  <si>
    <t>جدول رقم (173)</t>
  </si>
  <si>
    <t>Table No. (173)</t>
  </si>
  <si>
    <t xml:space="preserve">                       السنة
 البيان </t>
  </si>
  <si>
    <t>NEWSPAPERS AND MAGAZINES ISSUED 
IN THE STATE OF QATAR</t>
  </si>
  <si>
    <t>EMPLOYEES IN JOURNAL AND MAGAZINES BY NATIONALITY, 
GENDER AND OCCUPATION</t>
  </si>
  <si>
    <t xml:space="preserve">                    القطاع
  السنة</t>
  </si>
  <si>
    <t>القطاع الحكومي</t>
  </si>
  <si>
    <t>القطاع الخاص</t>
  </si>
  <si>
    <t>مشاركات خارجية</t>
  </si>
  <si>
    <t>Government Sector</t>
  </si>
  <si>
    <t xml:space="preserve">             الفعاليات
السنة</t>
  </si>
  <si>
    <t xml:space="preserve">                Events
Year</t>
  </si>
  <si>
    <t>مهرجان</t>
  </si>
  <si>
    <t>Festival</t>
  </si>
  <si>
    <t>عروض غنائية</t>
  </si>
  <si>
    <t>فنون التراث</t>
  </si>
  <si>
    <t>Heritage Arts</t>
  </si>
  <si>
    <t>فنون تشكيلية</t>
  </si>
  <si>
    <t>Fine Arts</t>
  </si>
  <si>
    <t>Jul.</t>
  </si>
  <si>
    <t>عدد المستعيرين</t>
  </si>
  <si>
    <t>الكتب المستعارة</t>
  </si>
  <si>
    <t>Books Borrowed</t>
  </si>
  <si>
    <t>عدد العاملين</t>
  </si>
  <si>
    <t xml:space="preserve">               السنة
  درجة 
  الفندق</t>
  </si>
  <si>
    <t xml:space="preserve">                      Year
  Hotel Class</t>
  </si>
  <si>
    <t>صناعة النقابات</t>
  </si>
  <si>
    <t>صناعة السجاد</t>
  </si>
  <si>
    <t>صناعة المدود</t>
  </si>
  <si>
    <t>دور السينما والأفلام المعروضة</t>
  </si>
  <si>
    <t>Number of seats</t>
  </si>
  <si>
    <t>Arabic</t>
  </si>
  <si>
    <t>Foreign</t>
  </si>
  <si>
    <t>الرواد (بالألف)</t>
  </si>
  <si>
    <t>عربية</t>
  </si>
  <si>
    <t>أجنبية</t>
  </si>
  <si>
    <t>الافلام المعروضة</t>
  </si>
  <si>
    <t>عدد دور السينما</t>
  </si>
  <si>
    <t>Films presented</t>
  </si>
  <si>
    <t>التوزيع الشهري لساعات البث المباشر للبرنامج العام من قنوات الكأس الرياضية
 حسب نوع البرامج والشهر</t>
  </si>
  <si>
    <t>MONTHLY DISTRIBUTION OF LIVE BROADCAST HOURS 
OF THE GENERAL PROGRAM OF AL KASS SPORT
CHANNELS BY TYPE OF PROGRAM AND MONTH</t>
  </si>
  <si>
    <t>--</t>
  </si>
  <si>
    <t>*2016</t>
  </si>
  <si>
    <t xml:space="preserve"> خمس نجوم (*****)</t>
  </si>
  <si>
    <t xml:space="preserve"> Five Star (*****)</t>
  </si>
  <si>
    <t xml:space="preserve"> أربع نجوم (****)</t>
  </si>
  <si>
    <t xml:space="preserve"> Four Star (****)</t>
  </si>
  <si>
    <t xml:space="preserve"> ثلاث نجوم (***)</t>
  </si>
  <si>
    <t xml:space="preserve"> Three Star (***)</t>
  </si>
  <si>
    <t>خمس نجوم (*****)</t>
  </si>
  <si>
    <t>ثلاث نجوم (***)</t>
  </si>
  <si>
    <t>أربع نجوم (****)</t>
  </si>
  <si>
    <t>جدول رقم (174)</t>
  </si>
  <si>
    <t>Table No. (174)</t>
  </si>
  <si>
    <t>جدول رقم (175)</t>
  </si>
  <si>
    <t>Table No. (175)</t>
  </si>
  <si>
    <t>جدول رقم (176)</t>
  </si>
  <si>
    <t>جدول رقم (177)</t>
  </si>
  <si>
    <t>Table No. (177)</t>
  </si>
  <si>
    <t>Assisstant Chairman of the Board</t>
  </si>
  <si>
    <t>نزلاء الفنادق الخليجيون حسب الجنسية وليالي الإقامة</t>
  </si>
  <si>
    <t>* Ministry of Culture and Sports.</t>
  </si>
  <si>
    <t>* Ministry of Endowments and Islamic Affairs.</t>
  </si>
  <si>
    <t>* Qatar Museums.</t>
  </si>
  <si>
    <t>* Newspapers and Magazines.</t>
  </si>
  <si>
    <t>* Cinema Companies.</t>
  </si>
  <si>
    <t>* وزارة الثقافة والرياضة.</t>
  </si>
  <si>
    <t>* وزارة الأوقاف والشوؤن الإسلامية.</t>
  </si>
  <si>
    <t>* الهيئة العامة للإذاعة والتلفزيون.</t>
  </si>
  <si>
    <t>* The Cultural Village Foundation (Katara).</t>
  </si>
  <si>
    <t>* مؤسسة الحي الثقافي (كتارا).</t>
  </si>
  <si>
    <t>* الصحف والمجلات.</t>
  </si>
  <si>
    <t>* شركات السينما.</t>
  </si>
  <si>
    <t>* General Authority for Radio and TV.</t>
  </si>
  <si>
    <t>* Doha Film Institute.</t>
  </si>
  <si>
    <t>* Msheireb Museum.</t>
  </si>
  <si>
    <t>* Qatar National Library.</t>
  </si>
  <si>
    <t>MOVIE HOUSES AND FILMS PRESENTED</t>
  </si>
  <si>
    <r>
      <t>المجموع</t>
    </r>
    <r>
      <rPr>
        <b/>
        <sz val="8"/>
        <rFont val="Arial"/>
        <family val="2"/>
      </rPr>
      <t xml:space="preserve">
Total</t>
    </r>
  </si>
  <si>
    <r>
      <rPr>
        <b/>
        <sz val="10"/>
        <rFont val="Arial"/>
        <family val="2"/>
      </rPr>
      <t>ذكور</t>
    </r>
    <r>
      <rPr>
        <b/>
        <sz val="8"/>
        <rFont val="Arial"/>
        <family val="2"/>
      </rPr>
      <t xml:space="preserve">
Males</t>
    </r>
  </si>
  <si>
    <r>
      <rPr>
        <b/>
        <sz val="10"/>
        <rFont val="Arial"/>
        <family val="2"/>
      </rPr>
      <t>إناث</t>
    </r>
    <r>
      <rPr>
        <b/>
        <sz val="8"/>
        <rFont val="Arial"/>
        <family val="2"/>
      </rPr>
      <t xml:space="preserve">
Females</t>
    </r>
  </si>
  <si>
    <t xml:space="preserve"> Al-Khor Library</t>
  </si>
  <si>
    <t xml:space="preserve"> Al-Shamal Library</t>
  </si>
  <si>
    <t xml:space="preserve"> Al-Khanssa Library</t>
  </si>
  <si>
    <t xml:space="preserve"> Al-Wakrah Library</t>
  </si>
  <si>
    <t xml:space="preserve">Sh-Ali Al-Thani Library </t>
  </si>
  <si>
    <t xml:space="preserve"> مكتبة الشيخ علي آل ثاني</t>
  </si>
  <si>
    <t>Private Sector</t>
  </si>
  <si>
    <t>External Participations</t>
  </si>
  <si>
    <t>أمسيات شعرية</t>
  </si>
  <si>
    <t>Cultural Week</t>
  </si>
  <si>
    <t>Offers Singing</t>
  </si>
  <si>
    <t>Poetry Evenings</t>
  </si>
  <si>
    <t>أسبوع ثقافي</t>
  </si>
  <si>
    <t xml:space="preserve">VISITORS OF MUSEUMS AND EXHIBITION BY MONTH AND MUSEUM </t>
  </si>
  <si>
    <r>
      <t xml:space="preserve"> Al-Rayyan Library</t>
    </r>
    <r>
      <rPr>
        <vertAlign val="superscript"/>
        <sz val="10"/>
        <rFont val="Arial"/>
        <family val="2"/>
      </rPr>
      <t>(1)</t>
    </r>
  </si>
  <si>
    <t xml:space="preserve">(1) سبب عدم اكتمال بيانات مكتبة الريان هو إخلاء مبنى المكتبة. </t>
  </si>
  <si>
    <t>(1) The data of Al Rayyan Library is not complete due to evacuation of the library building.</t>
  </si>
  <si>
    <t xml:space="preserve"> Municipality </t>
  </si>
  <si>
    <t>البلدية</t>
  </si>
  <si>
    <t>Private Mosque</t>
  </si>
  <si>
    <t>مسجد خاص</t>
  </si>
  <si>
    <t>Temporary Building</t>
  </si>
  <si>
    <r>
      <t>عدد الأئمة والمؤذنين</t>
    </r>
    <r>
      <rPr>
        <b/>
        <sz val="10"/>
        <rFont val="Arial"/>
        <family val="2"/>
      </rPr>
      <t xml:space="preserve">
</t>
    </r>
    <r>
      <rPr>
        <b/>
        <sz val="9"/>
        <rFont val="Arial"/>
        <family val="2"/>
      </rPr>
      <t>No. of Imam and Moathen</t>
    </r>
  </si>
  <si>
    <r>
      <t>عدد الخطباء</t>
    </r>
    <r>
      <rPr>
        <b/>
        <sz val="10"/>
        <rFont val="Arial"/>
        <family val="2"/>
      </rPr>
      <t xml:space="preserve">
</t>
    </r>
    <r>
      <rPr>
        <b/>
        <sz val="9"/>
        <rFont val="Arial"/>
        <family val="2"/>
      </rPr>
      <t>Khateeb</t>
    </r>
  </si>
  <si>
    <r>
      <t>دور تحفيظ القرآن</t>
    </r>
    <r>
      <rPr>
        <b/>
        <sz val="10"/>
        <rFont val="Arial"/>
        <family val="2"/>
      </rPr>
      <t xml:space="preserve">
</t>
    </r>
    <r>
      <rPr>
        <b/>
        <sz val="9"/>
        <rFont val="Arial"/>
        <family val="2"/>
      </rPr>
      <t>The role of koranic</t>
    </r>
  </si>
  <si>
    <r>
      <t>دور تحفيظ القرآن (أهلية)</t>
    </r>
    <r>
      <rPr>
        <b/>
        <sz val="9"/>
        <rFont val="Arial"/>
        <family val="2"/>
      </rPr>
      <t xml:space="preserve">
The role of koranic (Private</t>
    </r>
    <r>
      <rPr>
        <b/>
        <sz val="10"/>
        <rFont val="Arial"/>
        <family val="2"/>
      </rPr>
      <t>)</t>
    </r>
  </si>
  <si>
    <t>المساجد والأئمة والخطباء ودور تحفيظ القرآن حسب البلدية</t>
  </si>
  <si>
    <t xml:space="preserve"> MOSQUES, IMAM &amp; KHATEEB AND ROLE OF KORANIC BY MUNICIPALITY </t>
  </si>
  <si>
    <t>Al-Rayyan</t>
  </si>
  <si>
    <t>Al-Daayen</t>
  </si>
  <si>
    <t>Al-Shahanniya</t>
  </si>
  <si>
    <t>Al-Wakrah</t>
  </si>
  <si>
    <t>Al-Khor</t>
  </si>
  <si>
    <t>Al-Shamal</t>
  </si>
  <si>
    <t>Wooden Ship Building (Qilaf)</t>
  </si>
  <si>
    <t>Metal Bleaching</t>
  </si>
  <si>
    <t>Traditional Wooden Box</t>
  </si>
  <si>
    <t>Palm Leaves Crafting</t>
  </si>
  <si>
    <t>Traditional Face Masks (Batateel)</t>
  </si>
  <si>
    <t>Veil Making (Neqab)</t>
  </si>
  <si>
    <t>Bishut Making (Men's Cloaks)</t>
  </si>
  <si>
    <t>Carpet Weaving</t>
  </si>
  <si>
    <t>Dolls Making (Al Mudud)</t>
  </si>
  <si>
    <t>Sadu Making</t>
  </si>
  <si>
    <t>التعدين (الصفار)</t>
  </si>
  <si>
    <t>الممارسون للحرف الشعبية في دار الإنماء الاجتماعي حسب الجنسية والنوع</t>
  </si>
  <si>
    <t>PRACTITIONERS OF THE CHARACTER POPULAR IN THE SOCIAL 
DEVELOPMENT CENTER BY NATIONALITY &amp; GENDER</t>
  </si>
  <si>
    <t>Talent Development</t>
  </si>
  <si>
    <t>Seminars, Lectures &amp; Conferences</t>
  </si>
  <si>
    <t>Concerts</t>
  </si>
  <si>
    <t>Sports &amp; Entertainment</t>
  </si>
  <si>
    <t>Various Events</t>
  </si>
  <si>
    <t>Exhibitions &amp; Art Galleries</t>
  </si>
  <si>
    <t>Fine &amp; Visual Arts</t>
  </si>
  <si>
    <t>Drama &amp; Theater</t>
  </si>
  <si>
    <t>Halls</t>
  </si>
  <si>
    <t xml:space="preserve">Car Parking </t>
  </si>
  <si>
    <t xml:space="preserve"> نجمتان ونجمة واحدة (**) و (*)</t>
  </si>
  <si>
    <t xml:space="preserve"> Two &amp; One Star (**) &amp; (*)</t>
  </si>
  <si>
    <t xml:space="preserve">الفنادق حسب الدرجة  وعدد الغرف والأسرة </t>
  </si>
  <si>
    <r>
      <t xml:space="preserve">عدد الفنادق
</t>
    </r>
    <r>
      <rPr>
        <b/>
        <sz val="9"/>
        <rFont val="Arial"/>
        <family val="2"/>
      </rPr>
      <t>No. of Hotels</t>
    </r>
  </si>
  <si>
    <r>
      <t xml:space="preserve">عدد الغرف
</t>
    </r>
    <r>
      <rPr>
        <b/>
        <sz val="9"/>
        <rFont val="Arial"/>
        <family val="2"/>
      </rPr>
      <t>No. of Rooms</t>
    </r>
  </si>
  <si>
    <r>
      <t xml:space="preserve">عدد الأسرة
</t>
    </r>
    <r>
      <rPr>
        <b/>
        <sz val="9"/>
        <rFont val="Arial"/>
        <family val="2"/>
      </rPr>
      <t>No. of Beds</t>
    </r>
  </si>
  <si>
    <r>
      <t xml:space="preserve">عدد النزلاء
 </t>
    </r>
    <r>
      <rPr>
        <b/>
        <sz val="9"/>
        <rFont val="Arial"/>
        <family val="2"/>
      </rPr>
      <t>No. of  Occupants</t>
    </r>
  </si>
  <si>
    <r>
      <t xml:space="preserve">قطر
</t>
    </r>
    <r>
      <rPr>
        <b/>
        <sz val="9"/>
        <rFont val="Arial"/>
        <family val="2"/>
      </rPr>
      <t>Qatar</t>
    </r>
  </si>
  <si>
    <r>
      <t xml:space="preserve">الكويت
</t>
    </r>
    <r>
      <rPr>
        <b/>
        <sz val="9"/>
        <rFont val="Arial"/>
        <family val="2"/>
      </rPr>
      <t>Kuwait</t>
    </r>
  </si>
  <si>
    <r>
      <t xml:space="preserve">البحرين
</t>
    </r>
    <r>
      <rPr>
        <b/>
        <sz val="9"/>
        <rFont val="Arial"/>
        <family val="2"/>
      </rPr>
      <t>Bahrain</t>
    </r>
  </si>
  <si>
    <r>
      <t xml:space="preserve">عمان  
</t>
    </r>
    <r>
      <rPr>
        <b/>
        <sz val="9"/>
        <rFont val="Arial"/>
        <family val="2"/>
      </rPr>
      <t>Oman</t>
    </r>
  </si>
  <si>
    <t>Vice Chief</t>
  </si>
  <si>
    <t>Editor in Chief</t>
  </si>
  <si>
    <t>M.O.B. General Manager</t>
  </si>
  <si>
    <t>Chairman of The board</t>
  </si>
  <si>
    <t>Secretary editor</t>
  </si>
  <si>
    <t>Chairman of the board</t>
  </si>
  <si>
    <t>Vice Chairman</t>
  </si>
  <si>
    <t>Correspondent</t>
  </si>
  <si>
    <t>Editor Reporter</t>
  </si>
  <si>
    <t>Director</t>
  </si>
  <si>
    <t>Productor</t>
  </si>
  <si>
    <t>Corrector</t>
  </si>
  <si>
    <t>Translator</t>
  </si>
  <si>
    <t>Photographer</t>
  </si>
  <si>
    <t>Marketing</t>
  </si>
  <si>
    <t>Graphic Designers</t>
  </si>
  <si>
    <t>Draftsman</t>
  </si>
  <si>
    <t>Other Technician</t>
  </si>
  <si>
    <t>Account</t>
  </si>
  <si>
    <t>Account Clerk</t>
  </si>
  <si>
    <t>Archive Clerk</t>
  </si>
  <si>
    <t>Secretary</t>
  </si>
  <si>
    <t>Other Administrators</t>
  </si>
  <si>
    <t>Workers &amp; Office Boys</t>
  </si>
  <si>
    <t>Drivers</t>
  </si>
  <si>
    <t xml:space="preserve">                             Type of                                  Programs
  Month</t>
  </si>
  <si>
    <t xml:space="preserve">                             نوع 
                            البرامج
 الشهر</t>
  </si>
  <si>
    <t xml:space="preserve">                      نوع 
                    البرامج
  الشهر</t>
  </si>
  <si>
    <t>Grand Total</t>
  </si>
  <si>
    <r>
      <rPr>
        <b/>
        <sz val="11"/>
        <rFont val="Arial"/>
        <family val="2"/>
      </rPr>
      <t>المجموع</t>
    </r>
    <r>
      <rPr>
        <b/>
        <sz val="12"/>
        <rFont val="Arial"/>
        <family val="2"/>
      </rPr>
      <t xml:space="preserve">
</t>
    </r>
    <r>
      <rPr>
        <b/>
        <sz val="9"/>
        <rFont val="Arial"/>
        <family val="2"/>
      </rPr>
      <t>Total</t>
    </r>
  </si>
  <si>
    <r>
      <rPr>
        <b/>
        <sz val="11"/>
        <rFont val="Arial"/>
        <family val="2"/>
      </rPr>
      <t>الرياضية</t>
    </r>
    <r>
      <rPr>
        <b/>
        <sz val="12"/>
        <rFont val="Arial"/>
        <family val="2"/>
      </rPr>
      <t xml:space="preserve">
</t>
    </r>
    <r>
      <rPr>
        <b/>
        <sz val="9"/>
        <rFont val="Arial"/>
        <family val="2"/>
      </rPr>
      <t>Sport</t>
    </r>
  </si>
  <si>
    <r>
      <rPr>
        <b/>
        <sz val="11"/>
        <rFont val="Arial"/>
        <family val="2"/>
      </rPr>
      <t>الثقافية</t>
    </r>
    <r>
      <rPr>
        <b/>
        <sz val="12"/>
        <rFont val="Arial"/>
        <family val="2"/>
      </rPr>
      <t xml:space="preserve">
</t>
    </r>
    <r>
      <rPr>
        <b/>
        <sz val="9"/>
        <rFont val="Arial"/>
        <family val="2"/>
      </rPr>
      <t>Cultural</t>
    </r>
  </si>
  <si>
    <r>
      <rPr>
        <b/>
        <sz val="11"/>
        <rFont val="Arial"/>
        <family val="2"/>
      </rPr>
      <t>الاجتماعية</t>
    </r>
    <r>
      <rPr>
        <b/>
        <sz val="12"/>
        <rFont val="Arial"/>
        <family val="2"/>
      </rPr>
      <t xml:space="preserve">
</t>
    </r>
    <r>
      <rPr>
        <b/>
        <sz val="9"/>
        <rFont val="Arial"/>
        <family val="2"/>
      </rPr>
      <t>Social</t>
    </r>
  </si>
  <si>
    <r>
      <rPr>
        <b/>
        <sz val="11"/>
        <rFont val="Arial"/>
        <family val="2"/>
      </rPr>
      <t>الترفيهية</t>
    </r>
    <r>
      <rPr>
        <b/>
        <sz val="12"/>
        <rFont val="Arial"/>
        <family val="2"/>
      </rPr>
      <t xml:space="preserve">
</t>
    </r>
    <r>
      <rPr>
        <b/>
        <sz val="9"/>
        <rFont val="Arial"/>
        <family val="2"/>
      </rPr>
      <t>Recreation</t>
    </r>
  </si>
  <si>
    <r>
      <rPr>
        <b/>
        <sz val="11"/>
        <rFont val="Arial"/>
        <family val="2"/>
      </rPr>
      <t>الدينية</t>
    </r>
    <r>
      <rPr>
        <b/>
        <sz val="12"/>
        <rFont val="Arial"/>
        <family val="2"/>
      </rPr>
      <t xml:space="preserve">
</t>
    </r>
    <r>
      <rPr>
        <b/>
        <sz val="9"/>
        <rFont val="Arial"/>
        <family val="2"/>
      </rPr>
      <t>Religious</t>
    </r>
  </si>
  <si>
    <t xml:space="preserve">                  Nationality
  Year</t>
  </si>
  <si>
    <r>
      <rPr>
        <b/>
        <sz val="10"/>
        <rFont val="Arial"/>
        <family val="2"/>
      </rPr>
      <t>ليالي</t>
    </r>
    <r>
      <rPr>
        <b/>
        <sz val="8"/>
        <rFont val="Arial"/>
        <family val="2"/>
      </rPr>
      <t xml:space="preserve">
Nights</t>
    </r>
  </si>
  <si>
    <r>
      <rPr>
        <b/>
        <sz val="10"/>
        <rFont val="Arial"/>
        <family val="2"/>
      </rPr>
      <t>نزلاء</t>
    </r>
    <r>
      <rPr>
        <b/>
        <sz val="8"/>
        <rFont val="Arial"/>
        <family val="2"/>
      </rPr>
      <t xml:space="preserve">
Occupants</t>
    </r>
  </si>
  <si>
    <t xml:space="preserve">         Nationality
 Years</t>
  </si>
  <si>
    <r>
      <t xml:space="preserve"> مكتبة الريان</t>
    </r>
    <r>
      <rPr>
        <b/>
        <vertAlign val="superscript"/>
        <sz val="12"/>
        <rFont val="Arial"/>
        <family val="2"/>
      </rPr>
      <t>(1)</t>
    </r>
  </si>
  <si>
    <t>HOTEL GUESTS AND STAYS BY NATIONALITY</t>
  </si>
  <si>
    <t>MONTHLY DISTRIBUTION OF THE GENERAL PROGRAM BROADCASTING HOURS 
ON QATAR RADIO BY TYPE OF PROGRAMS AND MONTH</t>
  </si>
  <si>
    <t>MONTHLY DISTRIBUTION OF THE GENERAL PROGRAM BROADCASTING HOURS
 ON QATAR TV BY TYPE OF PROGRAMS AND MONTH</t>
  </si>
  <si>
    <t>MONTHLY DISTRIBUTION OF THE GENERAL PROGRAM BROADCASTING HOURS ON SOUT ALKHALEEJ 
BROADCASTING SERVICE BY TYPE OF PROGRAM AND MONTH</t>
  </si>
  <si>
    <r>
      <t>Forood Mosque</t>
    </r>
    <r>
      <rPr>
        <b/>
        <vertAlign val="superscript"/>
        <sz val="8"/>
        <rFont val="Arial"/>
        <family val="2"/>
      </rPr>
      <t>(1)</t>
    </r>
  </si>
  <si>
    <r>
      <t>Gumma Mosque</t>
    </r>
    <r>
      <rPr>
        <b/>
        <vertAlign val="superscript"/>
        <sz val="8"/>
        <rFont val="Arial"/>
        <family val="2"/>
      </rPr>
      <t>(2)</t>
    </r>
  </si>
  <si>
    <r>
      <t>Eid Mosque</t>
    </r>
    <r>
      <rPr>
        <b/>
        <vertAlign val="superscript"/>
        <sz val="8"/>
        <rFont val="Arial"/>
        <family val="2"/>
      </rPr>
      <t>(3)</t>
    </r>
  </si>
  <si>
    <r>
      <t>مسجد فروض</t>
    </r>
    <r>
      <rPr>
        <b/>
        <vertAlign val="superscript"/>
        <sz val="10"/>
        <rFont val="Arial"/>
        <family val="2"/>
      </rPr>
      <t>(1)</t>
    </r>
  </si>
  <si>
    <r>
      <t>مسجد جامع</t>
    </r>
    <r>
      <rPr>
        <b/>
        <vertAlign val="superscript"/>
        <sz val="10"/>
        <rFont val="Arial"/>
        <family val="2"/>
      </rPr>
      <t>(2)</t>
    </r>
  </si>
  <si>
    <r>
      <t>مبنى مؤقت</t>
    </r>
    <r>
      <rPr>
        <sz val="11"/>
        <rFont val="Arial"/>
        <family val="2"/>
      </rPr>
      <t/>
    </r>
  </si>
  <si>
    <r>
      <t>مصلى عيد</t>
    </r>
    <r>
      <rPr>
        <b/>
        <vertAlign val="superscript"/>
        <sz val="10"/>
        <rFont val="Arial"/>
        <family val="2"/>
      </rPr>
      <t>(3)</t>
    </r>
  </si>
  <si>
    <t>HOTEL GUESTS AND STAYS BY MONTH</t>
  </si>
  <si>
    <t>HOTEL GULF  GUESTS BY NATIONALITY AND HOTEL STAYS</t>
  </si>
  <si>
    <t>HOTEL GUESTS BY NATIONALITY, HOTEL RATING AND HOTEL STAYS</t>
  </si>
  <si>
    <t>SHORT AND FEATURE FILMS THAT QATAR PARTICIPATED IN PRODUCTION AT THE
 DOHA FILM INSTITUTE BY TYPE OF FILM, PRODUCTION METHOD, 
TYPE OF FUNDING AND LANGUAGE OF PRODUCTION</t>
  </si>
  <si>
    <t>Dar Al-Kutub Al-Qatariyya</t>
  </si>
  <si>
    <t>دقيقة</t>
  </si>
  <si>
    <t>ساعة</t>
  </si>
  <si>
    <t>Hour</t>
  </si>
  <si>
    <t>Min.</t>
  </si>
  <si>
    <t>أسبوعية*</t>
  </si>
  <si>
    <t>Weekly*</t>
  </si>
  <si>
    <t>*The online publishing method has been approved.</t>
  </si>
  <si>
    <t xml:space="preserve">                                 Month 
  Museum </t>
  </si>
  <si>
    <r>
      <t xml:space="preserve">الدينية
</t>
    </r>
    <r>
      <rPr>
        <b/>
        <sz val="9"/>
        <rFont val="Arial"/>
        <family val="2"/>
      </rPr>
      <t>Religious</t>
    </r>
  </si>
  <si>
    <r>
      <t xml:space="preserve">الاقتصادية
</t>
    </r>
    <r>
      <rPr>
        <b/>
        <sz val="9"/>
        <rFont val="Arial"/>
        <family val="2"/>
      </rPr>
      <t>Economic</t>
    </r>
  </si>
  <si>
    <r>
      <t xml:space="preserve">الاجتماعية
</t>
    </r>
    <r>
      <rPr>
        <b/>
        <sz val="9"/>
        <rFont val="Arial"/>
        <family val="2"/>
      </rPr>
      <t>Social</t>
    </r>
  </si>
  <si>
    <r>
      <t xml:space="preserve">التراثية
</t>
    </r>
    <r>
      <rPr>
        <b/>
        <sz val="9"/>
        <rFont val="Arial"/>
        <family val="2"/>
      </rPr>
      <t>Cultural</t>
    </r>
  </si>
  <si>
    <r>
      <t xml:space="preserve">الوثائقية
</t>
    </r>
    <r>
      <rPr>
        <b/>
        <sz val="9"/>
        <rFont val="Arial"/>
        <family val="2"/>
      </rPr>
      <t>Documentary</t>
    </r>
  </si>
  <si>
    <r>
      <t xml:space="preserve">التعليمية
</t>
    </r>
    <r>
      <rPr>
        <b/>
        <sz val="9"/>
        <rFont val="Arial"/>
        <family val="2"/>
      </rPr>
      <t>Educational</t>
    </r>
  </si>
  <si>
    <r>
      <t xml:space="preserve">الدرامية
</t>
    </r>
    <r>
      <rPr>
        <b/>
        <sz val="9"/>
        <rFont val="Arial"/>
        <family val="2"/>
      </rPr>
      <t>Dramas</t>
    </r>
  </si>
  <si>
    <r>
      <t xml:space="preserve">الترفيهية
</t>
    </r>
    <r>
      <rPr>
        <b/>
        <sz val="9"/>
        <rFont val="Arial"/>
        <family val="2"/>
      </rPr>
      <t>Recreational</t>
    </r>
  </si>
  <si>
    <r>
      <t xml:space="preserve">الإعلانات
</t>
    </r>
    <r>
      <rPr>
        <b/>
        <sz val="9"/>
        <rFont val="Arial"/>
        <family val="2"/>
      </rPr>
      <t>Advertising</t>
    </r>
  </si>
  <si>
    <r>
      <rPr>
        <b/>
        <sz val="12"/>
        <rFont val="Arial"/>
        <family val="2"/>
      </rPr>
      <t>نوع</t>
    </r>
    <r>
      <rPr>
        <b/>
        <sz val="11"/>
        <rFont val="Arial"/>
        <family val="2"/>
      </rPr>
      <t xml:space="preserve"> المسجد  </t>
    </r>
    <r>
      <rPr>
        <b/>
        <sz val="10"/>
        <rFont val="Arial"/>
        <family val="2"/>
      </rPr>
      <t xml:space="preserve"> </t>
    </r>
    <r>
      <rPr>
        <b/>
        <sz val="9"/>
        <rFont val="Arial"/>
        <family val="2"/>
      </rPr>
      <t>Type of Mosque</t>
    </r>
  </si>
  <si>
    <r>
      <t xml:space="preserve">متفرقات
</t>
    </r>
    <r>
      <rPr>
        <b/>
        <sz val="10"/>
        <rFont val="Arial"/>
        <family val="2"/>
      </rPr>
      <t>Categories</t>
    </r>
  </si>
  <si>
    <t>متحف قطر الوطني</t>
  </si>
  <si>
    <t>National Museum of Qatar</t>
  </si>
  <si>
    <r>
      <t>عدد الخطباء</t>
    </r>
    <r>
      <rPr>
        <b/>
        <sz val="10"/>
        <rFont val="Arial"/>
        <family val="2"/>
      </rPr>
      <t xml:space="preserve">
</t>
    </r>
    <r>
      <rPr>
        <b/>
        <sz val="9"/>
        <rFont val="Arial"/>
        <family val="2"/>
      </rPr>
      <t>No. of Khsteeb</t>
    </r>
  </si>
  <si>
    <t>قاعات مجهزة</t>
  </si>
  <si>
    <t>Katara Studio (Music Recording &amp; Production)</t>
  </si>
  <si>
    <t>محطة باص الدوحة السياحي</t>
  </si>
  <si>
    <t>Doha Bus (Tourism Station)</t>
  </si>
  <si>
    <t>أجهزة الصراف الآلي بمواقع مختلفة</t>
  </si>
  <si>
    <t>ATM Machine Kiosks</t>
  </si>
  <si>
    <t>فرع بنك قطر الوطني</t>
  </si>
  <si>
    <t>QNB Branch</t>
  </si>
  <si>
    <t>FACILITIES OF THE CULTURAL VILLAGE 
FOUNDATION (KATARA)</t>
  </si>
  <si>
    <t xml:space="preserve">                  Year
  Month</t>
  </si>
  <si>
    <t xml:space="preserve">              السنة
  الشهر</t>
  </si>
  <si>
    <t>قصصي</t>
  </si>
  <si>
    <t>الأفلام التجريبية</t>
  </si>
  <si>
    <t>جودة عالية HD</t>
  </si>
  <si>
    <t xml:space="preserve">رقمي بالرسوم المتحركة </t>
  </si>
  <si>
    <t xml:space="preserve">التمويل المشترك </t>
  </si>
  <si>
    <t>منح</t>
  </si>
  <si>
    <t xml:space="preserve">صندوق الفيلم القطري </t>
  </si>
  <si>
    <t>عربي</t>
  </si>
  <si>
    <t>فرنسي</t>
  </si>
  <si>
    <t>Animation [2d &amp; 3d]</t>
  </si>
  <si>
    <t>Digital Animation</t>
  </si>
  <si>
    <t>Grants</t>
  </si>
  <si>
    <t>Qatari Film Fund</t>
  </si>
  <si>
    <t>English</t>
  </si>
  <si>
    <t>French</t>
  </si>
  <si>
    <t>Spanish</t>
  </si>
  <si>
    <t>More Than One Language</t>
  </si>
  <si>
    <t>التوزيع الشهري لساعات البث المباشر للبرنامج العام من قناة الريان الفضائية وإذاعة صوت الريان حسب نوع البرامج والشهر</t>
  </si>
  <si>
    <r>
      <t xml:space="preserve">قناة الريان الفضائية 
</t>
    </r>
    <r>
      <rPr>
        <b/>
        <sz val="10"/>
        <rFont val="Arial"/>
        <family val="2"/>
      </rPr>
      <t>AL-RAYYAN CHANNEL</t>
    </r>
  </si>
  <si>
    <t>MONTHLY DISTRIBUTION OF LIVE BROADCAST HOURS OF THE GENERAL PROGRAM 
OF AL-RAYYAN CHANNEL 7 SOUT AL-RAYYAN BORADCASTING BY TYPE OF PROGRAMS AND MONTH</t>
  </si>
  <si>
    <r>
      <t xml:space="preserve">إذاعة صوت الريان
</t>
    </r>
    <r>
      <rPr>
        <b/>
        <sz val="10"/>
        <rFont val="Arial"/>
        <family val="2"/>
      </rPr>
      <t>Sout AL-Rayyan Boradcasting</t>
    </r>
  </si>
  <si>
    <t xml:space="preserve">              نوع 
             البرامج
   الشهر</t>
  </si>
  <si>
    <t>* المؤسسة القطرية للإعلام.</t>
  </si>
  <si>
    <t>* نماء (تمكين وريادة)</t>
  </si>
  <si>
    <t>* NAMA, (Empowerment &amp; Entrepreneurship)</t>
  </si>
  <si>
    <t>* تم اعتماد طريقة النشر الإلكتروني.</t>
  </si>
  <si>
    <t xml:space="preserve">              الجنسية والنوع 
 المهنة</t>
  </si>
  <si>
    <t>Table No. (178)</t>
  </si>
  <si>
    <t>جدول رقم (178)</t>
  </si>
  <si>
    <t>* قطر للسياحة.</t>
  </si>
  <si>
    <t>* Qatar Tourism .</t>
  </si>
  <si>
    <t>2015 - 2020</t>
  </si>
  <si>
    <t>*2020</t>
  </si>
  <si>
    <t>أنواع الحيوانات في حديقة الحيوان بمنتزه الخور وعدد الزوار</t>
  </si>
  <si>
    <t xml:space="preserve">TYPE OF ANIMALS AT THE ZOO IN KHOR PARK
GARDEN AND NUMBER OF VISITORS </t>
  </si>
  <si>
    <t xml:space="preserve"> No. of Animals and Birds</t>
  </si>
  <si>
    <t>أنواع الحيوانات وتصنيفها في حديقة الحيوان بمنتزه الخور</t>
  </si>
  <si>
    <t xml:space="preserve">الثدييات </t>
  </si>
  <si>
    <t>Mammals</t>
  </si>
  <si>
    <t>الطيور</t>
  </si>
  <si>
    <t xml:space="preserve">Birds </t>
  </si>
  <si>
    <t>الزواحف</t>
  </si>
  <si>
    <t>Reptiles</t>
  </si>
  <si>
    <r>
      <t xml:space="preserve">العدد
</t>
    </r>
    <r>
      <rPr>
        <b/>
        <sz val="9"/>
        <rFont val="Arial"/>
        <family val="2"/>
      </rPr>
      <t>Number</t>
    </r>
  </si>
  <si>
    <t xml:space="preserve">زوار منتزه حديقة الخور حسب الأشهر </t>
  </si>
  <si>
    <t>مايو*</t>
  </si>
  <si>
    <t>يونيو*</t>
  </si>
  <si>
    <t>يوليو*</t>
  </si>
  <si>
    <t>سبتمبر*</t>
  </si>
  <si>
    <t>نوفمبر*</t>
  </si>
  <si>
    <t>April*</t>
  </si>
  <si>
    <t>May*</t>
  </si>
  <si>
    <t>June*</t>
  </si>
  <si>
    <t>July*</t>
  </si>
  <si>
    <t>August*</t>
  </si>
  <si>
    <t>September*</t>
  </si>
  <si>
    <t>October*</t>
  </si>
  <si>
    <t>November*</t>
  </si>
  <si>
    <t>Table No. (176)</t>
  </si>
  <si>
    <t>Table No. (179)</t>
  </si>
  <si>
    <t>جدول رقم (179)</t>
  </si>
  <si>
    <t>جدول رقم (180)</t>
  </si>
  <si>
    <t>Table No. (180)</t>
  </si>
  <si>
    <t>2016 - 2020</t>
  </si>
  <si>
    <t>Live Music Arts</t>
  </si>
  <si>
    <t>Visual Arts</t>
  </si>
  <si>
    <t>Live Performing Arts</t>
  </si>
  <si>
    <t>Sports &amp; Recreation</t>
  </si>
  <si>
    <t>Gatherings &amp; Art Galleries</t>
  </si>
  <si>
    <t xml:space="preserve">Forum </t>
  </si>
  <si>
    <t>Lecture</t>
  </si>
  <si>
    <t>الفعاليات والأنشطة الثقافية</t>
  </si>
  <si>
    <t>العام 2016</t>
  </si>
  <si>
    <t>العام 2017</t>
  </si>
  <si>
    <t>العام 2018</t>
  </si>
  <si>
    <t>العام 2019</t>
  </si>
  <si>
    <t>العام 2020</t>
  </si>
  <si>
    <t>عدد الفعاليات والأنشطة الثقافية
Number of Events</t>
  </si>
  <si>
    <t>تصنيف الفعاليات والأنشطة الثقافية</t>
  </si>
  <si>
    <t>حفلات موسيقية
Live Music Arts</t>
  </si>
  <si>
    <t>فنون بصرية وتشكيلية
Visual Arts</t>
  </si>
  <si>
    <t>دراما ومسرح 
Live Performing Arts</t>
  </si>
  <si>
    <t>رياضة وترفيه
Sports &amp; Recreation</t>
  </si>
  <si>
    <t>مهرجانات
Festivals</t>
  </si>
  <si>
    <t xml:space="preserve">فعاليات متنوعة
Gatherings </t>
  </si>
  <si>
    <t>معارض وصالات الفنون 
Art Galleries &amp; Exhibitions</t>
  </si>
  <si>
    <t>ندوات ومحاضرات ومؤتمرات
Lecture, Workshop, &amp; Forum</t>
  </si>
  <si>
    <t>تطوير المواهب
Talent Development</t>
  </si>
  <si>
    <t>الاجمالي</t>
  </si>
  <si>
    <t>منشآت ثقافية:</t>
  </si>
  <si>
    <t>المدرج الروماني (المسرح المكشوف) بسعة 4,000 شخص</t>
  </si>
  <si>
    <t xml:space="preserve">صالات عرض مجهزة </t>
  </si>
  <si>
    <t>مول تجاري (مول الأطفال ومول شارع 21)</t>
  </si>
  <si>
    <t>مجمع كتارا بلازا الجنوبي</t>
  </si>
  <si>
    <t>أكاديمية قطر للموسيقى (تعليم الموسيقى للأجيال)</t>
  </si>
  <si>
    <t>دار كتارا للنشر (خدمات المكتبة)</t>
  </si>
  <si>
    <t>سينما قطر</t>
  </si>
  <si>
    <t>منشآت رياضية وترفيه:</t>
  </si>
  <si>
    <t>نادي شاطئ كتارا (صالة رياضية متكاملة)</t>
  </si>
  <si>
    <t>مرافق شاطئ كتارا</t>
  </si>
  <si>
    <t>مراكز ثقافية ومنافذ بيع وشركات عاملة:</t>
  </si>
  <si>
    <t xml:space="preserve">مراكز ثقافية </t>
  </si>
  <si>
    <t xml:space="preserve">مطاعم </t>
  </si>
  <si>
    <t>اكشاك تجارية منوعة</t>
  </si>
  <si>
    <t>محلات تجارية ومنافذ بيع</t>
  </si>
  <si>
    <t>شركات عاملة رئيسية</t>
  </si>
  <si>
    <t>منشآت خدمية:</t>
  </si>
  <si>
    <t>مساجد كتارا (المسجد العام والمسجد الذهبي)</t>
  </si>
  <si>
    <t>محطة مترو قطر (شبكة القطار السريع: شمالية وجنوبية)</t>
  </si>
  <si>
    <t>محطة خدمات سيارات الأجرة</t>
  </si>
  <si>
    <t>مخازن مبردة مخصصة للمطاعم (شمالية وجنوبية)</t>
  </si>
  <si>
    <t>محطة تزويد الكهرباء (طاقة +مواقف سيارات اضافية)</t>
  </si>
  <si>
    <t>المداخل الرئيسية للمؤسسة</t>
  </si>
  <si>
    <t>سيارات الجولف للتنقل الداخلي (خدمة زوار الحي الثقافي)</t>
  </si>
  <si>
    <t>سيارات جولف (اسعاف)</t>
  </si>
  <si>
    <t>خدمة ركن السيارات</t>
  </si>
  <si>
    <t>خدمة غسيل السيارات</t>
  </si>
  <si>
    <t>مركز معلومات كتارا (خدمات الاستعلام والمعلومات)</t>
  </si>
  <si>
    <t>Amphitheatre (Open Theater)</t>
  </si>
  <si>
    <t>Theaters (Drama &amp; Opera)</t>
  </si>
  <si>
    <t>Wedding and Events Hall</t>
  </si>
  <si>
    <t>Commercial Plaza (21Street) &amp; Children Mall</t>
  </si>
  <si>
    <t>Katara South Plaza Complex</t>
  </si>
  <si>
    <t>Qatar Music Academy (Music Education)</t>
  </si>
  <si>
    <t>Broacasting &amp; Radio Station (Sout Al-Khaleej &amp; Mazagi FM)</t>
  </si>
  <si>
    <t>Katara Dar Al-Nasher (Publishing House: Library Services)</t>
  </si>
  <si>
    <t>Qatar Cinema</t>
  </si>
  <si>
    <t>Katara Gardens and Hills "N &amp; S Precinct"</t>
  </si>
  <si>
    <t>Katara Beach Club (GYM)</t>
  </si>
  <si>
    <t>Katara Beach Facility</t>
  </si>
  <si>
    <t xml:space="preserve">Creative Cultural Centers </t>
  </si>
  <si>
    <t xml:space="preserve">Restaurants &amp; Outlets </t>
  </si>
  <si>
    <t>Kiosks</t>
  </si>
  <si>
    <t>Shops</t>
  </si>
  <si>
    <t>Key Operation Companies (Outsource)</t>
  </si>
  <si>
    <t>Qatar Rail Station Connectivity (North &amp; South)</t>
  </si>
  <si>
    <t>Taxi Station Connectivity</t>
  </si>
  <si>
    <t>Storage Facilities &amp; Warehouses (North &amp; South)</t>
  </si>
  <si>
    <t>Katara Traffic Entry &amp; Exist</t>
  </si>
  <si>
    <t>Shuttle Club Cars (For Visitors)</t>
  </si>
  <si>
    <t>Disabled Shuttle Club Cars</t>
  </si>
  <si>
    <t>Ambulance Club Cars</t>
  </si>
  <si>
    <t>Toilets-Public</t>
  </si>
  <si>
    <t>Valet Parking Service</t>
  </si>
  <si>
    <t>Car Wash Service</t>
  </si>
  <si>
    <t>Katara Info Centre (Information Services)</t>
  </si>
  <si>
    <t>نجمتان ونجمة واحدة (**) و (*)</t>
  </si>
  <si>
    <t>ليالي المبيت</t>
  </si>
  <si>
    <t>Guests</t>
  </si>
  <si>
    <t>Overnight Stay</t>
  </si>
  <si>
    <t>C.C.A.S.G</t>
  </si>
  <si>
    <t>عرب آخرون</t>
  </si>
  <si>
    <t>Other Arabs</t>
  </si>
  <si>
    <t>آسيويون باستثناء العرب</t>
  </si>
  <si>
    <t xml:space="preserve">Asians Except for Arab nationals </t>
  </si>
  <si>
    <t>أوروبيون</t>
  </si>
  <si>
    <t>Europeans</t>
  </si>
  <si>
    <t>أمريكيون</t>
  </si>
  <si>
    <t>Americans</t>
  </si>
  <si>
    <t>أفارقه باستثناء العرب</t>
  </si>
  <si>
    <t xml:space="preserve">Africans Except for Arab nationals </t>
  </si>
  <si>
    <t xml:space="preserve"> استراليون ونيوزلنديون</t>
  </si>
  <si>
    <t>Australian and New Zealanders</t>
  </si>
  <si>
    <t>المجموع الكلي</t>
  </si>
  <si>
    <t>Culture and information tools play a leading role in the improvement of the society level of civilization and relate the individual to his community.They also help in determining and crystalizing the public opinion of any society. Institution like theatr museums and public libraries contribute in maintaining the civilization heritage of the society.</t>
  </si>
  <si>
    <t>It is also recognized that tourism is playing an important role in modern economy as an industry having its own constituents such as geographical location, historical sites, beaches, etc, as well as its own production elements such as hotels etc.</t>
  </si>
  <si>
    <t>* هيئة متاحف قطر.</t>
  </si>
  <si>
    <t>* مؤسسة الدوحة للأفلام.</t>
  </si>
  <si>
    <t>* متاحف مشيرب.</t>
  </si>
  <si>
    <t>* مكتبة قطر الوطنية.</t>
  </si>
  <si>
    <t>* حديقة الحيوان بمنتزه الخور.</t>
  </si>
  <si>
    <t>* Qatar Media Corporation.</t>
  </si>
  <si>
    <t>* Zoo In Khor Park.</t>
  </si>
  <si>
    <t xml:space="preserve">                          Year
   Item </t>
  </si>
  <si>
    <t>(1) بيانات محدثة من المصدر لعام 2019.</t>
  </si>
  <si>
    <r>
      <rPr>
        <b/>
        <vertAlign val="superscript"/>
        <sz val="10"/>
        <rFont val="Arial"/>
        <family val="2"/>
      </rPr>
      <t xml:space="preserve">(1) </t>
    </r>
    <r>
      <rPr>
        <b/>
        <sz val="10"/>
        <rFont val="Arial"/>
        <family val="2"/>
      </rPr>
      <t>2019</t>
    </r>
  </si>
  <si>
    <r>
      <rPr>
        <b/>
        <vertAlign val="superscript"/>
        <sz val="10"/>
        <rFont val="Arial"/>
        <family val="2"/>
      </rPr>
      <t>(2)</t>
    </r>
    <r>
      <rPr>
        <b/>
        <sz val="10"/>
        <rFont val="Arial"/>
        <family val="2"/>
      </rPr>
      <t xml:space="preserve"> 2020</t>
    </r>
  </si>
  <si>
    <t xml:space="preserve"> الصحــــــف</t>
  </si>
  <si>
    <t xml:space="preserve"> المجـــــــلات</t>
  </si>
  <si>
    <t xml:space="preserve"> Newspapers</t>
  </si>
  <si>
    <t xml:space="preserve">Total </t>
  </si>
  <si>
    <t xml:space="preserve"> Magazines</t>
  </si>
  <si>
    <t xml:space="preserve">                    Nationality                               &amp; Gender
  Years</t>
  </si>
  <si>
    <t xml:space="preserve">                           الجنسية                               والنوع 
  السنة</t>
  </si>
  <si>
    <t xml:space="preserve">               Nationality &amp; Gender
  Occupation</t>
  </si>
  <si>
    <t>Type of Animals and Birds</t>
  </si>
  <si>
    <t>عدد الحيوانات والطيور</t>
  </si>
  <si>
    <r>
      <t xml:space="preserve">إجمالي الزوار
</t>
    </r>
    <r>
      <rPr>
        <b/>
        <sz val="10"/>
        <rFont val="Arial"/>
        <family val="2"/>
      </rPr>
      <t>Visitors Total</t>
    </r>
  </si>
  <si>
    <r>
      <t>مكتبه الشيخ علي آل ثاني</t>
    </r>
    <r>
      <rPr>
        <b/>
        <vertAlign val="superscript"/>
        <sz val="12"/>
        <rFont val="Arial"/>
        <family val="2"/>
      </rPr>
      <t>(2)</t>
    </r>
  </si>
  <si>
    <r>
      <t>Sh-Ali Al-Thani Library</t>
    </r>
    <r>
      <rPr>
        <vertAlign val="superscript"/>
        <sz val="10"/>
        <rFont val="Arial"/>
        <family val="2"/>
      </rPr>
      <t xml:space="preserve">(2) </t>
    </r>
  </si>
  <si>
    <r>
      <t>Qatar National Library</t>
    </r>
    <r>
      <rPr>
        <vertAlign val="superscript"/>
        <sz val="10"/>
        <rFont val="Arial"/>
        <family val="2"/>
      </rPr>
      <t>(3)</t>
    </r>
  </si>
  <si>
    <r>
      <t>مكتبة قطر الوطنية</t>
    </r>
    <r>
      <rPr>
        <b/>
        <vertAlign val="superscript"/>
        <sz val="12"/>
        <rFont val="Arial"/>
        <family val="2"/>
      </rPr>
      <t>(3)</t>
    </r>
  </si>
  <si>
    <t xml:space="preserve">                الكتب والدوريات
  اسم المكتبة   </t>
  </si>
  <si>
    <t>(3) تم افتتاح مكتبة قطر الوطنية في عام 2017، بيانات شهر نوفمبر وديسمبر فقط.</t>
  </si>
  <si>
    <t xml:space="preserve">                  Type of                       Programs
  Month</t>
  </si>
  <si>
    <r>
      <rPr>
        <b/>
        <sz val="10"/>
        <rFont val="Arial"/>
        <family val="2"/>
      </rPr>
      <t>دقيقة</t>
    </r>
    <r>
      <rPr>
        <b/>
        <sz val="9"/>
        <rFont val="Arial"/>
        <family val="2"/>
      </rPr>
      <t xml:space="preserve">
</t>
    </r>
    <r>
      <rPr>
        <sz val="8"/>
        <rFont val="Arial"/>
        <family val="2"/>
      </rPr>
      <t>Mins.</t>
    </r>
  </si>
  <si>
    <r>
      <rPr>
        <b/>
        <sz val="10"/>
        <rFont val="Arial"/>
        <family val="2"/>
      </rPr>
      <t>ساعة</t>
    </r>
    <r>
      <rPr>
        <b/>
        <sz val="9"/>
        <rFont val="Arial"/>
        <family val="2"/>
      </rPr>
      <t xml:space="preserve">
</t>
    </r>
    <r>
      <rPr>
        <sz val="8"/>
        <rFont val="Arial"/>
        <family val="2"/>
      </rPr>
      <t>Hours</t>
    </r>
  </si>
  <si>
    <t xml:space="preserve">               درجة الفندق
الجنسية</t>
  </si>
  <si>
    <t xml:space="preserve">              Hotel class
Nationality</t>
  </si>
  <si>
    <t xml:space="preserve">       الجنسية
السنة</t>
  </si>
  <si>
    <t xml:space="preserve">                             البيان
 درجة الفندق</t>
  </si>
  <si>
    <t xml:space="preserve">                               Item 
   Hotel Class</t>
  </si>
  <si>
    <t>No. of Touristic Nights*</t>
  </si>
  <si>
    <r>
      <t>عدد الليالي السياحية</t>
    </r>
    <r>
      <rPr>
        <b/>
        <vertAlign val="superscript"/>
        <sz val="14"/>
        <rFont val="Arial"/>
        <family val="2"/>
      </rPr>
      <t>*</t>
    </r>
  </si>
  <si>
    <t>* تم احتساب الليالي السياحية حسب عدد إشغال الغرف.</t>
  </si>
  <si>
    <t>* The calculation of the number of tourist nights by room occupancy.</t>
  </si>
  <si>
    <t>الفعاليات الثقافية في مؤسسة الحي الثقافي (كتارا) حسب الأشهر</t>
  </si>
  <si>
    <t>* الانخفاض يعود لجائحة (كوفيد-19).</t>
  </si>
  <si>
    <t>الفعاليات الثقافية في مؤسسة الحي الثقافي (كتارا) حسب نوع الفعالية</t>
  </si>
  <si>
    <t>* الانخفاض في عام 2020 يعود لجائحة (كوفيد-19).</t>
  </si>
  <si>
    <t>البرم (صنع العقال)</t>
  </si>
  <si>
    <t xml:space="preserve">                             الجنسية                                   والنوع
 الحرفة</t>
  </si>
  <si>
    <t xml:space="preserve">                        Nationality                                  &amp; Gender
   Crafts</t>
  </si>
  <si>
    <t>(2) Mosques Where Prayers, Including Gumma Performed.</t>
  </si>
  <si>
    <t>(3) Praying ground  Where The Two Eid's Prayers are Performed.</t>
  </si>
  <si>
    <t>(1) مغلق للتجديد.</t>
  </si>
  <si>
    <t>(1) Closed of Renovation.</t>
  </si>
  <si>
    <t>(2) يتضمن بيانات بيت بن جلمود وبيت الشركة وبيت محمد بن قاسم وبيت الرضواني.</t>
  </si>
  <si>
    <r>
      <t>AL-Khor Regional  (M.Arch &amp; Ethnog)</t>
    </r>
    <r>
      <rPr>
        <vertAlign val="superscript"/>
        <sz val="10"/>
        <rFont val="Arial"/>
        <family val="2"/>
      </rPr>
      <t>(1)</t>
    </r>
  </si>
  <si>
    <r>
      <t>Msheireb Museum</t>
    </r>
    <r>
      <rPr>
        <vertAlign val="superscript"/>
        <sz val="10"/>
        <rFont val="Arial"/>
        <family val="2"/>
      </rPr>
      <t>(2)</t>
    </r>
  </si>
  <si>
    <r>
      <t>متحف الخور الاقليمي (آثار  واثنوغرافي)</t>
    </r>
    <r>
      <rPr>
        <b/>
        <vertAlign val="superscript"/>
        <sz val="12"/>
        <rFont val="Arial"/>
        <family val="2"/>
      </rPr>
      <t>(1)</t>
    </r>
  </si>
  <si>
    <r>
      <t>متاحف مشيرب</t>
    </r>
    <r>
      <rPr>
        <b/>
        <vertAlign val="superscript"/>
        <sz val="12"/>
        <rFont val="Arial"/>
        <family val="2"/>
      </rPr>
      <t>(2)</t>
    </r>
  </si>
  <si>
    <t xml:space="preserve">                                               Sector
Year</t>
  </si>
  <si>
    <t xml:space="preserve">              Type of             Programs
   Month</t>
  </si>
  <si>
    <r>
      <t xml:space="preserve">مباريات
</t>
    </r>
    <r>
      <rPr>
        <b/>
        <sz val="10"/>
        <rFont val="Arial"/>
        <family val="2"/>
      </rPr>
      <t>Games</t>
    </r>
  </si>
  <si>
    <r>
      <t xml:space="preserve">برامج رياضية
</t>
    </r>
    <r>
      <rPr>
        <b/>
        <sz val="10"/>
        <rFont val="Arial"/>
        <family val="2"/>
      </rPr>
      <t>Sports Programs</t>
    </r>
  </si>
  <si>
    <t>Experimental Or Essay</t>
  </si>
  <si>
    <t>Documentary</t>
  </si>
  <si>
    <t>Narrative</t>
  </si>
  <si>
    <t>Co-Finance</t>
  </si>
  <si>
    <t>Type of Film:</t>
  </si>
  <si>
    <t>High Definition</t>
  </si>
  <si>
    <t>Production Method:</t>
  </si>
  <si>
    <t>Type Of Funding:</t>
  </si>
  <si>
    <t>Production Language:</t>
  </si>
  <si>
    <r>
      <t xml:space="preserve">الأفلام الروائية
 </t>
    </r>
    <r>
      <rPr>
        <b/>
        <sz val="9"/>
        <rFont val="Arial"/>
        <family val="2"/>
      </rPr>
      <t xml:space="preserve"> Feature films</t>
    </r>
    <r>
      <rPr>
        <b/>
        <sz val="11"/>
        <rFont val="Arial"/>
        <family val="2"/>
      </rPr>
      <t xml:space="preserve"> </t>
    </r>
  </si>
  <si>
    <r>
      <t xml:space="preserve">الأفلام القصيرة
  </t>
    </r>
    <r>
      <rPr>
        <b/>
        <sz val="9"/>
        <rFont val="Arial"/>
        <family val="2"/>
      </rPr>
      <t>Short Films</t>
    </r>
    <r>
      <rPr>
        <b/>
        <sz val="11"/>
        <rFont val="Arial"/>
        <family val="2"/>
      </rPr>
      <t xml:space="preserve"> </t>
    </r>
  </si>
  <si>
    <r>
      <t xml:space="preserve">مسلسلات تلفزيونية
</t>
    </r>
    <r>
      <rPr>
        <b/>
        <sz val="9"/>
        <rFont val="Arial"/>
        <family val="2"/>
      </rPr>
      <t>TV Series</t>
    </r>
  </si>
  <si>
    <t>نوع التمويل:</t>
  </si>
  <si>
    <t>نوع الفيلم:</t>
  </si>
  <si>
    <t>No. of Borrowers</t>
  </si>
  <si>
    <t>No. of Employees</t>
  </si>
  <si>
    <t>(1) يرجع الانخفاض في بيانات عام 2020 إلى جائحة (كوفيد-19).</t>
  </si>
  <si>
    <t xml:space="preserve">(2) سبب عدم اكتمال بيانات مكتبة الريان هو إخلاء مبنى المكتبة. </t>
  </si>
  <si>
    <t>(2) The data of Al Rayyan Library is not complete due to evacuation of the library building.</t>
  </si>
  <si>
    <t>(3) Qatar National Library was opened in 2017, data for November and December only.</t>
  </si>
  <si>
    <r>
      <rPr>
        <b/>
        <vertAlign val="superscript"/>
        <sz val="11"/>
        <rFont val="Arial"/>
        <family val="2"/>
      </rPr>
      <t>(1)</t>
    </r>
    <r>
      <rPr>
        <b/>
        <sz val="11"/>
        <rFont val="Arial"/>
        <family val="2"/>
      </rPr>
      <t>2020</t>
    </r>
  </si>
  <si>
    <r>
      <t xml:space="preserve"> مكتبة الريان</t>
    </r>
    <r>
      <rPr>
        <b/>
        <vertAlign val="superscript"/>
        <sz val="11"/>
        <rFont val="Arial"/>
        <family val="2"/>
      </rPr>
      <t>(2)</t>
    </r>
  </si>
  <si>
    <r>
      <t>مكتبة قطر الوطنية</t>
    </r>
    <r>
      <rPr>
        <b/>
        <vertAlign val="superscript"/>
        <sz val="11"/>
        <rFont val="Arial"/>
        <family val="2"/>
      </rPr>
      <t>(3)</t>
    </r>
  </si>
  <si>
    <r>
      <t xml:space="preserve"> Al-Rayyan Library</t>
    </r>
    <r>
      <rPr>
        <vertAlign val="superscript"/>
        <sz val="10"/>
        <rFont val="Arial"/>
        <family val="2"/>
      </rPr>
      <t>(2)</t>
    </r>
  </si>
  <si>
    <t>(1) الزيارات الثقافية هي إجمالي عدد الزيارات للحي الثقافي من جميع مداخل كتارا ويسمى بالمرور الثقافي العام (سواء المشاركة بالقطاع الثقافي للفعاليات أو زيارة القطاع التجاري للمطاعم ومنافذ البيع أو مزاولة الرياضة والترفيه أو التنزه بالشاطئ الخ، وما في حكمها).</t>
  </si>
  <si>
    <t>(2) زيارة الفعاليات الثقافية هي عدد الزيارات والمشاركات في الفعاليات الثقافية المقامة بالحي الثقافي، ونظرا لعدم امكانية قياس عدد الزوار والزيارات لأن معظم الفعاليات في الأماكن المفتوحة فقد تم احتساب نسبة تقديرية تمثل 55% من إجمالي الزيارات الثقافية (أو مؤشر المرور الثقافي العام).</t>
  </si>
  <si>
    <t>(3) الزيارات التجارية هي عدد الزيارات للحي الثقافي للقطاع التجاري فقط وتشمل المطاعم ومنافذ البيع ومصدرها نقاط البيع أو ما يسمى Point Of Sale.</t>
  </si>
  <si>
    <t>Cultural Facilities:</t>
  </si>
  <si>
    <t>إذاعة راديو (صوت الخليج ومزاجي اف ام)</t>
  </si>
  <si>
    <t>شركة ستوديو كتارا (انتاج وتسجيل الموسيقى)</t>
  </si>
  <si>
    <t xml:space="preserve">دار كتارا للألوان والهدايا </t>
  </si>
  <si>
    <t>Sport &amp; Recreation Facilities:</t>
  </si>
  <si>
    <t>Cultural Centres, Commercial Outlets, &amp; Companies:</t>
  </si>
  <si>
    <t>Service Facilities:</t>
  </si>
  <si>
    <t xml:space="preserve">                             السنة
المرافق</t>
  </si>
  <si>
    <t>Electricty Station Supply (Energy &amp; Additional Parking Slots)</t>
  </si>
  <si>
    <t xml:space="preserve">التلي </t>
  </si>
  <si>
    <t>(2) عدم وجود دوريات في مكتبة الشيخ علي آل ثاني عام 2020 بسبب جائحة (كوفيد-19) وتوقف توزيع المجلات.
تم تحديث الدوريات في مكتبة الشيخ على آل ثاني للأعوام 2019،2018،2017 من المصدر.</t>
  </si>
  <si>
    <r>
      <t>معارض جاليري متاحف قطر في كتارا</t>
    </r>
    <r>
      <rPr>
        <b/>
        <vertAlign val="superscript"/>
        <sz val="12"/>
        <rFont val="Arial"/>
        <family val="2"/>
      </rPr>
      <t>(3)</t>
    </r>
  </si>
  <si>
    <r>
      <t>معرض الرواق</t>
    </r>
    <r>
      <rPr>
        <b/>
        <vertAlign val="superscript"/>
        <sz val="12"/>
        <rFont val="Arial"/>
        <family val="2"/>
      </rPr>
      <t>(3)</t>
    </r>
  </si>
  <si>
    <r>
      <t>Katara Gallery</t>
    </r>
    <r>
      <rPr>
        <vertAlign val="superscript"/>
        <sz val="10"/>
        <rFont val="Arial"/>
        <family val="2"/>
      </rPr>
      <t>(3)</t>
    </r>
  </si>
  <si>
    <r>
      <t>Alroaq Gallery</t>
    </r>
    <r>
      <rPr>
        <vertAlign val="superscript"/>
        <sz val="10"/>
        <rFont val="Arial"/>
        <family val="2"/>
      </rPr>
      <t>(3)</t>
    </r>
  </si>
  <si>
    <t xml:space="preserve">Tele </t>
  </si>
  <si>
    <t>(4) تم إضافة زيارة الفعاليات الثقافية والزيارات التجارية لعامي 2015 و2016.</t>
  </si>
  <si>
    <t>الزيارات والفعاليات الثقافية والتجارية حسب الأشهر لمؤسسة الحي الثقافي (كتارا)</t>
  </si>
  <si>
    <t xml:space="preserve">Al-Thuraya Planetarium </t>
  </si>
  <si>
    <t xml:space="preserve">Pedestrian Bridge Connectivity between Katara and Diplomatic Club </t>
  </si>
  <si>
    <t xml:space="preserve">شاطئ كتارا </t>
  </si>
  <si>
    <t>Katara Beach</t>
  </si>
  <si>
    <t>* تم تحديث البيانات من المصدر</t>
  </si>
  <si>
    <t xml:space="preserve">                                        Year
  Newspapers                                &amp; Magazines </t>
  </si>
  <si>
    <t xml:space="preserve"> (الفترة الرمضانية)</t>
  </si>
  <si>
    <t xml:space="preserve">April - May </t>
  </si>
  <si>
    <t xml:space="preserve">                      Type of                            Programs                      
   Month</t>
  </si>
  <si>
    <t xml:space="preserve">                       نوع 
                     البرامج
   الشهر</t>
  </si>
  <si>
    <t xml:space="preserve">This chapter contains a set of basic tables reflecting information services rendered by Qatar radio and press, museum visitors, public libraries, books borrowed. The tables also reflect the tourism situation in Qatar as related to number of hotels, occupants and touristic nights. Also number of mosques by type in Qatar. </t>
  </si>
  <si>
    <t>2020*</t>
  </si>
  <si>
    <t>Play*</t>
  </si>
  <si>
    <t>(1) Updated data from the source for 2019.</t>
  </si>
  <si>
    <t xml:space="preserve">AVAILABLE PUBLIC LIBRARIES, BOOKS AND PERIODICALS </t>
  </si>
  <si>
    <t xml:space="preserve">  (Ramadan duration)</t>
  </si>
  <si>
    <t>(2) It includes the data of Bin Jelmood House, The Company House, Mohammed Bin Jassim House and Radwani House.</t>
  </si>
  <si>
    <t xml:space="preserve">Braim (Headband Making) </t>
  </si>
  <si>
    <t xml:space="preserve">CULTURAL AND COMMERCIAL VISITS AND EVENTS BY MONTH IN CULTURAL VILLAGE FOUNDATION – KATARA </t>
  </si>
  <si>
    <t>(4) Cultural events and Commercial visits for 2015 and 2016 have been added.</t>
  </si>
  <si>
    <t>(3) Commercial visits are the number of visits to the Cultural Village Foundation for the commercial sector only and this includes restaurants, outlets; the source of which is the Points of Sale.</t>
  </si>
  <si>
    <t>CULTURAL EVENTS AT THE CULTURAL VILLAGE FOUNDATION (KATARA)
 BY TYPE OF EVENT</t>
  </si>
  <si>
    <t>CULTURAL EVENTS AT THE CULTURAL VILLAGE FOUNDATION
 (KATARA) BY MONTHS</t>
  </si>
  <si>
    <t>CULTURAL EVENTS AT THE CULTURAL VILLAGE FOUNDATION (KATARA) BY MONTHS</t>
  </si>
  <si>
    <t>Katara Colors and Gift House</t>
  </si>
  <si>
    <t>* Data were updated from source</t>
  </si>
  <si>
    <t>هذا وتحتل السياحة مكاناً هاماً في الاقتصاد الحديث إذ تعتبر صناعة لها مكوناتها كالموقع الجغرافي ، والأماكن الأثرية والشواطئ .. إلخ . وعوامل إنتاجها كالفنادق.</t>
  </si>
  <si>
    <r>
      <t>ويضم الفصل مجموعة من الجداول الأساسية التي تعكس النشاط الإعلامي والإذاعة والصحافة</t>
    </r>
    <r>
      <rPr>
        <b/>
        <sz val="12"/>
        <color rgb="FFFF0000"/>
        <rFont val="Sakkal Majalla"/>
      </rPr>
      <t xml:space="preserve"> </t>
    </r>
    <r>
      <rPr>
        <b/>
        <sz val="12"/>
        <rFont val="Sakkal Majalla"/>
      </rPr>
      <t>والمكتبات والكتب المستعارة . كما تعكـس الجداول واقع السياحة في دولة قطر من حيث الفنادق وعدد نزلائها والليالي السياحية والمتاحف وعدد زوارها .. إلخ . كذلك عدد المساجد وأنواعها بدولة قطر .</t>
    </r>
  </si>
  <si>
    <t>تلعب وسائل الإعلام والثقافة دوراً أساسياً في تحسين اتجاهات المستوى الحضاري للمجتمع وتربط الفرد بمجتمعه وتساعد على تحديد وبلورة اتجاهات الرأي العام ، كما تساهم المؤسسات الثقافية كالمسارح والمكتبات في الحفاظ على التراث الشعبي والحضاري.</t>
  </si>
  <si>
    <t>Audiences (000)</t>
  </si>
  <si>
    <t>Number of movie houses</t>
  </si>
  <si>
    <t>العاملون في الصحف والمجلات حسب الجنسية والنوع والمهنة</t>
  </si>
  <si>
    <t xml:space="preserve"> إداريون آخرون</t>
  </si>
  <si>
    <t xml:space="preserve"> سائقون</t>
  </si>
  <si>
    <t xml:space="preserve"> عمال وفراشون</t>
  </si>
  <si>
    <t>مندوبون</t>
  </si>
  <si>
    <t>أنواع الحيوانات والطيور</t>
  </si>
  <si>
    <r>
      <t xml:space="preserve">الأنواع
</t>
    </r>
    <r>
      <rPr>
        <b/>
        <sz val="9"/>
        <rFont val="Arial"/>
        <family val="2"/>
      </rPr>
      <t>Species</t>
    </r>
  </si>
  <si>
    <t>أغسطس*</t>
  </si>
  <si>
    <t>أكتوبر*</t>
  </si>
  <si>
    <t>* تم إغلاق الحديقة بسبب الإجراءات الاحترازية لجائحة (كوفيد-19).</t>
  </si>
  <si>
    <t>الكتب الأجنبية</t>
  </si>
  <si>
    <r>
      <t xml:space="preserve">الإعلانات </t>
    </r>
    <r>
      <rPr>
        <b/>
        <sz val="9"/>
        <rFont val="Arial"/>
        <family val="2"/>
      </rPr>
      <t>Advertising</t>
    </r>
  </si>
  <si>
    <t>أبريل</t>
  </si>
  <si>
    <t>أبريل*</t>
  </si>
  <si>
    <t>أبريل - مايو</t>
  </si>
  <si>
    <t>(1) هو الذي تؤدى فيه جميع الصلوات ما عدا الجمعة.</t>
  </si>
  <si>
    <t>(2) هو الذي تؤدى فيه جميع الصلوات والجمعة.</t>
  </si>
  <si>
    <t>(3) هو الذي تؤدى فيه صلاة العيدين.</t>
  </si>
  <si>
    <r>
      <t xml:space="preserve">الجنسيات الأجنبية
</t>
    </r>
    <r>
      <rPr>
        <b/>
        <sz val="9"/>
        <rFont val="Arial"/>
        <family val="2"/>
      </rPr>
      <t>Foreign Nationalities</t>
    </r>
  </si>
  <si>
    <t>نزلاء الفنادق وليالي الإقامة حسب الأشهر</t>
  </si>
  <si>
    <t>الأفلام القصيرة والروائية التي شاركت قطر في إنتاجها في مؤسسة الدوحة للأفلام حسب
نوع الفيلم وطريقة الإنتاج ونوع التمويل ولغة الإنتاج</t>
  </si>
  <si>
    <t xml:space="preserve">رسوم متحركة (ثنائي وثلاثي الأبعاد) </t>
  </si>
  <si>
    <r>
      <t xml:space="preserve">مسلسلات على الإنترنت
</t>
    </r>
    <r>
      <rPr>
        <b/>
        <sz val="9"/>
        <rFont val="Arial"/>
        <family val="2"/>
      </rPr>
      <t>Web Series</t>
    </r>
  </si>
  <si>
    <t>طريقة الإنتاج:</t>
  </si>
  <si>
    <t xml:space="preserve">أخرى </t>
  </si>
  <si>
    <t>لغة الإنتاج:</t>
  </si>
  <si>
    <t>إنجليزي</t>
  </si>
  <si>
    <t>إسباني</t>
  </si>
  <si>
    <t xml:space="preserve">أكثرمن لغة </t>
  </si>
  <si>
    <t>عدد الأسرة</t>
  </si>
  <si>
    <t>TYPE OF ANIMALS AND CLASSIFICATION
AT THE ZOO IN KHOR PARK</t>
  </si>
  <si>
    <t>Months</t>
  </si>
  <si>
    <t>VISITORS OF AL-KHOR PARK BY MONTHS</t>
  </si>
  <si>
    <t xml:space="preserve"> الأشهر</t>
  </si>
  <si>
    <t>(2) تم إضافة بيانات سينما مؤسسة الدوحة للأفلام، سينما السيارات والاونلاين.</t>
  </si>
  <si>
    <t>(3) معرض الرواق وكتارا مغلقان بسبب جائحة (كوفيد-19).</t>
  </si>
  <si>
    <t xml:space="preserve">                                       Year
Facilities  </t>
  </si>
  <si>
    <t xml:space="preserve">(2) Data of Doha Film Institute cinema, Drive-in cinema and online movies have been added. </t>
  </si>
  <si>
    <t>مسرحية*</t>
  </si>
  <si>
    <t>Katara Mosque (Big Masjid &amp; Golden Masjid)</t>
  </si>
  <si>
    <t xml:space="preserve">              Books &amp; Periodicals
 Name of Library</t>
  </si>
  <si>
    <t>(1) Cultural visits are the total number of visits to the Cultural Village Foundation from all Katara entrances and this is called general cultural traffic (whether cultural sector participation in events, commercial sector visits to restaurants and outlets, practicing sports and entertainment, beach picnicking, etc.).</t>
  </si>
  <si>
    <t>(2) Cultural events visit is the number of visits and participations in cultural events held in Katara. Since it is not possible to measure the number of visitors and visits because most events are held in open spaces, then an estimated ratio have been calculated at 55% of the total cultural visits (or the general cultural traffic index).</t>
  </si>
  <si>
    <t xml:space="preserve">                                       السنة
 الصحف                                       والمجلات </t>
  </si>
  <si>
    <t>بقية مُواطني دول مجلس التعاون</t>
  </si>
  <si>
    <t xml:space="preserve">* The park has been closed due to (Covid-19) precautionary measures. </t>
  </si>
  <si>
    <t xml:space="preserve">(2) Lack of periodicals in Sheikh Ali Al Thani Library in 2020 due to (Covid-19) pandemic and the suspension of magazine delivery.The periodicals for 2017, 2018 and 2019 at Sheikh Ali Al Thani Library were updated from the source. </t>
  </si>
  <si>
    <t>(1) The decrease in 2020 data is due to (Covid-19) pandemic.</t>
  </si>
  <si>
    <t xml:space="preserve">                  نوع                   البرامج
  الشهر</t>
  </si>
  <si>
    <t xml:space="preserve">* The increase in 2020 data is due to most shows have been made online. </t>
  </si>
  <si>
    <t>* يعود الإرتفاع في بيانات العروض المسرحية لعام 2020 إلى أن معظم العروض تم تقديمها أونلاين، إضافة إلى ارتفاع معدل الإقبال على عروض فضاء الدمى من الجهات الخارجية.</t>
  </si>
  <si>
    <t>* يعود الإرتفاع في بيانات عام 2020 إلى أن معظم العروض تم تقديمها أونلاين.</t>
  </si>
  <si>
    <t xml:space="preserve">* The increase in Play data in 2020 is due to most shows have been made online, in addition to the high turnout for foreign Puppet Space shows. </t>
  </si>
  <si>
    <t>(3) Al Riwaq Art Space and Katara exhibition are closed due to the (Covid-19) pandemic.</t>
  </si>
  <si>
    <t xml:space="preserve">                                Year 
Type of event</t>
  </si>
  <si>
    <t xml:space="preserve">                          السنة
  نوع الفعالية</t>
  </si>
  <si>
    <t>* The decline in 2020 is due to (Covid-19) pandemic.</t>
  </si>
  <si>
    <t xml:space="preserve">               السنة
 الأشهر</t>
  </si>
  <si>
    <t xml:space="preserve">                   Year 
 Months</t>
  </si>
  <si>
    <t>* The decline is due to the (Covid-19) pandemic.</t>
  </si>
  <si>
    <t xml:space="preserve">                               Months 
    Type of event</t>
  </si>
  <si>
    <t xml:space="preserve">                             الأشهر
  نوع الفعالية </t>
  </si>
  <si>
    <t>* أرقام معدلة من المصدر (قطر للسياحة).</t>
  </si>
  <si>
    <t>* Modified numbers from Source (Qatar Tourism).</t>
  </si>
  <si>
    <t xml:space="preserve">                  Type of
                Programs 
  Month</t>
  </si>
  <si>
    <t>الــزيارات الثقافية</t>
  </si>
  <si>
    <t>زيارة الفعاليات الثقافية</t>
  </si>
  <si>
    <t>الــزيارات التجارية</t>
  </si>
  <si>
    <t xml:space="preserve"> Business Visits</t>
  </si>
  <si>
    <t xml:space="preserve"> Cultural Visits</t>
  </si>
  <si>
    <r>
      <t>المسارح (دراما واوبرا)</t>
    </r>
    <r>
      <rPr>
        <sz val="11"/>
        <color rgb="FFFF0000"/>
        <rFont val="Arial"/>
        <family val="2"/>
      </rPr>
      <t xml:space="preserve"> </t>
    </r>
  </si>
  <si>
    <r>
      <rPr>
        <sz val="11"/>
        <color theme="1"/>
        <rFont val="Arial"/>
        <family val="2"/>
      </rPr>
      <t>قبة الثريا الفلكية</t>
    </r>
    <r>
      <rPr>
        <sz val="11"/>
        <color rgb="FFFF0000"/>
        <rFont val="Arial"/>
        <family val="2"/>
      </rPr>
      <t xml:space="preserve"> </t>
    </r>
  </si>
  <si>
    <r>
      <rPr>
        <sz val="11"/>
        <color theme="1"/>
        <rFont val="Arial"/>
        <family val="2"/>
      </rPr>
      <t>جسر المشاة يربط بين كتارا والنادي الدبلوماسي</t>
    </r>
    <r>
      <rPr>
        <sz val="11"/>
        <color rgb="FFFF0000"/>
        <rFont val="Arial"/>
        <family val="2"/>
      </rPr>
      <t xml:space="preserve"> </t>
    </r>
  </si>
  <si>
    <t>السنة</t>
  </si>
  <si>
    <t>Year</t>
  </si>
  <si>
    <t>Visit cultural events</t>
  </si>
  <si>
    <t>نوع الزيارات</t>
  </si>
  <si>
    <t>Type of visits</t>
  </si>
  <si>
    <t xml:space="preserve">ملاحظة : </t>
  </si>
  <si>
    <t>Note :</t>
  </si>
  <si>
    <t xml:space="preserve">الانخفاض في الأعداد في عام 2020 يعود لجائحة كورونا </t>
  </si>
  <si>
    <t xml:space="preserve">The decline in numbers in 2020 is due to the </t>
  </si>
  <si>
    <t>(كوفيد ١٩).</t>
  </si>
  <si>
    <t>Coronavirus pandemic (Covid 19).</t>
  </si>
  <si>
    <t>انتاج الاطعمة الشعبية</t>
  </si>
  <si>
    <t>Traditional Food Making</t>
  </si>
  <si>
    <t>انتاج العطور والبخور</t>
  </si>
  <si>
    <t>Perfume and Scent Making</t>
  </si>
  <si>
    <t>حرفة انتاج الحناء</t>
  </si>
  <si>
    <t>Henna Making</t>
  </si>
  <si>
    <t>توزيعات هدايا تراثية</t>
  </si>
  <si>
    <t>Traditional Designs</t>
  </si>
  <si>
    <t>الضيافة القطرية</t>
  </si>
  <si>
    <t>Qatari Hospitality</t>
  </si>
  <si>
    <t>Table No. (182)</t>
  </si>
  <si>
    <t>جدول رقم (182)</t>
  </si>
  <si>
    <t>جدول رقم (183)</t>
  </si>
  <si>
    <t>Table No. (183)</t>
  </si>
  <si>
    <t>جدول رقم (184)</t>
  </si>
  <si>
    <t>Table No. (184)</t>
  </si>
  <si>
    <t>جدول رقم (185)</t>
  </si>
  <si>
    <t>Table No. (185)</t>
  </si>
  <si>
    <t>جدول رقم (181)</t>
  </si>
  <si>
    <t>Table No. (181)</t>
  </si>
  <si>
    <t>عدد الزوار</t>
  </si>
  <si>
    <t>Number of Visitors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</si>
</sst>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_-* #,##0.00_-;\-* #,##0.00_-;_-* &quot;-&quot;??_-;_-@_-"/>
    <numFmt numFmtId="165" formatCode="#,##0_ ;\-#,##0\ "/>
    <numFmt numFmtId="166" formatCode="_(* #,##0.00_);_(* \(#,##0.00\);_(* &quot;-&quot;??_);_(@_)"/>
    <numFmt numFmtId="167" formatCode="_-* #,##0_-;_-* #,##0\-;_-* &quot;-&quot;??_-;_-@_-"/>
    <numFmt numFmtId="168" formatCode="#,##0.00_ ;\-#,##0.00\ "/>
  </numFmts>
  <fonts count="99">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sz val="10"/>
      <name val="Arial"/>
      <family val="2"/>
    </font>
    <font>
      <sz val="11"/>
      <color theme="1"/>
      <name val="Calibri"/>
      <family val="2"/>
      <scheme val="minor"/>
    </font>
    <font>
      <sz val="13"/>
      <name val="Sakkal Majalla"/>
    </font>
    <font>
      <b/>
      <sz val="13"/>
      <name val="Sakkal Majalla"/>
    </font>
    <font>
      <sz val="10"/>
      <color rgb="FFFF0000"/>
      <name val="Arial"/>
      <family val="2"/>
    </font>
    <font>
      <b/>
      <sz val="10"/>
      <color rgb="FFFF0000"/>
      <name val="Arial"/>
      <family val="2"/>
    </font>
    <font>
      <sz val="10"/>
      <name val="Arial"/>
      <family val="2"/>
    </font>
    <font>
      <b/>
      <sz val="16"/>
      <name val="Sakkal Majalla"/>
    </font>
    <font>
      <b/>
      <sz val="12"/>
      <name val="Sakkal Majalla"/>
    </font>
    <font>
      <b/>
      <sz val="10"/>
      <name val="Arial Black"/>
      <family val="2"/>
    </font>
    <font>
      <vertAlign val="superscript"/>
      <sz val="10"/>
      <name val="Arial"/>
      <family val="2"/>
    </font>
    <font>
      <b/>
      <vertAlign val="superscript"/>
      <sz val="11"/>
      <name val="Arial"/>
      <family val="2"/>
    </font>
    <font>
      <b/>
      <vertAlign val="superscript"/>
      <sz val="10"/>
      <name val="Arial"/>
      <family val="2"/>
    </font>
    <font>
      <b/>
      <vertAlign val="superscript"/>
      <sz val="12"/>
      <name val="Arial"/>
      <family val="2"/>
    </font>
    <font>
      <b/>
      <vertAlign val="superscript"/>
      <sz val="8"/>
      <name val="Arial"/>
      <family val="2"/>
    </font>
    <font>
      <b/>
      <sz val="12"/>
      <color rgb="FFFF0000"/>
      <name val="Sakkal Majalla"/>
    </font>
    <font>
      <sz val="10"/>
      <name val="Arial"/>
      <family val="2"/>
    </font>
    <font>
      <b/>
      <sz val="16"/>
      <name val="Calibri"/>
      <family val="2"/>
      <scheme val="minor"/>
    </font>
    <font>
      <b/>
      <sz val="12"/>
      <name val="Calibri"/>
      <family val="2"/>
      <scheme val="minor"/>
    </font>
    <font>
      <b/>
      <sz val="10"/>
      <name val="Century Gothic"/>
      <family val="2"/>
    </font>
    <font>
      <b/>
      <sz val="9"/>
      <name val="Century Gothic"/>
      <family val="2"/>
    </font>
    <font>
      <sz val="10"/>
      <color theme="1"/>
      <name val="Century Gothic"/>
      <family val="2"/>
    </font>
    <font>
      <sz val="11"/>
      <name val="Calibri"/>
      <family val="2"/>
    </font>
    <font>
      <b/>
      <sz val="10"/>
      <color theme="1"/>
      <name val="Century Gothic"/>
      <family val="2"/>
    </font>
    <font>
      <b/>
      <u/>
      <sz val="11"/>
      <name val="Arial"/>
      <family val="2"/>
    </font>
    <font>
      <sz val="10"/>
      <color theme="1"/>
      <name val="Calibri"/>
      <family val="2"/>
      <scheme val="minor"/>
    </font>
    <font>
      <b/>
      <sz val="12"/>
      <color theme="1"/>
      <name val="Arial"/>
      <family val="2"/>
    </font>
    <font>
      <b/>
      <sz val="10"/>
      <color theme="1"/>
      <name val="Calibri"/>
      <family val="2"/>
      <scheme val="minor"/>
    </font>
    <font>
      <b/>
      <sz val="11"/>
      <color theme="1"/>
      <name val="Calibri"/>
      <family val="2"/>
      <charset val="178"/>
      <scheme val="minor"/>
    </font>
    <font>
      <b/>
      <sz val="14"/>
      <name val="Calibri"/>
      <family val="2"/>
      <scheme val="minor"/>
    </font>
    <font>
      <b/>
      <sz val="12"/>
      <color rgb="FFFF0000"/>
      <name val="Calibri"/>
      <family val="2"/>
      <scheme val="minor"/>
    </font>
    <font>
      <b/>
      <sz val="14"/>
      <color theme="1"/>
      <name val="Arial"/>
      <family val="2"/>
    </font>
    <font>
      <b/>
      <vertAlign val="superscript"/>
      <sz val="14"/>
      <name val="Arial"/>
      <family val="2"/>
    </font>
    <font>
      <b/>
      <sz val="9.5"/>
      <name val="Arial"/>
      <family val="2"/>
    </font>
    <font>
      <sz val="11"/>
      <color rgb="FFFF0000"/>
      <name val="Arial"/>
      <family val="2"/>
    </font>
    <font>
      <sz val="11"/>
      <color theme="1"/>
      <name val="Arial"/>
      <family val="2"/>
    </font>
    <font>
      <b/>
      <u/>
      <sz val="10"/>
      <name val="Arial"/>
      <family val="2"/>
    </font>
    <font>
      <b/>
      <sz val="12"/>
      <color indexed="8"/>
      <name val="Arial"/>
      <family val="2"/>
    </font>
    <font>
      <sz val="9.5"/>
      <name val="Arial"/>
      <family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
      <patternFill patternType="solid">
        <fgColor rgb="FFECEADC"/>
        <bgColor indexed="64"/>
      </patternFill>
    </fill>
  </fills>
  <borders count="9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style="medium">
        <color theme="0"/>
      </top>
      <bottom style="medium">
        <color theme="0"/>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style="medium">
        <color theme="0"/>
      </left>
      <right/>
      <top/>
      <bottom style="thin">
        <color indexed="64"/>
      </bottom>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indexed="64"/>
      </top>
      <bottom style="medium">
        <color theme="0"/>
      </bottom>
      <diagonal/>
    </border>
    <border diagonalUp="1">
      <left/>
      <right style="medium">
        <color theme="0"/>
      </right>
      <top style="thin">
        <color indexed="64"/>
      </top>
      <bottom/>
      <diagonal style="medium">
        <color theme="0"/>
      </diagonal>
    </border>
    <border>
      <left/>
      <right/>
      <top style="medium">
        <color theme="0"/>
      </top>
      <bottom style="thin">
        <color indexed="64"/>
      </bottom>
      <diagonal/>
    </border>
    <border diagonalUp="1">
      <left/>
      <right style="medium">
        <color theme="0"/>
      </right>
      <top style="medium">
        <color theme="0"/>
      </top>
      <bottom/>
      <diagonal style="medium">
        <color theme="0"/>
      </diagonal>
    </border>
    <border diagonalDown="1">
      <left style="medium">
        <color theme="0"/>
      </left>
      <right/>
      <top style="medium">
        <color theme="0"/>
      </top>
      <bottom/>
      <diagonal style="medium">
        <color theme="0"/>
      </diagonal>
    </border>
    <border diagonalUp="1">
      <left/>
      <right style="medium">
        <color theme="0"/>
      </right>
      <top/>
      <bottom style="thin">
        <color indexed="64"/>
      </bottom>
      <diagonal style="medium">
        <color theme="0"/>
      </diagonal>
    </border>
    <border>
      <left style="medium">
        <color rgb="FFFFFFFF"/>
      </left>
      <right/>
      <top/>
      <bottom style="medium">
        <color rgb="FFFFFFFF"/>
      </bottom>
      <diagonal/>
    </border>
    <border>
      <left style="medium">
        <color rgb="FFFFFFFF"/>
      </left>
      <right/>
      <top/>
      <bottom/>
      <diagonal/>
    </border>
    <border diagonalUp="1">
      <left/>
      <right style="medium">
        <color theme="0"/>
      </right>
      <top/>
      <bottom/>
      <diagonal style="medium">
        <color theme="0"/>
      </diagonal>
    </border>
    <border>
      <left style="medium">
        <color rgb="FFFFFFFF"/>
      </left>
      <right/>
      <top style="medium">
        <color rgb="FFFFFFFF"/>
      </top>
      <bottom/>
      <diagonal/>
    </border>
    <border>
      <left style="medium">
        <color theme="0"/>
      </left>
      <right style="medium">
        <color rgb="FFFFFFFF"/>
      </right>
      <top style="thin">
        <color auto="1"/>
      </top>
      <bottom style="thin">
        <color indexed="64"/>
      </bottom>
      <diagonal/>
    </border>
    <border>
      <left style="thick">
        <color theme="0"/>
      </left>
      <right style="thick">
        <color theme="0"/>
      </right>
      <top style="thin">
        <color indexed="64"/>
      </top>
      <bottom style="thick">
        <color theme="0"/>
      </bottom>
      <diagonal/>
    </border>
    <border>
      <left style="thick">
        <color rgb="FFFFFFFF"/>
      </left>
      <right style="thick">
        <color rgb="FFFFFFFF"/>
      </right>
      <top/>
      <bottom style="thick">
        <color rgb="FFFFFFFF"/>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rgb="FFFFFFFF"/>
      </left>
      <right style="thick">
        <color theme="0"/>
      </right>
      <top style="thick">
        <color rgb="FFFFFFFF"/>
      </top>
      <bottom style="thin">
        <color indexed="64"/>
      </bottom>
      <diagonal/>
    </border>
    <border>
      <left style="thick">
        <color indexed="64"/>
      </left>
      <right/>
      <top/>
      <bottom/>
      <diagonal/>
    </border>
    <border>
      <left style="thick">
        <color theme="0"/>
      </left>
      <right style="thick">
        <color theme="0"/>
      </right>
      <top style="thin">
        <color indexed="64"/>
      </top>
      <bottom style="thin">
        <color indexed="64"/>
      </bottom>
      <diagonal/>
    </border>
    <border>
      <left style="thick">
        <color theme="0"/>
      </left>
      <right style="thick">
        <color theme="0"/>
      </right>
      <top/>
      <bottom style="thick">
        <color theme="0"/>
      </bottom>
      <diagonal/>
    </border>
    <border>
      <left style="thin">
        <color theme="8" tint="-0.249977111117893"/>
      </left>
      <right style="thin">
        <color theme="8" tint="-0.249977111117893"/>
      </right>
      <top style="thin">
        <color theme="8" tint="-0.249977111117893"/>
      </top>
      <bottom style="thin">
        <color theme="8" tint="-0.249977111117893"/>
      </bottom>
      <diagonal/>
    </border>
    <border>
      <left/>
      <right/>
      <top style="thin">
        <color theme="4"/>
      </top>
      <bottom style="double">
        <color theme="4"/>
      </bottom>
      <diagonal/>
    </border>
    <border>
      <left/>
      <right/>
      <top style="medium">
        <color theme="0"/>
      </top>
      <bottom/>
      <diagonal/>
    </border>
    <border diagonalDown="1">
      <left/>
      <right/>
      <top style="thin">
        <color indexed="64"/>
      </top>
      <bottom style="thin">
        <color indexed="64"/>
      </bottom>
      <diagonal style="medium">
        <color theme="0"/>
      </diagonal>
    </border>
    <border diagonalUp="1">
      <left/>
      <right/>
      <top style="thin">
        <color indexed="64"/>
      </top>
      <bottom style="thin">
        <color indexed="64"/>
      </bottom>
      <diagonal style="medium">
        <color theme="0"/>
      </diagonal>
    </border>
    <border>
      <left style="thin">
        <color theme="0"/>
      </left>
      <right style="thin">
        <color theme="0"/>
      </right>
      <top style="thin">
        <color theme="0"/>
      </top>
      <bottom style="thin">
        <color theme="0"/>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medium">
        <color theme="0"/>
      </left>
      <right style="medium">
        <color theme="0"/>
      </right>
      <top style="medium">
        <color theme="0"/>
      </top>
      <bottom style="thin">
        <color theme="1"/>
      </bottom>
      <diagonal/>
    </border>
    <border>
      <left style="thin">
        <color theme="0"/>
      </left>
      <right style="thin">
        <color theme="0"/>
      </right>
      <top style="thin">
        <color theme="0"/>
      </top>
      <bottom/>
      <diagonal/>
    </border>
    <border diagonalDown="1">
      <left/>
      <right/>
      <top style="thin">
        <color indexed="64"/>
      </top>
      <bottom style="medium">
        <color theme="0"/>
      </bottom>
      <diagonal style="medium">
        <color theme="0"/>
      </diagonal>
    </border>
    <border diagonalDown="1">
      <left/>
      <right/>
      <top style="medium">
        <color theme="0"/>
      </top>
      <bottom style="medium">
        <color theme="0"/>
      </bottom>
      <diagonal style="medium">
        <color theme="0"/>
      </diagonal>
    </border>
    <border diagonalDown="1">
      <left/>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left style="medium">
        <color rgb="FFFFFFFF"/>
      </left>
      <right style="medium">
        <color rgb="FFFFFFFF"/>
      </right>
      <top style="thin">
        <color indexed="64"/>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thin">
        <color indexed="64"/>
      </bottom>
      <diagonal/>
    </border>
    <border>
      <left style="medium">
        <color rgb="FFFFFFFF"/>
      </left>
      <right style="medium">
        <color rgb="FFFFFFFF"/>
      </right>
      <top/>
      <bottom style="medium">
        <color rgb="FFFFFFFF"/>
      </bottom>
      <diagonal/>
    </border>
    <border>
      <left/>
      <right/>
      <top/>
      <bottom style="medium">
        <color theme="0"/>
      </bottom>
      <diagonal/>
    </border>
    <border diagonalUp="1">
      <left style="medium">
        <color theme="0"/>
      </left>
      <right style="medium">
        <color theme="0"/>
      </right>
      <top style="medium">
        <color theme="0"/>
      </top>
      <bottom/>
      <diagonal style="medium">
        <color theme="0"/>
      </diagonal>
    </border>
  </borders>
  <cellStyleXfs count="163">
    <xf numFmtId="0" fontId="0" fillId="0" borderId="0"/>
    <xf numFmtId="43" fontId="12" fillId="0" borderId="0" applyFont="0" applyFill="0" applyBorder="0" applyAlignment="0" applyProtection="0"/>
    <xf numFmtId="0" fontId="31" fillId="0" borderId="0" applyAlignment="0">
      <alignment horizontal="centerContinuous" vertical="center"/>
    </xf>
    <xf numFmtId="0" fontId="44" fillId="0" borderId="0" applyAlignment="0">
      <alignment horizontal="centerContinuous" vertical="center"/>
    </xf>
    <xf numFmtId="0" fontId="31" fillId="0" borderId="0" applyAlignment="0">
      <alignment horizontal="centerContinuous" vertical="center"/>
    </xf>
    <xf numFmtId="0" fontId="50" fillId="0" borderId="0" applyAlignment="0">
      <alignment horizontal="centerContinuous" vertical="center"/>
    </xf>
    <xf numFmtId="0" fontId="32" fillId="0" borderId="0" applyAlignment="0">
      <alignment horizontal="centerContinuous" vertical="center"/>
    </xf>
    <xf numFmtId="0" fontId="45" fillId="0" borderId="0" applyAlignment="0">
      <alignment horizontal="centerContinuous" vertical="center"/>
    </xf>
    <xf numFmtId="0" fontId="32" fillId="0" borderId="0" applyAlignment="0">
      <alignment horizontal="centerContinuous" vertical="center"/>
    </xf>
    <xf numFmtId="0" fontId="51" fillId="0" borderId="0" applyAlignment="0">
      <alignment horizontal="centerContinuous" vertical="center"/>
    </xf>
    <xf numFmtId="0" fontId="16" fillId="2" borderId="1">
      <alignment horizontal="right" vertical="center" wrapText="1"/>
    </xf>
    <xf numFmtId="0" fontId="46" fillId="2" borderId="1">
      <alignment horizontal="right" vertical="center" wrapText="1"/>
    </xf>
    <xf numFmtId="0" fontId="16" fillId="2" borderId="1">
      <alignment horizontal="right" vertical="center" wrapText="1"/>
    </xf>
    <xf numFmtId="0" fontId="52" fillId="2" borderId="1">
      <alignment horizontal="right" vertical="center" wrapText="1"/>
    </xf>
    <xf numFmtId="1" fontId="27" fillId="2" borderId="2">
      <alignment horizontal="left" vertical="center" wrapText="1"/>
    </xf>
    <xf numFmtId="1" fontId="14" fillId="2" borderId="3">
      <alignment horizontal="center" vertical="center"/>
    </xf>
    <xf numFmtId="0" fontId="19" fillId="2" borderId="3">
      <alignment horizontal="center" vertical="center" wrapText="1"/>
    </xf>
    <xf numFmtId="0" fontId="30" fillId="2" borderId="3">
      <alignment horizontal="center" vertical="center" wrapText="1"/>
    </xf>
    <xf numFmtId="0" fontId="47" fillId="2" borderId="3">
      <alignment horizontal="center" vertical="center" wrapText="1"/>
    </xf>
    <xf numFmtId="0" fontId="30" fillId="2" borderId="3">
      <alignment horizontal="center" vertical="center" wrapText="1"/>
    </xf>
    <xf numFmtId="0" fontId="53" fillId="2" borderId="3">
      <alignment horizontal="center" vertical="center" wrapText="1"/>
    </xf>
    <xf numFmtId="0" fontId="12" fillId="0" borderId="0">
      <alignment horizontal="center" vertical="center" readingOrder="2"/>
    </xf>
    <xf numFmtId="0" fontId="15" fillId="0" borderId="0">
      <alignment horizontal="left" vertical="center"/>
    </xf>
    <xf numFmtId="0" fontId="12" fillId="0" borderId="0"/>
    <xf numFmtId="0" fontId="38" fillId="0" borderId="0"/>
    <xf numFmtId="0" fontId="24" fillId="0" borderId="0">
      <alignment horizontal="right" vertical="center"/>
    </xf>
    <xf numFmtId="0" fontId="33" fillId="0" borderId="0">
      <alignment horizontal="left" vertical="center"/>
    </xf>
    <xf numFmtId="0" fontId="33" fillId="0" borderId="0">
      <alignment horizontal="left" vertical="center"/>
    </xf>
    <xf numFmtId="0" fontId="16" fillId="0" borderId="0">
      <alignment horizontal="right" vertical="center"/>
    </xf>
    <xf numFmtId="0" fontId="46" fillId="0" borderId="0">
      <alignment horizontal="right" vertical="center"/>
    </xf>
    <xf numFmtId="0" fontId="16" fillId="0" borderId="0">
      <alignment horizontal="right" vertical="center"/>
    </xf>
    <xf numFmtId="0" fontId="52" fillId="0" borderId="0">
      <alignment horizontal="right" vertical="center"/>
    </xf>
    <xf numFmtId="0" fontId="12" fillId="0" borderId="0">
      <alignment horizontal="left" vertical="center"/>
    </xf>
    <xf numFmtId="0" fontId="43" fillId="0" borderId="0">
      <alignment horizontal="left" vertical="center"/>
    </xf>
    <xf numFmtId="0" fontId="12" fillId="0" borderId="0">
      <alignment horizontal="left" vertical="center"/>
    </xf>
    <xf numFmtId="0" fontId="49" fillId="0" borderId="0">
      <alignment horizontal="left" vertical="center"/>
    </xf>
    <xf numFmtId="0" fontId="23" fillId="2" borderId="3" applyAlignment="0">
      <alignment horizontal="center" vertical="center"/>
    </xf>
    <xf numFmtId="0" fontId="23" fillId="2" borderId="3" applyAlignment="0">
      <alignment horizontal="center" vertical="center"/>
    </xf>
    <xf numFmtId="0" fontId="24" fillId="0" borderId="4">
      <alignment horizontal="right" vertical="center" indent="1"/>
    </xf>
    <xf numFmtId="0" fontId="16" fillId="2" borderId="4">
      <alignment horizontal="right" vertical="center" wrapText="1" indent="1" readingOrder="2"/>
    </xf>
    <xf numFmtId="0" fontId="46" fillId="2" borderId="4">
      <alignment horizontal="right" vertical="center" wrapText="1" indent="1" readingOrder="2"/>
    </xf>
    <xf numFmtId="0" fontId="16" fillId="2" borderId="4">
      <alignment horizontal="right" vertical="center" wrapText="1" indent="1" readingOrder="2"/>
    </xf>
    <xf numFmtId="0" fontId="52" fillId="2" borderId="4">
      <alignment horizontal="right" vertical="center" wrapText="1" indent="1" readingOrder="2"/>
    </xf>
    <xf numFmtId="0" fontId="16" fillId="2" borderId="4">
      <alignment horizontal="right" vertical="center" wrapText="1" indent="1" readingOrder="2"/>
    </xf>
    <xf numFmtId="0" fontId="18" fillId="0" borderId="4">
      <alignment horizontal="right" vertical="center" indent="1"/>
    </xf>
    <xf numFmtId="0" fontId="18" fillId="2" borderId="4">
      <alignment horizontal="left" vertical="center" wrapText="1" indent="1"/>
    </xf>
    <xf numFmtId="0" fontId="18" fillId="0" borderId="5">
      <alignment horizontal="left" vertical="center"/>
    </xf>
    <xf numFmtId="0" fontId="18" fillId="0" borderId="6">
      <alignment horizontal="left" vertical="center"/>
    </xf>
    <xf numFmtId="0" fontId="10" fillId="0" borderId="0"/>
    <xf numFmtId="0" fontId="31" fillId="0" borderId="0" applyAlignment="0">
      <alignment horizontal="centerContinuous" vertical="center"/>
    </xf>
    <xf numFmtId="0" fontId="32" fillId="0" borderId="0" applyAlignment="0">
      <alignment horizontal="centerContinuous" vertical="center"/>
    </xf>
    <xf numFmtId="0" fontId="16" fillId="2" borderId="1">
      <alignment horizontal="right" vertical="center" wrapText="1"/>
    </xf>
    <xf numFmtId="0" fontId="30" fillId="2" borderId="3">
      <alignment horizontal="center" vertical="center" wrapText="1"/>
    </xf>
    <xf numFmtId="0" fontId="16" fillId="0" borderId="0">
      <alignment horizontal="right" vertical="center"/>
    </xf>
    <xf numFmtId="0" fontId="12" fillId="0" borderId="0">
      <alignment horizontal="left" vertical="center"/>
    </xf>
    <xf numFmtId="0" fontId="16" fillId="2" borderId="4">
      <alignment horizontal="right" vertical="center" wrapText="1" indent="1" readingOrder="2"/>
    </xf>
    <xf numFmtId="0" fontId="9" fillId="0" borderId="0"/>
    <xf numFmtId="0" fontId="60" fillId="0" borderId="0"/>
    <xf numFmtId="43" fontId="12" fillId="0" borderId="0" applyFont="0" applyFill="0" applyBorder="0" applyAlignment="0" applyProtection="0"/>
    <xf numFmtId="0" fontId="33" fillId="0" borderId="0">
      <alignment horizontal="left" vertical="center"/>
    </xf>
    <xf numFmtId="0" fontId="23" fillId="2" borderId="3" applyAlignment="0">
      <alignment horizontal="center" vertical="center"/>
    </xf>
    <xf numFmtId="0" fontId="9" fillId="0" borderId="0"/>
    <xf numFmtId="43" fontId="12" fillId="0" borderId="0" applyFont="0" applyFill="0" applyBorder="0" applyAlignment="0" applyProtection="0"/>
    <xf numFmtId="0" fontId="8" fillId="0" borderId="0"/>
    <xf numFmtId="0" fontId="8" fillId="0" borderId="0"/>
    <xf numFmtId="0" fontId="12" fillId="0" borderId="0"/>
    <xf numFmtId="0" fontId="8" fillId="0" borderId="0"/>
    <xf numFmtId="0" fontId="7" fillId="0" borderId="0"/>
    <xf numFmtId="0" fontId="61" fillId="0" borderId="0"/>
    <xf numFmtId="0" fontId="7" fillId="0" borderId="0"/>
    <xf numFmtId="166" fontId="7" fillId="0" borderId="0" applyFont="0" applyFill="0" applyBorder="0" applyAlignment="0" applyProtection="0"/>
    <xf numFmtId="0" fontId="6" fillId="0" borderId="0"/>
    <xf numFmtId="0" fontId="6" fillId="0" borderId="0"/>
    <xf numFmtId="0" fontId="6" fillId="0" borderId="0"/>
    <xf numFmtId="0" fontId="38" fillId="0" borderId="0"/>
    <xf numFmtId="0" fontId="5" fillId="0" borderId="0"/>
    <xf numFmtId="0" fontId="12" fillId="0" borderId="0"/>
    <xf numFmtId="43" fontId="12" fillId="0" borderId="0" applyFont="0" applyFill="0" applyBorder="0" applyAlignment="0" applyProtection="0"/>
    <xf numFmtId="0" fontId="33" fillId="0" borderId="0">
      <alignment horizontal="left" vertical="center"/>
    </xf>
    <xf numFmtId="0" fontId="23" fillId="2" borderId="3" applyAlignment="0">
      <alignment horizontal="center" vertical="center"/>
    </xf>
    <xf numFmtId="0" fontId="5" fillId="0" borderId="0"/>
    <xf numFmtId="0" fontId="6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12" fillId="0" borderId="0"/>
    <xf numFmtId="43" fontId="12" fillId="0" borderId="0" applyFont="0" applyFill="0" applyBorder="0" applyAlignment="0" applyProtection="0"/>
    <xf numFmtId="0" fontId="12" fillId="0" borderId="0"/>
    <xf numFmtId="0" fontId="4" fillId="0" borderId="0"/>
    <xf numFmtId="0" fontId="12" fillId="0" borderId="0"/>
    <xf numFmtId="0" fontId="33" fillId="0" borderId="0">
      <alignment horizontal="left" vertical="center"/>
    </xf>
    <xf numFmtId="0" fontId="23" fillId="2" borderId="3" applyAlignment="0">
      <alignment horizontal="center"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4" fillId="0" borderId="0" applyFont="0" applyFill="0" applyBorder="0" applyAlignment="0" applyProtection="0"/>
    <xf numFmtId="0" fontId="4" fillId="0" borderId="0"/>
    <xf numFmtId="0" fontId="4" fillId="0" borderId="0"/>
    <xf numFmtId="0" fontId="4" fillId="0" borderId="0"/>
    <xf numFmtId="0" fontId="61" fillId="0" borderId="0"/>
    <xf numFmtId="166" fontId="61" fillId="0" borderId="0" applyFont="0" applyFill="0" applyBorder="0" applyAlignment="0" applyProtection="0"/>
    <xf numFmtId="0" fontId="61" fillId="0" borderId="0"/>
    <xf numFmtId="164" fontId="61"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76" fillId="0" borderId="0" applyFont="0" applyFill="0" applyBorder="0" applyAlignment="0" applyProtection="0"/>
    <xf numFmtId="0" fontId="2" fillId="0" borderId="0"/>
    <xf numFmtId="43" fontId="12" fillId="0" borderId="0" applyFont="0" applyFill="0" applyBorder="0" applyAlignment="0" applyProtection="0"/>
    <xf numFmtId="0" fontId="12" fillId="0" borderId="0"/>
    <xf numFmtId="43" fontId="12" fillId="0" borderId="0" applyFont="0" applyFill="0" applyBorder="0" applyAlignment="0" applyProtection="0"/>
    <xf numFmtId="0" fontId="1" fillId="0" borderId="0"/>
    <xf numFmtId="0" fontId="88" fillId="0" borderId="69" applyNumberFormat="0" applyFill="0" applyAlignment="0" applyProtection="0"/>
    <xf numFmtId="0" fontId="12" fillId="0" borderId="0"/>
  </cellStyleXfs>
  <cellXfs count="1090">
    <xf numFmtId="0" fontId="0" fillId="0" borderId="0" xfId="0"/>
    <xf numFmtId="0" fontId="0" fillId="0" borderId="0" xfId="0" applyAlignment="1">
      <alignment vertical="center"/>
    </xf>
    <xf numFmtId="0" fontId="12" fillId="0" borderId="0" xfId="0" applyFont="1" applyAlignment="1">
      <alignment horizontal="justify" vertical="center"/>
    </xf>
    <xf numFmtId="0" fontId="13" fillId="0" borderId="0" xfId="0" applyFont="1" applyAlignment="1">
      <alignment vertical="top"/>
    </xf>
    <xf numFmtId="0" fontId="0" fillId="0" borderId="0" xfId="0" applyBorder="1"/>
    <xf numFmtId="1" fontId="17" fillId="0" borderId="0" xfId="0" applyNumberFormat="1" applyFont="1" applyBorder="1" applyAlignment="1">
      <alignment horizontal="center" vertical="center"/>
    </xf>
    <xf numFmtId="0" fontId="18" fillId="0" borderId="0" xfId="0" applyFont="1" applyBorder="1" applyAlignment="1">
      <alignment vertical="center"/>
    </xf>
    <xf numFmtId="0" fontId="20" fillId="0" borderId="0" xfId="0" applyFont="1" applyBorder="1" applyAlignment="1">
      <alignment vertical="center"/>
    </xf>
    <xf numFmtId="0" fontId="21" fillId="0" borderId="0" xfId="0" applyFont="1" applyBorder="1"/>
    <xf numFmtId="1" fontId="25" fillId="0" borderId="0" xfId="0" applyNumberFormat="1" applyFont="1" applyBorder="1" applyAlignment="1">
      <alignment horizontal="center" vertical="center"/>
    </xf>
    <xf numFmtId="0" fontId="21" fillId="0" borderId="0" xfId="0" applyFont="1" applyBorder="1" applyAlignment="1">
      <alignment vertical="center"/>
    </xf>
    <xf numFmtId="0" fontId="12" fillId="0" borderId="0" xfId="0" applyFont="1"/>
    <xf numFmtId="0" fontId="31" fillId="0" borderId="0" xfId="2" applyAlignment="1"/>
    <xf numFmtId="0" fontId="32" fillId="0" borderId="0" xfId="6" applyAlignment="1"/>
    <xf numFmtId="0" fontId="23" fillId="2" borderId="0" xfId="36" applyBorder="1" applyAlignment="1">
      <alignment vertical="center"/>
    </xf>
    <xf numFmtId="0" fontId="34" fillId="0" borderId="0" xfId="0" applyFont="1" applyAlignment="1">
      <alignment vertical="center"/>
    </xf>
    <xf numFmtId="0" fontId="29" fillId="0" borderId="0" xfId="0" applyFont="1" applyFill="1"/>
    <xf numFmtId="0" fontId="12" fillId="0" borderId="0" xfId="0" applyFont="1" applyFill="1" applyBorder="1"/>
    <xf numFmtId="0" fontId="12" fillId="0" borderId="0" xfId="0" applyFont="1" applyFill="1"/>
    <xf numFmtId="0" fontId="36" fillId="0" borderId="0" xfId="0" applyFont="1" applyFill="1"/>
    <xf numFmtId="0" fontId="29" fillId="0" borderId="0" xfId="0" applyFont="1" applyFill="1" applyBorder="1" applyAlignment="1">
      <alignment horizontal="right" vertical="center" indent="1"/>
    </xf>
    <xf numFmtId="0" fontId="12" fillId="0" borderId="0" xfId="0" applyFont="1" applyFill="1" applyBorder="1" applyAlignment="1">
      <alignment vertical="center"/>
    </xf>
    <xf numFmtId="0" fontId="12" fillId="3" borderId="0" xfId="0" applyFont="1" applyFill="1" applyBorder="1"/>
    <xf numFmtId="0" fontId="12" fillId="3" borderId="0" xfId="0" applyFont="1" applyFill="1"/>
    <xf numFmtId="0" fontId="12" fillId="3" borderId="0" xfId="0" applyFont="1" applyFill="1" applyAlignment="1">
      <alignment readingOrder="2"/>
    </xf>
    <xf numFmtId="0" fontId="26" fillId="3" borderId="0" xfId="0" applyFont="1" applyFill="1" applyAlignment="1">
      <alignment horizontal="left"/>
    </xf>
    <xf numFmtId="0" fontId="16" fillId="0" borderId="0" xfId="6" applyFont="1" applyFill="1" applyAlignment="1">
      <alignment horizontal="center" vertical="center"/>
    </xf>
    <xf numFmtId="0" fontId="16" fillId="0" borderId="0" xfId="6" applyFont="1" applyFill="1" applyAlignment="1">
      <alignment horizontal="right" vertical="center"/>
    </xf>
    <xf numFmtId="0" fontId="40" fillId="0" borderId="0" xfId="0" applyFont="1" applyAlignment="1">
      <alignment vertical="top"/>
    </xf>
    <xf numFmtId="0" fontId="12" fillId="0" borderId="0" xfId="0" applyFont="1" applyFill="1" applyBorder="1" applyAlignment="1">
      <alignment horizontal="right" vertical="center" indent="1"/>
    </xf>
    <xf numFmtId="0" fontId="12" fillId="0" borderId="0" xfId="23" applyBorder="1"/>
    <xf numFmtId="1" fontId="25" fillId="0" borderId="0" xfId="23" applyNumberFormat="1" applyFont="1" applyBorder="1" applyAlignment="1">
      <alignment horizontal="center" vertical="center"/>
    </xf>
    <xf numFmtId="0" fontId="12" fillId="0" borderId="0" xfId="23" applyFont="1" applyFill="1"/>
    <xf numFmtId="0" fontId="21" fillId="0" borderId="0" xfId="23" applyFont="1" applyBorder="1"/>
    <xf numFmtId="0" fontId="41" fillId="0" borderId="0" xfId="0" applyFont="1" applyBorder="1" applyAlignment="1">
      <alignment horizontal="justify" vertical="center"/>
    </xf>
    <xf numFmtId="0" fontId="27" fillId="5" borderId="22" xfId="17" applyFont="1" applyFill="1" applyBorder="1" applyAlignment="1">
      <alignment horizontal="center" vertical="center" wrapText="1" readingOrder="1"/>
    </xf>
    <xf numFmtId="41" fontId="12" fillId="0" borderId="13" xfId="1" applyNumberFormat="1" applyFont="1" applyFill="1" applyBorder="1" applyAlignment="1">
      <alignment horizontal="center" vertical="center"/>
    </xf>
    <xf numFmtId="41" fontId="12" fillId="5" borderId="11" xfId="1" applyNumberFormat="1" applyFont="1" applyFill="1" applyBorder="1" applyAlignment="1">
      <alignment horizontal="center" vertical="center"/>
    </xf>
    <xf numFmtId="41" fontId="12" fillId="0" borderId="11" xfId="1" applyNumberFormat="1" applyFont="1" applyFill="1" applyBorder="1" applyAlignment="1">
      <alignment horizontal="center" vertical="center"/>
    </xf>
    <xf numFmtId="41" fontId="12" fillId="0" borderId="23" xfId="1" applyNumberFormat="1" applyFont="1" applyFill="1" applyBorder="1" applyAlignment="1">
      <alignment horizontal="center" vertical="center"/>
    </xf>
    <xf numFmtId="0" fontId="35" fillId="0" borderId="0" xfId="2" applyFont="1" applyAlignment="1"/>
    <xf numFmtId="0" fontId="16" fillId="0" borderId="0" xfId="6" applyFont="1" applyAlignment="1"/>
    <xf numFmtId="0" fontId="37" fillId="0" borderId="0" xfId="0" applyFont="1" applyAlignment="1">
      <alignment horizontal="left" vertical="center" wrapText="1" indent="2"/>
    </xf>
    <xf numFmtId="0" fontId="48" fillId="0" borderId="0" xfId="0" applyFont="1" applyAlignment="1">
      <alignment horizontal="right" vertical="center" wrapText="1" indent="2" readingOrder="2"/>
    </xf>
    <xf numFmtId="0" fontId="18" fillId="5" borderId="0" xfId="0" applyFont="1" applyFill="1" applyBorder="1" applyAlignment="1">
      <alignment vertical="center"/>
    </xf>
    <xf numFmtId="0" fontId="18" fillId="4" borderId="0" xfId="0" applyFont="1" applyFill="1" applyBorder="1" applyAlignment="1">
      <alignment vertical="center"/>
    </xf>
    <xf numFmtId="0" fontId="54" fillId="0" borderId="0" xfId="0" applyFont="1" applyAlignment="1">
      <alignment horizontal="center" vertical="center"/>
    </xf>
    <xf numFmtId="0" fontId="55" fillId="0" borderId="0" xfId="0" applyFont="1" applyAlignment="1">
      <alignment horizontal="center" vertical="center" readingOrder="1"/>
    </xf>
    <xf numFmtId="0" fontId="56" fillId="0" borderId="0" xfId="0" applyFont="1" applyAlignment="1">
      <alignment horizontal="center" vertical="center"/>
    </xf>
    <xf numFmtId="0" fontId="57" fillId="0" borderId="0" xfId="0" applyFont="1" applyAlignment="1">
      <alignment horizontal="center" vertical="center"/>
    </xf>
    <xf numFmtId="0" fontId="12" fillId="0" borderId="0" xfId="0" applyFont="1" applyFill="1" applyAlignment="1">
      <alignment wrapText="1"/>
    </xf>
    <xf numFmtId="0" fontId="16" fillId="0" borderId="0" xfId="6" applyFont="1" applyFill="1" applyAlignment="1">
      <alignment horizontal="center" vertical="center"/>
    </xf>
    <xf numFmtId="0" fontId="0" fillId="0" borderId="0" xfId="0" applyBorder="1"/>
    <xf numFmtId="0" fontId="11" fillId="0" borderId="0" xfId="6" applyFont="1" applyFill="1" applyAlignment="1">
      <alignment horizontal="left" vertical="center"/>
    </xf>
    <xf numFmtId="0" fontId="16" fillId="0" borderId="20" xfId="39" applyFont="1" applyFill="1" applyBorder="1" applyAlignment="1">
      <alignment horizontal="right" vertical="center" wrapText="1" indent="1" readingOrder="2"/>
    </xf>
    <xf numFmtId="0" fontId="16" fillId="5" borderId="10" xfId="39" applyFont="1" applyFill="1" applyBorder="1" applyAlignment="1">
      <alignment horizontal="right" vertical="center" wrapText="1" indent="1" readingOrder="2"/>
    </xf>
    <xf numFmtId="0" fontId="11" fillId="5" borderId="11" xfId="45" applyFont="1" applyFill="1" applyBorder="1" applyAlignment="1">
      <alignment horizontal="left" vertical="center" wrapText="1" indent="1"/>
    </xf>
    <xf numFmtId="0" fontId="16" fillId="5" borderId="10" xfId="39" applyFont="1" applyFill="1" applyBorder="1">
      <alignment horizontal="right" vertical="center" wrapText="1" indent="1" readingOrder="2"/>
    </xf>
    <xf numFmtId="0" fontId="12" fillId="0" borderId="13" xfId="45" applyFont="1" applyFill="1" applyBorder="1" applyAlignment="1">
      <alignment horizontal="left" vertical="center" wrapText="1" indent="1"/>
    </xf>
    <xf numFmtId="0" fontId="12" fillId="5" borderId="11" xfId="45" applyFont="1" applyFill="1" applyBorder="1" applyAlignment="1">
      <alignment horizontal="left" vertical="center" wrapText="1" indent="1"/>
    </xf>
    <xf numFmtId="0" fontId="12" fillId="0" borderId="11" xfId="45" applyFont="1" applyFill="1" applyBorder="1" applyAlignment="1">
      <alignment horizontal="left" vertical="center" wrapText="1" indent="1"/>
    </xf>
    <xf numFmtId="0" fontId="41" fillId="0" borderId="13" xfId="45" applyFont="1" applyFill="1" applyBorder="1" applyAlignment="1">
      <alignment horizontal="left" vertical="center" wrapText="1" indent="1"/>
    </xf>
    <xf numFmtId="0" fontId="41" fillId="5" borderId="11" xfId="45" applyFont="1" applyFill="1" applyBorder="1" applyAlignment="1">
      <alignment horizontal="left" vertical="center" wrapText="1" indent="1"/>
    </xf>
    <xf numFmtId="0" fontId="41" fillId="0" borderId="11" xfId="45" applyFont="1" applyFill="1" applyBorder="1" applyAlignment="1">
      <alignment horizontal="left" vertical="center" wrapText="1" indent="1"/>
    </xf>
    <xf numFmtId="0" fontId="41" fillId="0" borderId="19" xfId="45" applyFont="1" applyFill="1" applyBorder="1" applyAlignment="1">
      <alignment horizontal="left" vertical="center" wrapText="1" indent="1"/>
    </xf>
    <xf numFmtId="0" fontId="16" fillId="5" borderId="15" xfId="39" applyFont="1" applyFill="1" applyBorder="1" applyAlignment="1">
      <alignment horizontal="right" vertical="center" wrapText="1" indent="1" readingOrder="2"/>
    </xf>
    <xf numFmtId="0" fontId="12" fillId="5" borderId="16" xfId="45" applyFont="1" applyFill="1" applyBorder="1" applyAlignment="1">
      <alignment horizontal="left" vertical="center" wrapText="1" indent="1"/>
    </xf>
    <xf numFmtId="0" fontId="16" fillId="0" borderId="33" xfId="46" applyFont="1" applyFill="1" applyBorder="1" applyAlignment="1">
      <alignment horizontal="center" vertical="center"/>
    </xf>
    <xf numFmtId="0" fontId="16" fillId="0" borderId="12" xfId="39" applyFont="1" applyFill="1" applyBorder="1">
      <alignment horizontal="right" vertical="center" wrapText="1" indent="1" readingOrder="2"/>
    </xf>
    <xf numFmtId="0" fontId="16" fillId="5" borderId="18" xfId="39" applyFont="1" applyFill="1" applyBorder="1">
      <alignment horizontal="right" vertical="center" wrapText="1" indent="1" readingOrder="2"/>
    </xf>
    <xf numFmtId="0" fontId="12" fillId="0" borderId="13" xfId="45" applyFont="1" applyFill="1" applyBorder="1">
      <alignment horizontal="left" vertical="center" wrapText="1" indent="1"/>
    </xf>
    <xf numFmtId="0" fontId="12" fillId="5" borderId="11" xfId="45" applyFont="1" applyFill="1" applyBorder="1">
      <alignment horizontal="left" vertical="center" wrapText="1" indent="1"/>
    </xf>
    <xf numFmtId="0" fontId="16" fillId="0" borderId="24" xfId="36" applyFont="1" applyFill="1" applyBorder="1" applyAlignment="1">
      <alignment horizontal="center" vertical="center" readingOrder="2"/>
    </xf>
    <xf numFmtId="0" fontId="22" fillId="0" borderId="12" xfId="39" applyFont="1" applyFill="1" applyBorder="1" applyAlignment="1">
      <alignment horizontal="right" vertical="center" wrapText="1" indent="1" readingOrder="2"/>
    </xf>
    <xf numFmtId="0" fontId="22" fillId="5" borderId="10" xfId="39" applyFont="1" applyFill="1" applyBorder="1" applyAlignment="1">
      <alignment horizontal="right" vertical="center" wrapText="1" indent="1" readingOrder="2"/>
    </xf>
    <xf numFmtId="0" fontId="22" fillId="0" borderId="10" xfId="39" applyFont="1" applyFill="1" applyBorder="1" applyAlignment="1">
      <alignment horizontal="right" vertical="center" wrapText="1" indent="1" readingOrder="2"/>
    </xf>
    <xf numFmtId="0" fontId="22" fillId="5" borderId="18" xfId="39" applyFont="1" applyFill="1" applyBorder="1" applyAlignment="1">
      <alignment horizontal="right" vertical="center" wrapText="1" indent="1" readingOrder="2"/>
    </xf>
    <xf numFmtId="1" fontId="58" fillId="5" borderId="17" xfId="24" applyNumberFormat="1" applyFont="1" applyFill="1" applyBorder="1" applyAlignment="1">
      <alignment horizontal="right" vertical="center" indent="1" readingOrder="1"/>
    </xf>
    <xf numFmtId="1" fontId="59" fillId="5" borderId="17" xfId="24" applyNumberFormat="1" applyFont="1" applyFill="1" applyBorder="1" applyAlignment="1">
      <alignment horizontal="right" vertical="center" indent="1" readingOrder="1"/>
    </xf>
    <xf numFmtId="1" fontId="58" fillId="0" borderId="17" xfId="24" applyNumberFormat="1" applyFont="1" applyFill="1" applyBorder="1" applyAlignment="1">
      <alignment horizontal="right" vertical="center" indent="1" readingOrder="1"/>
    </xf>
    <xf numFmtId="1" fontId="59" fillId="0" borderId="17" xfId="24" applyNumberFormat="1" applyFont="1" applyFill="1" applyBorder="1" applyAlignment="1">
      <alignment horizontal="right" vertical="center" indent="1" readingOrder="1"/>
    </xf>
    <xf numFmtId="0" fontId="0" fillId="0" borderId="0" xfId="0" applyBorder="1"/>
    <xf numFmtId="0" fontId="16" fillId="0" borderId="0" xfId="6" applyFont="1" applyFill="1" applyAlignment="1">
      <alignment horizontal="center" vertical="center"/>
    </xf>
    <xf numFmtId="0" fontId="16" fillId="5" borderId="18" xfId="39" applyFont="1" applyFill="1" applyBorder="1" applyAlignment="1">
      <alignment horizontal="right" vertical="center" wrapText="1" indent="1" readingOrder="2"/>
    </xf>
    <xf numFmtId="0" fontId="16" fillId="0" borderId="12" xfId="39" applyFont="1" applyFill="1" applyBorder="1" applyAlignment="1">
      <alignment horizontal="right" vertical="center" wrapText="1" indent="1" readingOrder="2"/>
    </xf>
    <xf numFmtId="0" fontId="11" fillId="5" borderId="16" xfId="39" applyFont="1" applyFill="1" applyBorder="1" applyAlignment="1">
      <alignment horizontal="center" vertical="center" readingOrder="1"/>
    </xf>
    <xf numFmtId="0" fontId="11" fillId="0" borderId="16" xfId="39" applyFont="1" applyFill="1" applyBorder="1" applyAlignment="1">
      <alignment horizontal="center" vertical="center" readingOrder="1"/>
    </xf>
    <xf numFmtId="0" fontId="12" fillId="0" borderId="0" xfId="0" applyFont="1" applyAlignment="1">
      <alignment vertical="center"/>
    </xf>
    <xf numFmtId="0" fontId="16" fillId="0" borderId="8" xfId="6" applyFont="1" applyFill="1" applyBorder="1" applyAlignment="1">
      <alignment vertical="center"/>
    </xf>
    <xf numFmtId="0" fontId="11" fillId="0" borderId="0" xfId="6" applyFont="1" applyFill="1" applyBorder="1" applyAlignment="1">
      <alignment vertical="center"/>
    </xf>
    <xf numFmtId="0" fontId="0" fillId="0" borderId="0" xfId="0" applyBorder="1"/>
    <xf numFmtId="41" fontId="11" fillId="0" borderId="9" xfId="1" applyNumberFormat="1" applyFont="1" applyFill="1" applyBorder="1" applyAlignment="1">
      <alignment horizontal="center" vertical="center" readingOrder="1"/>
    </xf>
    <xf numFmtId="0" fontId="11" fillId="0" borderId="14" xfId="0" applyFont="1" applyFill="1" applyBorder="1" applyAlignment="1">
      <alignment horizontal="center" vertical="center" wrapText="1"/>
    </xf>
    <xf numFmtId="0" fontId="16" fillId="5" borderId="31" xfId="10" applyFont="1" applyFill="1" applyBorder="1" applyAlignment="1">
      <alignment vertical="center" wrapText="1"/>
    </xf>
    <xf numFmtId="0" fontId="16" fillId="5" borderId="22" xfId="10" applyFont="1" applyFill="1" applyBorder="1" applyAlignment="1">
      <alignment horizontal="center" vertical="center" wrapText="1"/>
    </xf>
    <xf numFmtId="0" fontId="11" fillId="5" borderId="9" xfId="0" applyFont="1" applyFill="1" applyBorder="1" applyAlignment="1">
      <alignment horizontal="center" vertical="center" wrapText="1"/>
    </xf>
    <xf numFmtId="1" fontId="11" fillId="5" borderId="32" xfId="14" applyFont="1" applyFill="1" applyBorder="1" applyAlignment="1">
      <alignment horizontal="left" vertical="center" wrapText="1"/>
    </xf>
    <xf numFmtId="0" fontId="16" fillId="5" borderId="15" xfId="39" applyFont="1" applyFill="1" applyBorder="1" applyAlignment="1">
      <alignment horizontal="center" vertical="center" readingOrder="2"/>
    </xf>
    <xf numFmtId="41" fontId="11" fillId="0" borderId="22" xfId="1" applyNumberFormat="1" applyFont="1" applyFill="1" applyBorder="1" applyAlignment="1">
      <alignment horizontal="right" vertical="center" indent="1"/>
    </xf>
    <xf numFmtId="41" fontId="12" fillId="0" borderId="14" xfId="1" applyNumberFormat="1" applyFont="1" applyFill="1" applyBorder="1" applyAlignment="1">
      <alignment horizontal="right" vertical="center" indent="1" readingOrder="1"/>
    </xf>
    <xf numFmtId="41" fontId="12" fillId="5" borderId="9" xfId="1" applyNumberFormat="1" applyFont="1" applyFill="1" applyBorder="1" applyAlignment="1">
      <alignment horizontal="right" vertical="center" indent="1" readingOrder="1"/>
    </xf>
    <xf numFmtId="41" fontId="12" fillId="0" borderId="9" xfId="1" applyNumberFormat="1" applyFont="1" applyFill="1" applyBorder="1" applyAlignment="1">
      <alignment horizontal="right" vertical="center" indent="1" readingOrder="1"/>
    </xf>
    <xf numFmtId="41" fontId="12" fillId="5" borderId="23" xfId="1" applyNumberFormat="1" applyFont="1" applyFill="1" applyBorder="1" applyAlignment="1">
      <alignment horizontal="right" vertical="center" indent="1" readingOrder="1"/>
    </xf>
    <xf numFmtId="0" fontId="12" fillId="0" borderId="14" xfId="44" applyNumberFormat="1" applyFont="1" applyFill="1" applyBorder="1" applyAlignment="1">
      <alignment horizontal="right" vertical="center" indent="1" readingOrder="1"/>
    </xf>
    <xf numFmtId="0" fontId="12" fillId="5" borderId="9" xfId="44" applyNumberFormat="1" applyFont="1" applyFill="1" applyBorder="1" applyAlignment="1">
      <alignment horizontal="right" vertical="center" indent="1" readingOrder="1"/>
    </xf>
    <xf numFmtId="0" fontId="16" fillId="0" borderId="0" xfId="6" applyFont="1" applyFill="1" applyAlignment="1">
      <alignment horizontal="center" vertical="center"/>
    </xf>
    <xf numFmtId="0" fontId="12" fillId="5" borderId="19" xfId="45" applyFont="1" applyFill="1" applyBorder="1" applyAlignment="1">
      <alignment horizontal="left" vertical="center" wrapText="1" indent="1"/>
    </xf>
    <xf numFmtId="0" fontId="11" fillId="0" borderId="8" xfId="6" applyFont="1" applyFill="1" applyBorder="1" applyAlignment="1">
      <alignment vertical="center"/>
    </xf>
    <xf numFmtId="0" fontId="11" fillId="5" borderId="27" xfId="17" applyFont="1" applyFill="1" applyBorder="1" applyAlignment="1">
      <alignment horizontal="center" wrapText="1"/>
    </xf>
    <xf numFmtId="0" fontId="11" fillId="5" borderId="9" xfId="44" applyNumberFormat="1" applyFont="1" applyFill="1" applyBorder="1" applyAlignment="1">
      <alignment horizontal="right" vertical="center" indent="1" readingOrder="1"/>
    </xf>
    <xf numFmtId="0" fontId="11" fillId="0" borderId="9" xfId="44" applyNumberFormat="1" applyFont="1" applyFill="1" applyBorder="1" applyAlignment="1">
      <alignment horizontal="right" vertical="center" indent="1" readingOrder="1"/>
    </xf>
    <xf numFmtId="0" fontId="62" fillId="0" borderId="0" xfId="0" applyFont="1" applyAlignment="1">
      <alignment horizontal="right" vertical="center"/>
    </xf>
    <xf numFmtId="0" fontId="11" fillId="0" borderId="25" xfId="36" applyFont="1" applyFill="1" applyBorder="1" applyAlignment="1">
      <alignment horizontal="center" vertical="center"/>
    </xf>
    <xf numFmtId="41" fontId="18" fillId="0" borderId="0" xfId="0" applyNumberFormat="1" applyFont="1" applyBorder="1" applyAlignment="1">
      <alignment vertical="center"/>
    </xf>
    <xf numFmtId="0" fontId="11" fillId="0" borderId="14" xfId="44" applyNumberFormat="1" applyFont="1" applyFill="1" applyBorder="1" applyAlignment="1">
      <alignment horizontal="right" vertical="center" indent="1" readingOrder="1"/>
    </xf>
    <xf numFmtId="0" fontId="12" fillId="5" borderId="23" xfId="44" applyNumberFormat="1" applyFont="1" applyFill="1" applyBorder="1" applyAlignment="1">
      <alignment horizontal="right" vertical="center" indent="1" readingOrder="1"/>
    </xf>
    <xf numFmtId="0" fontId="11" fillId="5" borderId="23" xfId="44" applyNumberFormat="1" applyFont="1" applyFill="1" applyBorder="1" applyAlignment="1">
      <alignment horizontal="right" vertical="center" indent="1" readingOrder="1"/>
    </xf>
    <xf numFmtId="3" fontId="11" fillId="5" borderId="22" xfId="0" applyNumberFormat="1" applyFont="1" applyFill="1" applyBorder="1" applyAlignment="1">
      <alignment horizontal="right" vertical="center" indent="1"/>
    </xf>
    <xf numFmtId="0" fontId="64" fillId="0" borderId="0" xfId="0" applyFont="1" applyFill="1" applyBorder="1"/>
    <xf numFmtId="41" fontId="65" fillId="0" borderId="0" xfId="58" applyNumberFormat="1" applyFont="1" applyFill="1" applyBorder="1" applyAlignment="1">
      <alignment horizontal="right" vertical="center"/>
    </xf>
    <xf numFmtId="0" fontId="16" fillId="5" borderId="25" xfId="16" applyFont="1" applyFill="1" applyBorder="1" applyAlignment="1">
      <alignment horizontal="center" vertical="center" wrapText="1"/>
    </xf>
    <xf numFmtId="3" fontId="12" fillId="0" borderId="14" xfId="44" applyNumberFormat="1" applyFont="1" applyFill="1" applyBorder="1" applyAlignment="1">
      <alignment horizontal="right" vertical="center" indent="1" readingOrder="1"/>
    </xf>
    <xf numFmtId="3" fontId="11" fillId="0" borderId="14" xfId="44" applyNumberFormat="1" applyFont="1" applyFill="1" applyBorder="1" applyAlignment="1">
      <alignment horizontal="right" vertical="center" indent="1" readingOrder="1"/>
    </xf>
    <xf numFmtId="3" fontId="12" fillId="5" borderId="9" xfId="44" applyNumberFormat="1" applyFont="1" applyFill="1" applyBorder="1" applyAlignment="1">
      <alignment horizontal="right" vertical="center" indent="1" readingOrder="1"/>
    </xf>
    <xf numFmtId="0" fontId="16" fillId="0" borderId="10" xfId="39" applyFont="1" applyFill="1" applyBorder="1" applyAlignment="1">
      <alignment horizontal="right" vertical="center" wrapText="1" indent="1" readingOrder="2"/>
    </xf>
    <xf numFmtId="0" fontId="40" fillId="0" borderId="0" xfId="0" applyFont="1" applyFill="1" applyAlignment="1">
      <alignment vertical="top"/>
    </xf>
    <xf numFmtId="0" fontId="16" fillId="0" borderId="8" xfId="6" applyFont="1" applyFill="1" applyBorder="1" applyAlignment="1">
      <alignment horizontal="right" vertical="center"/>
    </xf>
    <xf numFmtId="41" fontId="12" fillId="5" borderId="17" xfId="1" quotePrefix="1" applyNumberFormat="1" applyFont="1" applyFill="1" applyBorder="1" applyAlignment="1">
      <alignment horizontal="right" vertical="center" indent="1" readingOrder="1"/>
    </xf>
    <xf numFmtId="41" fontId="11" fillId="5" borderId="17" xfId="1" quotePrefix="1" applyNumberFormat="1" applyFont="1" applyFill="1" applyBorder="1" applyAlignment="1">
      <alignment horizontal="right" vertical="center" indent="1" readingOrder="1"/>
    </xf>
    <xf numFmtId="0" fontId="12" fillId="0" borderId="0" xfId="23" applyFont="1" applyBorder="1"/>
    <xf numFmtId="1" fontId="11" fillId="0" borderId="0" xfId="23" applyNumberFormat="1" applyFont="1" applyBorder="1" applyAlignment="1">
      <alignment horizontal="center" vertical="center"/>
    </xf>
    <xf numFmtId="0" fontId="12" fillId="0" borderId="0" xfId="23" applyFont="1" applyBorder="1" applyAlignment="1">
      <alignment vertical="center"/>
    </xf>
    <xf numFmtId="41" fontId="11" fillId="5" borderId="17" xfId="1" applyNumberFormat="1" applyFont="1" applyFill="1" applyBorder="1" applyAlignment="1">
      <alignment horizontal="right" vertical="center" indent="1" readingOrder="1"/>
    </xf>
    <xf numFmtId="0" fontId="21" fillId="0" borderId="0" xfId="23" applyFont="1" applyBorder="1" applyAlignment="1">
      <alignment vertical="center"/>
    </xf>
    <xf numFmtId="0" fontId="20" fillId="0" borderId="0" xfId="23" applyFont="1" applyBorder="1" applyAlignment="1">
      <alignment vertical="center"/>
    </xf>
    <xf numFmtId="0" fontId="16" fillId="0" borderId="0" xfId="6" applyFont="1" applyFill="1" applyAlignment="1">
      <alignment horizontal="center" vertical="center"/>
    </xf>
    <xf numFmtId="0" fontId="16" fillId="5" borderId="31" xfId="10" applyFont="1" applyFill="1" applyBorder="1">
      <alignment horizontal="right" vertical="center" wrapText="1"/>
    </xf>
    <xf numFmtId="165" fontId="12" fillId="0" borderId="20" xfId="77" applyNumberFormat="1" applyFont="1" applyFill="1" applyBorder="1" applyAlignment="1">
      <alignment horizontal="right" vertical="center" indent="1"/>
    </xf>
    <xf numFmtId="165" fontId="12" fillId="0" borderId="21" xfId="77" applyNumberFormat="1" applyFont="1" applyFill="1" applyBorder="1" applyAlignment="1">
      <alignment horizontal="right" vertical="center" indent="1"/>
    </xf>
    <xf numFmtId="165" fontId="12" fillId="5" borderId="10" xfId="77" applyNumberFormat="1" applyFont="1" applyFill="1" applyBorder="1" applyAlignment="1">
      <alignment horizontal="right" vertical="center" indent="1"/>
    </xf>
    <xf numFmtId="165" fontId="12" fillId="5" borderId="11" xfId="77" applyNumberFormat="1" applyFont="1" applyFill="1" applyBorder="1" applyAlignment="1">
      <alignment horizontal="right" vertical="center" indent="1"/>
    </xf>
    <xf numFmtId="165" fontId="12" fillId="0" borderId="10" xfId="77" applyNumberFormat="1" applyFont="1" applyFill="1" applyBorder="1" applyAlignment="1">
      <alignment horizontal="right" vertical="center" indent="1"/>
    </xf>
    <xf numFmtId="165" fontId="12" fillId="0" borderId="11" xfId="77" applyNumberFormat="1" applyFont="1" applyFill="1" applyBorder="1" applyAlignment="1">
      <alignment horizontal="right" vertical="center" indent="1"/>
    </xf>
    <xf numFmtId="165" fontId="12" fillId="4" borderId="10" xfId="77" applyNumberFormat="1" applyFont="1" applyFill="1" applyBorder="1" applyAlignment="1">
      <alignment horizontal="right" vertical="center" indent="1"/>
    </xf>
    <xf numFmtId="0" fontId="11" fillId="5" borderId="14" xfId="0" applyFont="1" applyFill="1" applyBorder="1" applyAlignment="1">
      <alignment horizontal="center" vertical="center" wrapText="1"/>
    </xf>
    <xf numFmtId="0" fontId="11" fillId="0" borderId="13" xfId="45" applyFont="1" applyFill="1" applyBorder="1" applyAlignment="1">
      <alignment horizontal="left" vertical="center" wrapText="1" indent="1"/>
    </xf>
    <xf numFmtId="0" fontId="11" fillId="5" borderId="16" xfId="45" applyFont="1" applyFill="1" applyBorder="1" applyAlignment="1">
      <alignment horizontal="center" vertical="center" wrapText="1"/>
    </xf>
    <xf numFmtId="0" fontId="11" fillId="0" borderId="21" xfId="45" applyFont="1" applyFill="1" applyBorder="1" applyAlignment="1">
      <alignment horizontal="center" vertical="center" wrapText="1"/>
    </xf>
    <xf numFmtId="0" fontId="12" fillId="0" borderId="9" xfId="44" applyNumberFormat="1" applyFont="1" applyFill="1" applyBorder="1" applyAlignment="1">
      <alignment horizontal="right" vertical="center" indent="1"/>
    </xf>
    <xf numFmtId="0" fontId="22" fillId="0" borderId="18" xfId="39" applyFont="1" applyFill="1" applyBorder="1" applyAlignment="1">
      <alignment horizontal="right" vertical="center" wrapText="1" indent="1" readingOrder="2"/>
    </xf>
    <xf numFmtId="0" fontId="16" fillId="5" borderId="27" xfId="16" applyFont="1" applyFill="1" applyBorder="1" applyAlignment="1">
      <alignment horizontal="center" vertical="center" wrapText="1"/>
    </xf>
    <xf numFmtId="0" fontId="63" fillId="0" borderId="0" xfId="0" applyFont="1" applyAlignment="1">
      <alignment horizontal="right" vertical="center" wrapText="1" indent="1" readingOrder="2"/>
    </xf>
    <xf numFmtId="165" fontId="12" fillId="0" borderId="26" xfId="94" applyNumberFormat="1" applyFont="1" applyFill="1" applyBorder="1" applyAlignment="1">
      <alignment horizontal="right" vertical="center" indent="1"/>
    </xf>
    <xf numFmtId="165" fontId="12" fillId="5" borderId="9" xfId="94" applyNumberFormat="1" applyFont="1" applyFill="1" applyBorder="1" applyAlignment="1">
      <alignment horizontal="right" vertical="center" indent="1"/>
    </xf>
    <xf numFmtId="165" fontId="12" fillId="0" borderId="9" xfId="94" applyNumberFormat="1" applyFont="1" applyFill="1" applyBorder="1" applyAlignment="1">
      <alignment horizontal="right" vertical="center" indent="1"/>
    </xf>
    <xf numFmtId="165" fontId="12" fillId="5" borderId="17" xfId="94" applyNumberFormat="1" applyFont="1" applyFill="1" applyBorder="1" applyAlignment="1">
      <alignment horizontal="right" vertical="center" indent="1"/>
    </xf>
    <xf numFmtId="165" fontId="11" fillId="0" borderId="25" xfId="1" applyNumberFormat="1" applyFont="1" applyFill="1" applyBorder="1" applyAlignment="1">
      <alignment horizontal="right" vertical="center" indent="1"/>
    </xf>
    <xf numFmtId="0" fontId="12" fillId="4" borderId="0" xfId="23" applyFont="1" applyFill="1"/>
    <xf numFmtId="0" fontId="12" fillId="4" borderId="0" xfId="23" applyFont="1" applyFill="1" applyBorder="1" applyAlignment="1"/>
    <xf numFmtId="0" fontId="12" fillId="5" borderId="19" xfId="45" applyFont="1" applyFill="1" applyBorder="1">
      <alignment horizontal="left" vertical="center" wrapText="1" indent="1"/>
    </xf>
    <xf numFmtId="0" fontId="18" fillId="0" borderId="0" xfId="0" applyFont="1" applyBorder="1" applyAlignment="1">
      <alignment horizontal="right" vertical="center" indent="1"/>
    </xf>
    <xf numFmtId="41" fontId="12" fillId="5" borderId="11" xfId="1" applyNumberFormat="1" applyFont="1" applyFill="1" applyBorder="1" applyAlignment="1">
      <alignment horizontal="right" vertical="center" indent="1" readingOrder="1"/>
    </xf>
    <xf numFmtId="3" fontId="18" fillId="0" borderId="0" xfId="0" applyNumberFormat="1" applyFont="1" applyBorder="1" applyAlignment="1">
      <alignment horizontal="right" vertical="center" indent="1"/>
    </xf>
    <xf numFmtId="41" fontId="12" fillId="5" borderId="16" xfId="1" applyNumberFormat="1" applyFont="1" applyFill="1" applyBorder="1" applyAlignment="1">
      <alignment horizontal="right" vertical="center" indent="1" readingOrder="1"/>
    </xf>
    <xf numFmtId="165" fontId="12" fillId="0" borderId="9" xfId="1" applyNumberFormat="1" applyFont="1" applyFill="1" applyBorder="1" applyAlignment="1">
      <alignment horizontal="right" vertical="center" indent="1" readingOrder="1"/>
    </xf>
    <xf numFmtId="165" fontId="12" fillId="0" borderId="14" xfId="1" applyNumberFormat="1" applyFont="1" applyFill="1" applyBorder="1" applyAlignment="1">
      <alignment horizontal="right" vertical="center" indent="1" readingOrder="1"/>
    </xf>
    <xf numFmtId="165" fontId="12" fillId="5" borderId="9" xfId="1" applyNumberFormat="1" applyFont="1" applyFill="1" applyBorder="1" applyAlignment="1">
      <alignment horizontal="right" vertical="center" indent="1" readingOrder="1"/>
    </xf>
    <xf numFmtId="0" fontId="11" fillId="5" borderId="22" xfId="16" applyFont="1" applyFill="1" applyBorder="1" applyAlignment="1">
      <alignment horizontal="center" vertical="center" wrapText="1"/>
    </xf>
    <xf numFmtId="1" fontId="41" fillId="0" borderId="45" xfId="14" applyFont="1" applyFill="1" applyBorder="1" applyAlignment="1">
      <alignment horizontal="left" vertical="center" wrapText="1" indent="1" readingOrder="1"/>
    </xf>
    <xf numFmtId="1" fontId="41" fillId="5" borderId="45" xfId="14" applyFont="1" applyFill="1" applyBorder="1" applyAlignment="1">
      <alignment horizontal="left" vertical="center" wrapText="1" indent="1" readingOrder="1"/>
    </xf>
    <xf numFmtId="0" fontId="16" fillId="0" borderId="0" xfId="6" applyFont="1" applyFill="1" applyAlignment="1">
      <alignment horizontal="center" vertical="center"/>
    </xf>
    <xf numFmtId="41" fontId="11" fillId="0" borderId="17" xfId="1" applyNumberFormat="1" applyFont="1" applyFill="1" applyBorder="1" applyAlignment="1">
      <alignment horizontal="right" vertical="center" indent="1" readingOrder="1"/>
    </xf>
    <xf numFmtId="41" fontId="12" fillId="0" borderId="19" xfId="1" applyNumberFormat="1" applyFont="1" applyFill="1" applyBorder="1" applyAlignment="1">
      <alignment horizontal="center" vertical="center"/>
    </xf>
    <xf numFmtId="41" fontId="12" fillId="0" borderId="17" xfId="1" quotePrefix="1" applyNumberFormat="1" applyFont="1" applyFill="1" applyBorder="1" applyAlignment="1">
      <alignment horizontal="right" vertical="center" indent="1" readingOrder="1"/>
    </xf>
    <xf numFmtId="41" fontId="11" fillId="0" borderId="17" xfId="1" quotePrefix="1" applyNumberFormat="1" applyFont="1" applyFill="1" applyBorder="1" applyAlignment="1">
      <alignment horizontal="right" vertical="center" indent="1" readingOrder="1"/>
    </xf>
    <xf numFmtId="0" fontId="11" fillId="0" borderId="16" xfId="45" applyFont="1" applyFill="1" applyBorder="1" applyAlignment="1">
      <alignment horizontal="center" vertical="center" wrapText="1"/>
    </xf>
    <xf numFmtId="41" fontId="12" fillId="0" borderId="13" xfId="1" applyNumberFormat="1" applyFont="1" applyFill="1" applyBorder="1" applyAlignment="1">
      <alignment horizontal="right" vertical="center" indent="1" readingOrder="1"/>
    </xf>
    <xf numFmtId="41" fontId="12" fillId="0" borderId="11" xfId="1" applyNumberFormat="1" applyFont="1" applyFill="1" applyBorder="1" applyAlignment="1">
      <alignment horizontal="right" vertical="center" indent="1" readingOrder="1"/>
    </xf>
    <xf numFmtId="41" fontId="12" fillId="5" borderId="19" xfId="1" applyNumberFormat="1" applyFont="1" applyFill="1" applyBorder="1" applyAlignment="1">
      <alignment horizontal="right" vertical="center" indent="1" readingOrder="1"/>
    </xf>
    <xf numFmtId="0" fontId="11" fillId="0" borderId="23" xfId="44" applyNumberFormat="1" applyFont="1" applyFill="1" applyBorder="1" applyAlignment="1">
      <alignment horizontal="right" vertical="center" indent="1" readingOrder="1"/>
    </xf>
    <xf numFmtId="0" fontId="12" fillId="0" borderId="29" xfId="44" applyNumberFormat="1" applyFont="1" applyFill="1" applyBorder="1" applyAlignment="1">
      <alignment horizontal="right" vertical="center" indent="1" readingOrder="1"/>
    </xf>
    <xf numFmtId="0" fontId="21" fillId="0" borderId="0" xfId="0" applyFont="1" applyFill="1" applyBorder="1"/>
    <xf numFmtId="0" fontId="22" fillId="5" borderId="44" xfId="39" applyFont="1" applyFill="1" applyBorder="1" applyAlignment="1">
      <alignment horizontal="right" vertical="center" wrapText="1" indent="1" readingOrder="2"/>
    </xf>
    <xf numFmtId="0" fontId="21" fillId="5" borderId="0" xfId="0" applyFont="1" applyFill="1" applyBorder="1"/>
    <xf numFmtId="0" fontId="12" fillId="0" borderId="0" xfId="97" applyFont="1" applyFill="1" applyBorder="1"/>
    <xf numFmtId="0" fontId="64" fillId="0" borderId="0" xfId="97" applyFont="1" applyFill="1" applyBorder="1"/>
    <xf numFmtId="0" fontId="12" fillId="0" borderId="0" xfId="97" applyFont="1" applyFill="1" applyBorder="1" applyAlignment="1">
      <alignment vertical="center"/>
    </xf>
    <xf numFmtId="0" fontId="11" fillId="0" borderId="40" xfId="46" applyFont="1" applyFill="1" applyBorder="1" applyAlignment="1">
      <alignment horizontal="center" vertical="center"/>
    </xf>
    <xf numFmtId="0" fontId="11" fillId="5" borderId="27" xfId="16" applyFont="1" applyFill="1" applyBorder="1" applyAlignment="1">
      <alignment horizontal="center" vertical="center" wrapText="1"/>
    </xf>
    <xf numFmtId="0" fontId="16" fillId="0" borderId="0" xfId="6" applyFont="1" applyFill="1" applyAlignment="1">
      <alignment horizontal="center" vertical="center"/>
    </xf>
    <xf numFmtId="0" fontId="16" fillId="0" borderId="0" xfId="6" applyFont="1" applyFill="1" applyAlignment="1">
      <alignment horizontal="center" vertical="center"/>
    </xf>
    <xf numFmtId="165" fontId="11" fillId="0" borderId="20" xfId="77" applyNumberFormat="1" applyFont="1" applyFill="1" applyBorder="1" applyAlignment="1">
      <alignment horizontal="right" vertical="center" indent="1"/>
    </xf>
    <xf numFmtId="165" fontId="11" fillId="5" borderId="11" xfId="77" applyNumberFormat="1" applyFont="1" applyFill="1" applyBorder="1" applyAlignment="1">
      <alignment horizontal="right" vertical="center" indent="1"/>
    </xf>
    <xf numFmtId="165" fontId="12" fillId="5" borderId="18" xfId="77" applyNumberFormat="1" applyFont="1" applyFill="1" applyBorder="1" applyAlignment="1">
      <alignment horizontal="right" vertical="center" indent="1"/>
    </xf>
    <xf numFmtId="165" fontId="12" fillId="5" borderId="19" xfId="77" applyNumberFormat="1" applyFont="1" applyFill="1" applyBorder="1" applyAlignment="1">
      <alignment horizontal="right" vertical="center" indent="1"/>
    </xf>
    <xf numFmtId="165" fontId="11" fillId="5" borderId="19" xfId="77" applyNumberFormat="1" applyFont="1" applyFill="1" applyBorder="1" applyAlignment="1">
      <alignment horizontal="right" vertical="center" indent="1"/>
    </xf>
    <xf numFmtId="0" fontId="16" fillId="0" borderId="24" xfId="46" applyFont="1" applyFill="1" applyBorder="1" applyAlignment="1">
      <alignment horizontal="center" vertical="center"/>
    </xf>
    <xf numFmtId="165" fontId="11" fillId="0" borderId="24" xfId="77" applyNumberFormat="1" applyFont="1" applyFill="1" applyBorder="1" applyAlignment="1">
      <alignment horizontal="right" vertical="center" indent="1"/>
    </xf>
    <xf numFmtId="0" fontId="11" fillId="0" borderId="25" xfId="46" applyFont="1" applyFill="1" applyBorder="1" applyAlignment="1">
      <alignment horizontal="center" vertical="center"/>
    </xf>
    <xf numFmtId="0" fontId="16" fillId="4" borderId="0" xfId="6" applyFont="1" applyFill="1" applyAlignment="1">
      <alignment horizontal="right" vertical="center"/>
    </xf>
    <xf numFmtId="0" fontId="12" fillId="4" borderId="0" xfId="97" applyFill="1" applyBorder="1"/>
    <xf numFmtId="0" fontId="11" fillId="4" borderId="0" xfId="6" applyFont="1" applyFill="1" applyAlignment="1">
      <alignment horizontal="left" vertical="center"/>
    </xf>
    <xf numFmtId="0" fontId="22" fillId="5" borderId="27" xfId="16" applyFont="1" applyFill="1" applyBorder="1" applyAlignment="1">
      <alignment horizontal="center" wrapText="1"/>
    </xf>
    <xf numFmtId="0" fontId="12" fillId="0" borderId="0" xfId="0" applyFont="1" applyBorder="1"/>
    <xf numFmtId="0" fontId="26" fillId="5" borderId="28" xfId="16" applyFont="1" applyFill="1" applyBorder="1" applyAlignment="1">
      <alignment horizontal="center" vertical="top" wrapText="1"/>
    </xf>
    <xf numFmtId="0" fontId="16" fillId="5" borderId="25" xfId="16" applyFont="1" applyFill="1" applyBorder="1" applyAlignment="1">
      <alignment horizontal="center" vertical="center" wrapText="1"/>
    </xf>
    <xf numFmtId="0" fontId="16" fillId="5" borderId="31" xfId="10" applyFont="1" applyFill="1" applyBorder="1">
      <alignment horizontal="right" vertical="center" wrapText="1"/>
    </xf>
    <xf numFmtId="165" fontId="11" fillId="0" borderId="26" xfId="94" applyNumberFormat="1" applyFont="1" applyFill="1" applyBorder="1" applyAlignment="1">
      <alignment horizontal="right" vertical="center" indent="1"/>
    </xf>
    <xf numFmtId="165" fontId="11" fillId="5" borderId="9" xfId="94" applyNumberFormat="1" applyFont="1" applyFill="1" applyBorder="1" applyAlignment="1">
      <alignment horizontal="right" vertical="center" indent="1"/>
    </xf>
    <xf numFmtId="165" fontId="11" fillId="0" borderId="9" xfId="94" applyNumberFormat="1" applyFont="1" applyFill="1" applyBorder="1" applyAlignment="1">
      <alignment horizontal="right" vertical="center" indent="1"/>
    </xf>
    <xf numFmtId="165" fontId="11" fillId="5" borderId="17" xfId="94" applyNumberFormat="1" applyFont="1" applyFill="1" applyBorder="1" applyAlignment="1">
      <alignment horizontal="right" vertical="center" indent="1"/>
    </xf>
    <xf numFmtId="0" fontId="11" fillId="4" borderId="25" xfId="36" applyFont="1" applyFill="1" applyBorder="1" applyAlignment="1">
      <alignment horizontal="center" vertical="center"/>
    </xf>
    <xf numFmtId="41" fontId="12" fillId="5" borderId="45" xfId="1" applyNumberFormat="1" applyFont="1" applyFill="1" applyBorder="1" applyAlignment="1">
      <alignment horizontal="center" vertical="center"/>
    </xf>
    <xf numFmtId="0" fontId="41" fillId="5" borderId="45" xfId="45" applyFont="1" applyFill="1" applyBorder="1" applyAlignment="1">
      <alignment horizontal="left" vertical="center" wrapText="1" indent="1"/>
    </xf>
    <xf numFmtId="41" fontId="11" fillId="4" borderId="22" xfId="1" applyNumberFormat="1" applyFont="1" applyFill="1" applyBorder="1" applyAlignment="1">
      <alignment horizontal="center" vertical="center"/>
    </xf>
    <xf numFmtId="0" fontId="11" fillId="5" borderId="23" xfId="0" applyFont="1" applyFill="1" applyBorder="1" applyAlignment="1">
      <alignment horizontal="center" vertical="center" wrapText="1"/>
    </xf>
    <xf numFmtId="0" fontId="11" fillId="4" borderId="49" xfId="0" applyFont="1" applyFill="1" applyBorder="1" applyAlignment="1">
      <alignment horizontal="center" vertical="center" wrapText="1"/>
    </xf>
    <xf numFmtId="0" fontId="30" fillId="4" borderId="49" xfId="0" applyFont="1" applyFill="1" applyBorder="1" applyAlignment="1">
      <alignment horizontal="center" vertical="center" wrapText="1"/>
    </xf>
    <xf numFmtId="3" fontId="11" fillId="4" borderId="30" xfId="36" applyNumberFormat="1" applyFont="1" applyFill="1" applyBorder="1" applyAlignment="1">
      <alignment horizontal="center" vertical="center"/>
    </xf>
    <xf numFmtId="0" fontId="30" fillId="4" borderId="30" xfId="0" applyFont="1" applyFill="1" applyBorder="1" applyAlignment="1">
      <alignment horizontal="center" vertical="center" wrapText="1"/>
    </xf>
    <xf numFmtId="0" fontId="11" fillId="5" borderId="19" xfId="45" applyFont="1" applyFill="1" applyBorder="1" applyAlignment="1">
      <alignment horizontal="left" vertical="center" wrapText="1" indent="1"/>
    </xf>
    <xf numFmtId="0" fontId="16" fillId="0" borderId="0" xfId="6" applyFont="1" applyFill="1" applyAlignment="1">
      <alignment horizontal="center" vertical="center"/>
    </xf>
    <xf numFmtId="0" fontId="67" fillId="0" borderId="0" xfId="0" applyFont="1" applyAlignment="1">
      <alignment horizontal="center" vertical="center"/>
    </xf>
    <xf numFmtId="0" fontId="68" fillId="0" borderId="0" xfId="0" applyFont="1" applyAlignment="1">
      <alignment horizontal="right" vertical="top" wrapText="1" indent="1" readingOrder="2"/>
    </xf>
    <xf numFmtId="0" fontId="68" fillId="0" borderId="0" xfId="0" applyFont="1" applyFill="1" applyAlignment="1">
      <alignment horizontal="right" vertical="center" wrapText="1" indent="2" readingOrder="2"/>
    </xf>
    <xf numFmtId="0" fontId="68" fillId="0" borderId="0" xfId="0" applyFont="1" applyAlignment="1">
      <alignment horizontal="right" vertical="center" wrapText="1" indent="2" readingOrder="2"/>
    </xf>
    <xf numFmtId="0" fontId="12" fillId="0" borderId="0" xfId="0" applyFont="1" applyAlignment="1">
      <alignment horizontal="left" vertical="top" wrapText="1" indent="1"/>
    </xf>
    <xf numFmtId="0" fontId="11" fillId="0" borderId="0" xfId="0" applyFont="1" applyAlignment="1">
      <alignment horizontal="left" vertical="center" wrapText="1" indent="1"/>
    </xf>
    <xf numFmtId="0" fontId="12" fillId="0" borderId="0" xfId="0" applyFont="1" applyFill="1" applyAlignment="1">
      <alignment horizontal="left" vertical="center" wrapText="1" indent="2"/>
    </xf>
    <xf numFmtId="0" fontId="12" fillId="0" borderId="0" xfId="0" applyFont="1" applyAlignment="1">
      <alignment horizontal="left" vertical="center" wrapText="1" indent="2"/>
    </xf>
    <xf numFmtId="0" fontId="69" fillId="0" borderId="0" xfId="0" applyFont="1" applyAlignment="1">
      <alignment horizontal="center" vertical="center" wrapText="1"/>
    </xf>
    <xf numFmtId="0" fontId="16" fillId="0" borderId="0" xfId="6" applyFont="1" applyFill="1" applyAlignment="1">
      <alignment horizontal="center" vertical="center"/>
    </xf>
    <xf numFmtId="0" fontId="11" fillId="5" borderId="27" xfId="16" applyFont="1" applyFill="1" applyBorder="1" applyAlignment="1">
      <alignment horizontal="center" vertical="center" wrapText="1"/>
    </xf>
    <xf numFmtId="0" fontId="16" fillId="0" borderId="0" xfId="6" applyFont="1" applyFill="1" applyBorder="1" applyAlignment="1">
      <alignment horizontal="right" vertical="center"/>
    </xf>
    <xf numFmtId="0" fontId="11" fillId="0" borderId="0" xfId="6" applyFont="1" applyFill="1" applyBorder="1" applyAlignment="1">
      <alignment horizontal="left" vertical="center"/>
    </xf>
    <xf numFmtId="0" fontId="16" fillId="5" borderId="15" xfId="39" applyFont="1" applyFill="1" applyBorder="1" applyAlignment="1">
      <alignment horizontal="center" vertical="center" wrapText="1" readingOrder="2"/>
    </xf>
    <xf numFmtId="0" fontId="12" fillId="0" borderId="29" xfId="17" applyFont="1" applyFill="1" applyBorder="1" applyAlignment="1">
      <alignment horizontal="right" vertical="center" indent="1"/>
    </xf>
    <xf numFmtId="0" fontId="11" fillId="0" borderId="29" xfId="17" applyFont="1" applyFill="1" applyBorder="1" applyAlignment="1">
      <alignment horizontal="right" vertical="center" indent="1"/>
    </xf>
    <xf numFmtId="0" fontId="12" fillId="5" borderId="29" xfId="17" applyFont="1" applyFill="1" applyBorder="1" applyAlignment="1">
      <alignment horizontal="right" vertical="center" indent="1"/>
    </xf>
    <xf numFmtId="0" fontId="11" fillId="5" borderId="29" xfId="17" applyFont="1" applyFill="1" applyBorder="1" applyAlignment="1">
      <alignment horizontal="right" vertical="center" indent="1"/>
    </xf>
    <xf numFmtId="165" fontId="11" fillId="0" borderId="9" xfId="1" applyNumberFormat="1" applyFont="1" applyFill="1" applyBorder="1" applyAlignment="1">
      <alignment horizontal="right" vertical="center" indent="1" readingOrder="1"/>
    </xf>
    <xf numFmtId="165" fontId="11" fillId="5" borderId="9" xfId="1" applyNumberFormat="1" applyFont="1" applyFill="1" applyBorder="1" applyAlignment="1">
      <alignment horizontal="right" vertical="center" indent="1" readingOrder="1"/>
    </xf>
    <xf numFmtId="165" fontId="12" fillId="5" borderId="23" xfId="1" applyNumberFormat="1" applyFont="1" applyFill="1" applyBorder="1" applyAlignment="1">
      <alignment horizontal="right" vertical="center" indent="1" readingOrder="1"/>
    </xf>
    <xf numFmtId="0" fontId="22" fillId="4" borderId="24" xfId="36" applyFont="1" applyFill="1" applyBorder="1" applyAlignment="1">
      <alignment horizontal="center" vertical="center"/>
    </xf>
    <xf numFmtId="0" fontId="27" fillId="4" borderId="25" xfId="36" applyFont="1" applyFill="1" applyBorder="1" applyAlignment="1">
      <alignment horizontal="center" vertical="center"/>
    </xf>
    <xf numFmtId="0" fontId="22" fillId="5" borderId="27" xfId="36" applyFont="1" applyFill="1" applyBorder="1" applyAlignment="1">
      <alignment horizontal="center" wrapText="1"/>
    </xf>
    <xf numFmtId="3" fontId="12" fillId="0" borderId="26" xfId="44" applyNumberFormat="1" applyFont="1" applyFill="1" applyBorder="1" applyAlignment="1">
      <alignment horizontal="right" vertical="center" indent="1" readingOrder="1"/>
    </xf>
    <xf numFmtId="3" fontId="11" fillId="0" borderId="26" xfId="44" applyNumberFormat="1" applyFont="1" applyFill="1" applyBorder="1" applyAlignment="1">
      <alignment horizontal="right" vertical="center" indent="1" readingOrder="1"/>
    </xf>
    <xf numFmtId="3" fontId="12" fillId="5" borderId="14" xfId="44" applyNumberFormat="1" applyFont="1" applyFill="1" applyBorder="1" applyAlignment="1">
      <alignment horizontal="right" vertical="center" indent="1" readingOrder="1"/>
    </xf>
    <xf numFmtId="3" fontId="11" fillId="5" borderId="14" xfId="44" applyNumberFormat="1" applyFont="1" applyFill="1" applyBorder="1" applyAlignment="1">
      <alignment horizontal="right" vertical="center" indent="1" readingOrder="1"/>
    </xf>
    <xf numFmtId="3" fontId="12" fillId="0" borderId="29" xfId="44" applyNumberFormat="1" applyFont="1" applyFill="1" applyBorder="1" applyAlignment="1">
      <alignment horizontal="right" vertical="center" indent="1" readingOrder="1"/>
    </xf>
    <xf numFmtId="3" fontId="11" fillId="0" borderId="29" xfId="44" applyNumberFormat="1" applyFont="1" applyFill="1" applyBorder="1" applyAlignment="1">
      <alignment horizontal="right" vertical="center" indent="1" readingOrder="1"/>
    </xf>
    <xf numFmtId="0" fontId="11" fillId="5" borderId="27" xfId="16" applyFont="1" applyFill="1" applyBorder="1" applyAlignment="1">
      <alignment horizontal="center" wrapText="1"/>
    </xf>
    <xf numFmtId="165" fontId="12" fillId="0" borderId="26" xfId="1" applyNumberFormat="1" applyFont="1" applyFill="1" applyBorder="1" applyAlignment="1">
      <alignment horizontal="right" vertical="center" indent="1" readingOrder="1"/>
    </xf>
    <xf numFmtId="165" fontId="12" fillId="5" borderId="17" xfId="1" applyNumberFormat="1" applyFont="1" applyFill="1" applyBorder="1" applyAlignment="1">
      <alignment horizontal="right" vertical="center" indent="1" readingOrder="1"/>
    </xf>
    <xf numFmtId="165" fontId="11" fillId="0" borderId="22" xfId="1" applyNumberFormat="1" applyFont="1" applyFill="1" applyBorder="1" applyAlignment="1">
      <alignment horizontal="right" vertical="center" indent="1" readingOrder="1"/>
    </xf>
    <xf numFmtId="165" fontId="11" fillId="0" borderId="14" xfId="1" applyNumberFormat="1" applyFont="1" applyFill="1" applyBorder="1" applyAlignment="1">
      <alignment horizontal="right" vertical="center" indent="1" readingOrder="1"/>
    </xf>
    <xf numFmtId="165" fontId="11" fillId="0" borderId="23" xfId="1" applyNumberFormat="1" applyFont="1" applyFill="1" applyBorder="1" applyAlignment="1">
      <alignment horizontal="right" vertical="center" indent="1" readingOrder="1"/>
    </xf>
    <xf numFmtId="0" fontId="11" fillId="0" borderId="9" xfId="44" applyNumberFormat="1" applyFont="1" applyFill="1" applyBorder="1" applyAlignment="1">
      <alignment horizontal="right" vertical="center" indent="1"/>
    </xf>
    <xf numFmtId="0" fontId="16" fillId="0" borderId="24" xfId="39" applyFont="1" applyFill="1" applyBorder="1" applyAlignment="1">
      <alignment horizontal="center" vertical="center" wrapText="1" readingOrder="2"/>
    </xf>
    <xf numFmtId="0" fontId="11" fillId="0" borderId="25" xfId="45" applyFont="1" applyFill="1" applyBorder="1" applyAlignment="1">
      <alignment horizontal="center" vertical="center" wrapText="1"/>
    </xf>
    <xf numFmtId="0" fontId="0" fillId="4" borderId="29" xfId="0" applyFill="1" applyBorder="1" applyAlignment="1">
      <alignment horizontal="right" vertical="center" indent="1"/>
    </xf>
    <xf numFmtId="0" fontId="22" fillId="0" borderId="44" xfId="10" applyFont="1" applyFill="1" applyBorder="1" applyAlignment="1">
      <alignment horizontal="right" vertical="center" wrapText="1" indent="1"/>
    </xf>
    <xf numFmtId="0" fontId="22" fillId="5" borderId="44" xfId="10" applyFont="1" applyFill="1" applyBorder="1" applyAlignment="1">
      <alignment horizontal="right" vertical="center" wrapText="1" indent="1"/>
    </xf>
    <xf numFmtId="0" fontId="22" fillId="5" borderId="12" xfId="39" applyFont="1" applyFill="1" applyBorder="1" applyAlignment="1">
      <alignment horizontal="right" vertical="center" wrapText="1" indent="1" readingOrder="2"/>
    </xf>
    <xf numFmtId="0" fontId="22" fillId="4" borderId="10" xfId="39" applyFont="1" applyFill="1" applyBorder="1" applyAlignment="1">
      <alignment horizontal="right" vertical="center" wrapText="1" indent="1" readingOrder="2"/>
    </xf>
    <xf numFmtId="0" fontId="22" fillId="5" borderId="15" xfId="39" applyFont="1" applyFill="1" applyBorder="1" applyAlignment="1">
      <alignment horizontal="right" vertical="center" wrapText="1" indent="1" readingOrder="2"/>
    </xf>
    <xf numFmtId="0" fontId="41" fillId="5" borderId="13" xfId="45" applyFont="1" applyFill="1" applyBorder="1" applyAlignment="1">
      <alignment horizontal="left" vertical="center" wrapText="1" indent="1" readingOrder="1"/>
    </xf>
    <xf numFmtId="0" fontId="41" fillId="0" borderId="11" xfId="45" applyFont="1" applyFill="1" applyBorder="1" applyAlignment="1">
      <alignment horizontal="left" vertical="center" wrapText="1" indent="1" readingOrder="1"/>
    </xf>
    <xf numFmtId="0" fontId="41" fillId="5" borderId="11" xfId="45" applyFont="1" applyFill="1" applyBorder="1" applyAlignment="1">
      <alignment horizontal="left" vertical="center" wrapText="1" indent="1" readingOrder="1"/>
    </xf>
    <xf numFmtId="0" fontId="41" fillId="4" borderId="11" xfId="45" applyFont="1" applyFill="1" applyBorder="1" applyAlignment="1">
      <alignment horizontal="left" vertical="center" wrapText="1" indent="1" readingOrder="1"/>
    </xf>
    <xf numFmtId="0" fontId="41" fillId="5" borderId="19" xfId="45" applyFont="1" applyFill="1" applyBorder="1" applyAlignment="1">
      <alignment horizontal="left" vertical="center" wrapText="1" indent="1" readingOrder="1"/>
    </xf>
    <xf numFmtId="0" fontId="27" fillId="0" borderId="25" xfId="36" applyFont="1" applyFill="1" applyBorder="1" applyAlignment="1">
      <alignment horizontal="center" vertical="center"/>
    </xf>
    <xf numFmtId="0" fontId="30" fillId="5" borderId="28" xfId="16" applyFont="1" applyFill="1" applyBorder="1" applyAlignment="1">
      <alignment horizontal="center" vertical="top" wrapText="1"/>
    </xf>
    <xf numFmtId="1" fontId="11" fillId="5" borderId="32" xfId="14" applyFont="1" applyFill="1" applyBorder="1">
      <alignment horizontal="left" vertical="center" wrapText="1"/>
    </xf>
    <xf numFmtId="0" fontId="27" fillId="5" borderId="28" xfId="17" applyFont="1" applyFill="1" applyBorder="1" applyAlignment="1">
      <alignment horizontal="center" vertical="top" wrapText="1"/>
    </xf>
    <xf numFmtId="0" fontId="41" fillId="5" borderId="19" xfId="45" applyFont="1" applyFill="1" applyBorder="1" applyAlignment="1">
      <alignment horizontal="left" vertical="center" wrapText="1" indent="1"/>
    </xf>
    <xf numFmtId="0" fontId="22" fillId="0" borderId="24" xfId="36" applyFont="1" applyFill="1" applyBorder="1" applyAlignment="1">
      <alignment horizontal="center" vertical="center" readingOrder="2"/>
    </xf>
    <xf numFmtId="0" fontId="12" fillId="0" borderId="0" xfId="23" applyFont="1" applyBorder="1" applyAlignment="1">
      <alignment wrapText="1"/>
    </xf>
    <xf numFmtId="41" fontId="0" fillId="0" borderId="0" xfId="0" applyNumberFormat="1"/>
    <xf numFmtId="165" fontId="18" fillId="0" borderId="0" xfId="0" applyNumberFormat="1" applyFont="1" applyBorder="1" applyAlignment="1">
      <alignment vertical="center"/>
    </xf>
    <xf numFmtId="165" fontId="12" fillId="0" borderId="0" xfId="0" applyNumberFormat="1" applyFont="1" applyFill="1"/>
    <xf numFmtId="0" fontId="12" fillId="0" borderId="0" xfId="97" applyFont="1" applyFill="1" applyBorder="1" applyAlignment="1">
      <alignment horizontal="right" vertical="center" readingOrder="2"/>
    </xf>
    <xf numFmtId="165" fontId="12" fillId="5" borderId="9" xfId="58" applyNumberFormat="1" applyFont="1" applyFill="1" applyBorder="1" applyAlignment="1">
      <alignment horizontal="right" vertical="center" indent="1"/>
    </xf>
    <xf numFmtId="165" fontId="12" fillId="0" borderId="9" xfId="58" applyNumberFormat="1" applyFont="1" applyFill="1" applyBorder="1" applyAlignment="1">
      <alignment horizontal="right" vertical="center" indent="1"/>
    </xf>
    <xf numFmtId="0" fontId="22" fillId="4" borderId="44" xfId="0" applyFont="1" applyFill="1" applyBorder="1" applyAlignment="1">
      <alignment horizontal="right" vertical="center" wrapText="1" indent="1"/>
    </xf>
    <xf numFmtId="165" fontId="11" fillId="0" borderId="27" xfId="1" applyNumberFormat="1" applyFont="1" applyFill="1" applyBorder="1" applyAlignment="1">
      <alignment horizontal="right" vertical="center" indent="1" readingOrder="1"/>
    </xf>
    <xf numFmtId="165" fontId="11" fillId="5" borderId="29" xfId="1" applyNumberFormat="1" applyFont="1" applyFill="1" applyBorder="1" applyAlignment="1">
      <alignment horizontal="right" vertical="center" indent="1" readingOrder="1"/>
    </xf>
    <xf numFmtId="165" fontId="11" fillId="0" borderId="29" xfId="1" applyNumberFormat="1" applyFont="1" applyFill="1" applyBorder="1" applyAlignment="1">
      <alignment horizontal="right" vertical="center" indent="1" readingOrder="1"/>
    </xf>
    <xf numFmtId="165" fontId="11" fillId="5" borderId="28" xfId="1" applyNumberFormat="1" applyFont="1" applyFill="1" applyBorder="1" applyAlignment="1">
      <alignment horizontal="right" vertical="center" indent="1" readingOrder="1"/>
    </xf>
    <xf numFmtId="0" fontId="11" fillId="0" borderId="11" xfId="45" applyFont="1" applyFill="1" applyBorder="1" applyAlignment="1">
      <alignment horizontal="left" vertical="center" wrapText="1" indent="1"/>
    </xf>
    <xf numFmtId="0" fontId="16" fillId="4" borderId="0" xfId="6" applyFont="1" applyFill="1" applyAlignment="1">
      <alignment horizontal="center" vertical="center"/>
    </xf>
    <xf numFmtId="0" fontId="12" fillId="0" borderId="0" xfId="97"/>
    <xf numFmtId="165" fontId="11" fillId="0" borderId="22" xfId="155" applyNumberFormat="1" applyFont="1" applyFill="1" applyBorder="1" applyAlignment="1">
      <alignment horizontal="right" vertical="center" indent="1"/>
    </xf>
    <xf numFmtId="0" fontId="22" fillId="5" borderId="27" xfId="17" applyFont="1" applyFill="1" applyBorder="1" applyAlignment="1">
      <alignment horizontal="center" wrapText="1"/>
    </xf>
    <xf numFmtId="41" fontId="36" fillId="0" borderId="0" xfId="0" applyNumberFormat="1" applyFont="1" applyFill="1"/>
    <xf numFmtId="0" fontId="16" fillId="0" borderId="0" xfId="6" applyFont="1" applyFill="1" applyAlignment="1">
      <alignment horizontal="center" vertical="center"/>
    </xf>
    <xf numFmtId="0" fontId="11" fillId="5" borderId="27" xfId="16" applyFont="1" applyFill="1" applyBorder="1" applyAlignment="1">
      <alignment horizontal="center" vertical="center" wrapText="1"/>
    </xf>
    <xf numFmtId="0" fontId="30" fillId="5" borderId="28" xfId="16" applyFont="1" applyFill="1" applyBorder="1" applyAlignment="1">
      <alignment horizontal="center" vertical="top" wrapText="1"/>
    </xf>
    <xf numFmtId="0" fontId="11" fillId="5" borderId="28" xfId="16" applyFont="1" applyFill="1" applyBorder="1" applyAlignment="1">
      <alignment horizontal="center" vertical="center" wrapText="1"/>
    </xf>
    <xf numFmtId="2" fontId="12" fillId="0" borderId="26" xfId="58" applyNumberFormat="1" applyFont="1" applyFill="1" applyBorder="1" applyAlignment="1">
      <alignment horizontal="right" vertical="center" indent="1"/>
    </xf>
    <xf numFmtId="2" fontId="12" fillId="5" borderId="9" xfId="58" applyNumberFormat="1" applyFont="1" applyFill="1" applyBorder="1" applyAlignment="1">
      <alignment horizontal="right" vertical="center" indent="1"/>
    </xf>
    <xf numFmtId="2" fontId="12" fillId="0" borderId="9" xfId="58" applyNumberFormat="1" applyFont="1" applyFill="1" applyBorder="1" applyAlignment="1">
      <alignment horizontal="right" vertical="center" indent="1"/>
    </xf>
    <xf numFmtId="165" fontId="11" fillId="0" borderId="25" xfId="58" applyNumberFormat="1" applyFont="1" applyFill="1" applyBorder="1" applyAlignment="1">
      <alignment horizontal="right" vertical="center" indent="1"/>
    </xf>
    <xf numFmtId="165" fontId="12" fillId="0" borderId="26" xfId="58" applyNumberFormat="1" applyFont="1" applyFill="1" applyBorder="1" applyAlignment="1">
      <alignment horizontal="right" vertical="center" indent="1"/>
    </xf>
    <xf numFmtId="165" fontId="12" fillId="5" borderId="17" xfId="58" applyNumberFormat="1" applyFont="1" applyFill="1" applyBorder="1" applyAlignment="1">
      <alignment horizontal="right" vertical="center" indent="1"/>
    </xf>
    <xf numFmtId="165" fontId="11" fillId="0" borderId="24" xfId="155" applyNumberFormat="1" applyFont="1" applyFill="1" applyBorder="1" applyAlignment="1">
      <alignment horizontal="right" vertical="center" indent="1"/>
    </xf>
    <xf numFmtId="165" fontId="11" fillId="0" borderId="26" xfId="58" applyNumberFormat="1" applyFont="1" applyFill="1" applyBorder="1" applyAlignment="1">
      <alignment horizontal="right" vertical="center" indent="1"/>
    </xf>
    <xf numFmtId="165" fontId="11" fillId="5" borderId="9" xfId="58" applyNumberFormat="1" applyFont="1" applyFill="1" applyBorder="1" applyAlignment="1">
      <alignment horizontal="right" vertical="center" indent="1"/>
    </xf>
    <xf numFmtId="165" fontId="11" fillId="0" borderId="9" xfId="58" applyNumberFormat="1" applyFont="1" applyFill="1" applyBorder="1" applyAlignment="1">
      <alignment horizontal="right" vertical="center" indent="1"/>
    </xf>
    <xf numFmtId="165" fontId="11" fillId="5" borderId="17" xfId="58" applyNumberFormat="1" applyFont="1" applyFill="1" applyBorder="1" applyAlignment="1">
      <alignment horizontal="right" vertical="center" indent="1"/>
    </xf>
    <xf numFmtId="0" fontId="27" fillId="5" borderId="29" xfId="16" applyFont="1" applyFill="1" applyBorder="1" applyAlignment="1">
      <alignment horizontal="center" vertical="top" wrapText="1"/>
    </xf>
    <xf numFmtId="0" fontId="27" fillId="5" borderId="29" xfId="36" applyFont="1" applyFill="1" applyBorder="1" applyAlignment="1">
      <alignment horizontal="center" vertical="top" wrapText="1"/>
    </xf>
    <xf numFmtId="0" fontId="12" fillId="5" borderId="29" xfId="24" applyFont="1" applyFill="1" applyBorder="1" applyAlignment="1">
      <alignment horizontal="right" vertical="center" indent="1" readingOrder="1"/>
    </xf>
    <xf numFmtId="0" fontId="11" fillId="5" borderId="29" xfId="24" applyFont="1" applyFill="1" applyBorder="1" applyAlignment="1">
      <alignment horizontal="right" vertical="center" indent="1" readingOrder="1"/>
    </xf>
    <xf numFmtId="3" fontId="11" fillId="5" borderId="9" xfId="44" applyNumberFormat="1" applyFont="1" applyFill="1" applyBorder="1" applyAlignment="1">
      <alignment horizontal="right" vertical="center" indent="1" readingOrder="1"/>
    </xf>
    <xf numFmtId="3" fontId="12" fillId="0" borderId="0" xfId="0" applyNumberFormat="1" applyFont="1" applyFill="1"/>
    <xf numFmtId="41" fontId="12" fillId="0" borderId="0" xfId="23" applyNumberFormat="1" applyFont="1" applyFill="1"/>
    <xf numFmtId="0" fontId="11" fillId="7" borderId="56" xfId="0" applyFont="1" applyFill="1" applyBorder="1" applyAlignment="1">
      <alignment horizontal="left" vertical="center" wrapText="1" indent="1"/>
    </xf>
    <xf numFmtId="0" fontId="11" fillId="5" borderId="22" xfId="0" applyFont="1" applyFill="1" applyBorder="1" applyAlignment="1">
      <alignment horizontal="right" vertical="center" indent="1"/>
    </xf>
    <xf numFmtId="3" fontId="12" fillId="0" borderId="11" xfId="44" quotePrefix="1" applyNumberFormat="1" applyFont="1" applyFill="1" applyBorder="1" applyAlignment="1">
      <alignment horizontal="right" vertical="center" indent="1" readingOrder="2"/>
    </xf>
    <xf numFmtId="0" fontId="12" fillId="3" borderId="0" xfId="0" applyFont="1" applyFill="1" applyAlignment="1">
      <alignment vertical="top"/>
    </xf>
    <xf numFmtId="0" fontId="16" fillId="0" borderId="0" xfId="6" applyFont="1" applyFill="1" applyAlignment="1">
      <alignment horizontal="center" vertical="center"/>
    </xf>
    <xf numFmtId="0" fontId="11" fillId="5" borderId="27" xfId="16" applyFont="1" applyFill="1" applyBorder="1" applyAlignment="1">
      <alignment horizontal="center" vertical="center" wrapText="1"/>
    </xf>
    <xf numFmtId="3" fontId="11" fillId="0" borderId="11" xfId="44" quotePrefix="1" applyNumberFormat="1" applyFont="1" applyFill="1" applyBorder="1" applyAlignment="1">
      <alignment horizontal="right" vertical="center" indent="1" readingOrder="2"/>
    </xf>
    <xf numFmtId="0" fontId="30" fillId="5" borderId="28" xfId="16" applyFont="1" applyFill="1" applyBorder="1" applyAlignment="1">
      <alignment horizontal="center" vertical="top" wrapText="1"/>
    </xf>
    <xf numFmtId="0" fontId="11" fillId="5" borderId="28" xfId="16" applyFont="1" applyFill="1" applyBorder="1" applyAlignment="1">
      <alignment horizontal="center" vertical="center" wrapText="1"/>
    </xf>
    <xf numFmtId="0" fontId="11" fillId="5" borderId="40" xfId="16" applyFont="1" applyFill="1" applyBorder="1" applyAlignment="1">
      <alignment horizontal="center" vertical="center" wrapText="1"/>
    </xf>
    <xf numFmtId="0" fontId="0" fillId="4" borderId="0" xfId="0" applyFill="1" applyBorder="1" applyAlignment="1">
      <alignment horizontal="right" vertical="center" indent="1"/>
    </xf>
    <xf numFmtId="0" fontId="12" fillId="0" borderId="0" xfId="97" applyFont="1" applyFill="1" applyBorder="1"/>
    <xf numFmtId="165" fontId="12" fillId="0" borderId="27" xfId="58" applyNumberFormat="1" applyFont="1" applyFill="1" applyBorder="1" applyAlignment="1">
      <alignment horizontal="right" vertical="center" indent="1"/>
    </xf>
    <xf numFmtId="165" fontId="12" fillId="0" borderId="47" xfId="58" applyNumberFormat="1" applyFont="1" applyFill="1" applyBorder="1" applyAlignment="1">
      <alignment horizontal="right" vertical="center" indent="1"/>
    </xf>
    <xf numFmtId="165" fontId="12" fillId="6" borderId="29" xfId="58" applyNumberFormat="1" applyFont="1" applyFill="1" applyBorder="1" applyAlignment="1">
      <alignment horizontal="right" vertical="center" indent="1"/>
    </xf>
    <xf numFmtId="165" fontId="12" fillId="6" borderId="45" xfId="58" applyNumberFormat="1" applyFont="1" applyFill="1" applyBorder="1" applyAlignment="1">
      <alignment horizontal="right" vertical="center" indent="1"/>
    </xf>
    <xf numFmtId="165" fontId="12" fillId="0" borderId="29" xfId="58" applyNumberFormat="1" applyFont="1" applyFill="1" applyBorder="1" applyAlignment="1">
      <alignment horizontal="right" vertical="center" indent="1"/>
    </xf>
    <xf numFmtId="165" fontId="12" fillId="0" borderId="45" xfId="58" applyNumberFormat="1" applyFont="1" applyFill="1" applyBorder="1" applyAlignment="1">
      <alignment horizontal="right" vertical="center" indent="1"/>
    </xf>
    <xf numFmtId="0" fontId="11" fillId="0" borderId="0" xfId="6" applyFont="1" applyAlignment="1">
      <alignment horizontal="left" vertical="center"/>
    </xf>
    <xf numFmtId="0" fontId="11" fillId="8" borderId="47" xfId="16" applyFont="1" applyFill="1" applyBorder="1">
      <alignment horizontal="center" vertical="center" wrapText="1"/>
    </xf>
    <xf numFmtId="1" fontId="17" fillId="0" borderId="0" xfId="0" applyNumberFormat="1" applyFont="1" applyAlignment="1">
      <alignment horizontal="center" vertical="center"/>
    </xf>
    <xf numFmtId="0" fontId="11" fillId="8" borderId="45" xfId="16" applyFont="1" applyFill="1" applyBorder="1">
      <alignment horizontal="center" vertical="center" wrapText="1"/>
    </xf>
    <xf numFmtId="0" fontId="18" fillId="0" borderId="0" xfId="0" applyFont="1" applyAlignment="1">
      <alignment vertical="center"/>
    </xf>
    <xf numFmtId="0" fontId="16" fillId="0" borderId="0" xfId="39" applyFill="1" applyBorder="1">
      <alignment horizontal="right" vertical="center" wrapText="1" indent="1" readingOrder="2"/>
    </xf>
    <xf numFmtId="41" fontId="12" fillId="0" borderId="0" xfId="1" applyNumberFormat="1" applyAlignment="1">
      <alignment horizontal="center" vertical="center" readingOrder="1"/>
    </xf>
    <xf numFmtId="0" fontId="11" fillId="0" borderId="0" xfId="45" applyFont="1" applyFill="1" applyBorder="1">
      <alignment horizontal="left" vertical="center" wrapText="1" indent="1"/>
    </xf>
    <xf numFmtId="0" fontId="12" fillId="4" borderId="0" xfId="0" applyFont="1" applyFill="1" applyAlignment="1">
      <alignment vertical="center"/>
    </xf>
    <xf numFmtId="0" fontId="78" fillId="4" borderId="0" xfId="6" applyFont="1" applyFill="1" applyAlignment="1">
      <alignment horizontal="center" vertical="center"/>
    </xf>
    <xf numFmtId="0" fontId="22" fillId="4" borderId="0" xfId="0" applyFont="1" applyFill="1"/>
    <xf numFmtId="0" fontId="12" fillId="4" borderId="0" xfId="0" applyFont="1" applyFill="1"/>
    <xf numFmtId="165" fontId="11" fillId="4" borderId="28" xfId="37" applyNumberFormat="1" applyFont="1" applyFill="1" applyBorder="1" applyAlignment="1">
      <alignment horizontal="right" vertical="center" indent="1"/>
    </xf>
    <xf numFmtId="0" fontId="16" fillId="0" borderId="65" xfId="0" applyFont="1" applyBorder="1" applyAlignment="1">
      <alignment horizontal="center" vertical="center"/>
    </xf>
    <xf numFmtId="0" fontId="22" fillId="0" borderId="0" xfId="0" applyFont="1" applyAlignment="1">
      <alignment vertical="center"/>
    </xf>
    <xf numFmtId="0" fontId="16" fillId="0" borderId="0" xfId="0" applyFont="1" applyAlignment="1">
      <alignment vertical="center"/>
    </xf>
    <xf numFmtId="0" fontId="42" fillId="0" borderId="65" xfId="0" applyFont="1" applyBorder="1" applyAlignment="1">
      <alignment vertical="center" wrapText="1"/>
    </xf>
    <xf numFmtId="0" fontId="11" fillId="8" borderId="28" xfId="16" applyFont="1" applyFill="1" applyBorder="1">
      <alignment horizontal="center" vertical="center" wrapText="1"/>
    </xf>
    <xf numFmtId="0" fontId="12" fillId="0" borderId="0" xfId="97" applyBorder="1" applyAlignment="1">
      <alignment horizontal="center"/>
    </xf>
    <xf numFmtId="0" fontId="12" fillId="0" borderId="0" xfId="97" applyBorder="1"/>
    <xf numFmtId="1" fontId="17" fillId="0" borderId="0" xfId="97" applyNumberFormat="1" applyFont="1" applyBorder="1" applyAlignment="1">
      <alignment horizontal="center" vertical="center"/>
    </xf>
    <xf numFmtId="0" fontId="12" fillId="0" borderId="55" xfId="95" applyFont="1" applyBorder="1" applyAlignment="1">
      <alignment horizontal="left" vertical="center" indent="1"/>
    </xf>
    <xf numFmtId="0" fontId="18" fillId="0" borderId="0" xfId="97" applyFont="1" applyBorder="1" applyAlignment="1">
      <alignment vertical="center"/>
    </xf>
    <xf numFmtId="0" fontId="16" fillId="5" borderId="12" xfId="39" applyFont="1" applyFill="1" applyBorder="1">
      <alignment horizontal="right" vertical="center" wrapText="1" indent="1" readingOrder="2"/>
    </xf>
    <xf numFmtId="0" fontId="12" fillId="6" borderId="55" xfId="95" applyFont="1" applyFill="1" applyBorder="1" applyAlignment="1">
      <alignment horizontal="left" vertical="center" indent="1"/>
    </xf>
    <xf numFmtId="0" fontId="16" fillId="0" borderId="10" xfId="39" applyFont="1" applyFill="1" applyBorder="1">
      <alignment horizontal="right" vertical="center" wrapText="1" indent="1" readingOrder="2"/>
    </xf>
    <xf numFmtId="0" fontId="0" fillId="6" borderId="55" xfId="95" applyFont="1" applyFill="1" applyBorder="1" applyAlignment="1">
      <alignment horizontal="left" vertical="center" indent="1"/>
    </xf>
    <xf numFmtId="0" fontId="16" fillId="0" borderId="15" xfId="39" applyFont="1" applyFill="1" applyBorder="1">
      <alignment horizontal="right" vertical="center" wrapText="1" indent="1" readingOrder="2"/>
    </xf>
    <xf numFmtId="0" fontId="12" fillId="6" borderId="56" xfId="95" applyFont="1" applyFill="1" applyBorder="1" applyAlignment="1">
      <alignment horizontal="left" vertical="center" indent="1"/>
    </xf>
    <xf numFmtId="0" fontId="16" fillId="0" borderId="18" xfId="39" applyFont="1" applyFill="1" applyBorder="1">
      <alignment horizontal="right" vertical="center" wrapText="1" indent="1" readingOrder="2"/>
    </xf>
    <xf numFmtId="0" fontId="0" fillId="0" borderId="0" xfId="95" applyFont="1" applyFill="1" applyBorder="1" applyAlignment="1">
      <alignment horizontal="left" vertical="center" indent="1"/>
    </xf>
    <xf numFmtId="3" fontId="11" fillId="5" borderId="22" xfId="97" applyNumberFormat="1" applyFont="1" applyFill="1" applyBorder="1" applyAlignment="1">
      <alignment horizontal="right" vertical="center" indent="1"/>
    </xf>
    <xf numFmtId="0" fontId="20" fillId="0" borderId="0" xfId="97" applyFont="1" applyBorder="1" applyAlignment="1">
      <alignment vertical="center"/>
    </xf>
    <xf numFmtId="0" fontId="12" fillId="3" borderId="0" xfId="97" applyFont="1" applyFill="1" applyBorder="1" applyAlignment="1">
      <alignment horizontal="center"/>
    </xf>
    <xf numFmtId="0" fontId="12" fillId="3" borderId="0" xfId="97" applyFont="1" applyFill="1" applyAlignment="1">
      <alignment readingOrder="2"/>
    </xf>
    <xf numFmtId="0" fontId="12" fillId="3" borderId="0" xfId="97" applyFont="1" applyFill="1"/>
    <xf numFmtId="0" fontId="12" fillId="3" borderId="0" xfId="97" applyFont="1" applyFill="1" applyAlignment="1">
      <alignment horizontal="center"/>
    </xf>
    <xf numFmtId="0" fontId="26" fillId="3" borderId="0" xfId="97" applyFont="1" applyFill="1" applyAlignment="1">
      <alignment horizontal="left"/>
    </xf>
    <xf numFmtId="0" fontId="79" fillId="0" borderId="68" xfId="97" applyFont="1" applyBorder="1" applyAlignment="1">
      <alignment horizontal="center" vertical="center" wrapText="1"/>
    </xf>
    <xf numFmtId="0" fontId="80" fillId="0" borderId="68" xfId="97" applyFont="1" applyBorder="1" applyAlignment="1">
      <alignment horizontal="center" vertical="center" wrapText="1"/>
    </xf>
    <xf numFmtId="0" fontId="81" fillId="0" borderId="68" xfId="97" applyFont="1" applyBorder="1" applyAlignment="1">
      <alignment horizontal="center" vertical="center" wrapText="1"/>
    </xf>
    <xf numFmtId="165" fontId="81" fillId="0" borderId="68" xfId="1" applyNumberFormat="1" applyFont="1" applyBorder="1" applyAlignment="1">
      <alignment horizontal="center" vertical="center" wrapText="1"/>
    </xf>
    <xf numFmtId="0" fontId="82" fillId="0" borderId="0" xfId="23" applyFont="1" applyFill="1" applyBorder="1" applyAlignment="1">
      <alignment vertical="center" wrapText="1"/>
    </xf>
    <xf numFmtId="0" fontId="12" fillId="0" borderId="0" xfId="97" applyFill="1" applyBorder="1"/>
    <xf numFmtId="0" fontId="12" fillId="0" borderId="0" xfId="97" applyAlignment="1">
      <alignment horizontal="center"/>
    </xf>
    <xf numFmtId="0" fontId="83" fillId="0" borderId="68" xfId="97" applyFont="1" applyBorder="1" applyAlignment="1">
      <alignment horizontal="center" vertical="center" wrapText="1"/>
    </xf>
    <xf numFmtId="165" fontId="83" fillId="0" borderId="68" xfId="1" applyNumberFormat="1" applyFont="1" applyBorder="1" applyAlignment="1">
      <alignment horizontal="center" vertical="center" wrapText="1"/>
    </xf>
    <xf numFmtId="0" fontId="12" fillId="0" borderId="0" xfId="23"/>
    <xf numFmtId="0" fontId="30" fillId="5" borderId="28" xfId="45" applyFont="1" applyFill="1" applyBorder="1" applyAlignment="1">
      <alignment horizontal="center" vertical="center" readingOrder="1"/>
    </xf>
    <xf numFmtId="3" fontId="12" fillId="4" borderId="26" xfId="159" applyNumberFormat="1" applyFill="1" applyBorder="1" applyAlignment="1">
      <alignment horizontal="right" vertical="center" indent="1" readingOrder="1"/>
    </xf>
    <xf numFmtId="3" fontId="11" fillId="4" borderId="26" xfId="159" applyNumberFormat="1" applyFont="1" applyFill="1" applyBorder="1" applyAlignment="1">
      <alignment horizontal="right" vertical="center" indent="1" readingOrder="1"/>
    </xf>
    <xf numFmtId="0" fontId="85" fillId="4" borderId="26" xfId="0" applyFont="1" applyFill="1" applyBorder="1" applyAlignment="1">
      <alignment horizontal="left" vertical="center" wrapText="1" indent="1" readingOrder="1"/>
    </xf>
    <xf numFmtId="3" fontId="12" fillId="5" borderId="9" xfId="159" applyNumberFormat="1" applyFill="1" applyBorder="1" applyAlignment="1">
      <alignment horizontal="right" vertical="center" indent="1" readingOrder="1"/>
    </xf>
    <xf numFmtId="3" fontId="11" fillId="5" borderId="26" xfId="159" applyNumberFormat="1" applyFont="1" applyFill="1" applyBorder="1" applyAlignment="1">
      <alignment horizontal="right" vertical="center" indent="1" readingOrder="1"/>
    </xf>
    <xf numFmtId="0" fontId="85" fillId="5" borderId="9" xfId="0" applyFont="1" applyFill="1" applyBorder="1" applyAlignment="1">
      <alignment horizontal="left" vertical="center" wrapText="1" indent="1" readingOrder="1"/>
    </xf>
    <xf numFmtId="3" fontId="12" fillId="0" borderId="0" xfId="23" applyNumberFormat="1"/>
    <xf numFmtId="3" fontId="12" fillId="0" borderId="9" xfId="159" applyNumberFormat="1" applyFill="1" applyBorder="1" applyAlignment="1">
      <alignment horizontal="right" vertical="center" indent="1" readingOrder="1"/>
    </xf>
    <xf numFmtId="3" fontId="11" fillId="0" borderId="26" xfId="159" applyNumberFormat="1" applyFont="1" applyFill="1" applyBorder="1" applyAlignment="1">
      <alignment horizontal="right" vertical="center" indent="1" readingOrder="1"/>
    </xf>
    <xf numFmtId="0" fontId="85" fillId="0" borderId="9" xfId="0" applyFont="1" applyFill="1" applyBorder="1" applyAlignment="1">
      <alignment horizontal="left" vertical="center" wrapText="1" indent="1" readingOrder="1"/>
    </xf>
    <xf numFmtId="3" fontId="12" fillId="5" borderId="9" xfId="23" applyNumberFormat="1" applyFill="1" applyBorder="1" applyAlignment="1">
      <alignment horizontal="right" vertical="center" indent="1"/>
    </xf>
    <xf numFmtId="0" fontId="85" fillId="5" borderId="9" xfId="0" applyFont="1" applyFill="1" applyBorder="1" applyAlignment="1">
      <alignment horizontal="left" vertical="center" wrapText="1" indent="1" shrinkToFit="1" readingOrder="1"/>
    </xf>
    <xf numFmtId="0" fontId="86" fillId="0" borderId="9" xfId="0" applyFont="1" applyFill="1" applyBorder="1" applyAlignment="1">
      <alignment horizontal="right" vertical="center" indent="1"/>
    </xf>
    <xf numFmtId="3" fontId="12" fillId="0" borderId="9" xfId="23" applyNumberFormat="1" applyFill="1" applyBorder="1" applyAlignment="1">
      <alignment horizontal="right" vertical="center" indent="1"/>
    </xf>
    <xf numFmtId="3" fontId="12" fillId="5" borderId="17" xfId="23" applyNumberFormat="1" applyFill="1" applyBorder="1" applyAlignment="1">
      <alignment horizontal="right" vertical="center" indent="1"/>
    </xf>
    <xf numFmtId="3" fontId="11" fillId="5" borderId="27" xfId="159" applyNumberFormat="1" applyFont="1" applyFill="1" applyBorder="1" applyAlignment="1">
      <alignment horizontal="right" vertical="center" indent="1" readingOrder="1"/>
    </xf>
    <xf numFmtId="0" fontId="85" fillId="5" borderId="17" xfId="0" applyFont="1" applyFill="1" applyBorder="1" applyAlignment="1">
      <alignment horizontal="left" vertical="center" wrapText="1" indent="1" readingOrder="1"/>
    </xf>
    <xf numFmtId="3" fontId="11" fillId="0" borderId="22" xfId="23" applyNumberFormat="1" applyFont="1" applyFill="1" applyBorder="1" applyAlignment="1">
      <alignment horizontal="right" vertical="center" indent="1"/>
    </xf>
    <xf numFmtId="0" fontId="16" fillId="0" borderId="0" xfId="6" applyFont="1" applyFill="1" applyAlignment="1">
      <alignment horizontal="center" vertical="center"/>
    </xf>
    <xf numFmtId="0" fontId="77" fillId="4" borderId="0" xfId="2" applyFont="1" applyFill="1" applyAlignment="1">
      <alignment horizontal="center" vertical="center"/>
    </xf>
    <xf numFmtId="0" fontId="12" fillId="0" borderId="0" xfId="0" applyFont="1" applyFill="1" applyAlignment="1">
      <alignment horizontal="right" readingOrder="2"/>
    </xf>
    <xf numFmtId="0" fontId="16" fillId="4" borderId="0" xfId="6" applyFont="1" applyFill="1" applyAlignment="1">
      <alignment horizontal="center" vertical="center"/>
    </xf>
    <xf numFmtId="0" fontId="1" fillId="0" borderId="0" xfId="160" applyBorder="1"/>
    <xf numFmtId="0" fontId="12" fillId="0" borderId="0" xfId="160" applyFont="1" applyFill="1"/>
    <xf numFmtId="0" fontId="21" fillId="0" borderId="0" xfId="160" applyFont="1" applyBorder="1"/>
    <xf numFmtId="0" fontId="12" fillId="3" borderId="0" xfId="0" applyFont="1" applyFill="1" applyAlignment="1">
      <alignment horizontal="right" vertical="top" readingOrder="2"/>
    </xf>
    <xf numFmtId="0" fontId="16" fillId="0" borderId="20" xfId="39" applyFont="1" applyFill="1" applyBorder="1" applyAlignment="1">
      <alignment horizontal="center" vertical="center" wrapText="1" readingOrder="2"/>
    </xf>
    <xf numFmtId="0" fontId="16" fillId="0" borderId="15" xfId="39" applyFont="1" applyFill="1" applyBorder="1" applyAlignment="1">
      <alignment horizontal="center" vertical="center" wrapText="1" readingOrder="2"/>
    </xf>
    <xf numFmtId="0" fontId="30" fillId="5" borderId="28" xfId="16" applyFont="1" applyFill="1" applyBorder="1" applyAlignment="1">
      <alignment horizontal="center" vertical="top" wrapText="1"/>
    </xf>
    <xf numFmtId="0" fontId="22" fillId="5" borderId="22" xfId="16" applyFont="1" applyFill="1" applyBorder="1" applyAlignment="1">
      <alignment horizontal="center" vertical="center" wrapText="1"/>
    </xf>
    <xf numFmtId="0" fontId="11" fillId="5" borderId="16" xfId="45" applyFont="1" applyFill="1" applyBorder="1" applyAlignment="1">
      <alignment horizontal="left" vertical="center" wrapText="1" indent="1"/>
    </xf>
    <xf numFmtId="0" fontId="29" fillId="0" borderId="48" xfId="0" applyFont="1" applyFill="1" applyBorder="1"/>
    <xf numFmtId="0" fontId="12" fillId="0" borderId="0" xfId="0" applyFont="1" applyFill="1" applyAlignment="1">
      <alignment horizontal="right" vertical="center" readingOrder="2"/>
    </xf>
    <xf numFmtId="41" fontId="18" fillId="5" borderId="0" xfId="0" applyNumberFormat="1" applyFont="1" applyFill="1" applyBorder="1" applyAlignment="1">
      <alignment vertical="center"/>
    </xf>
    <xf numFmtId="0" fontId="12" fillId="0" borderId="26" xfId="44" applyFont="1" applyFill="1" applyBorder="1" applyAlignment="1">
      <alignment horizontal="right" vertical="center" indent="1" readingOrder="1"/>
    </xf>
    <xf numFmtId="0" fontId="30" fillId="0" borderId="26" xfId="44" applyFont="1" applyFill="1" applyBorder="1" applyAlignment="1">
      <alignment horizontal="left" vertical="center" indent="1" readingOrder="1"/>
    </xf>
    <xf numFmtId="0" fontId="11" fillId="0" borderId="26" xfId="39" applyFont="1" applyFill="1" applyBorder="1" applyAlignment="1">
      <alignment horizontal="right" vertical="center" wrapText="1" indent="1" readingOrder="2"/>
    </xf>
    <xf numFmtId="0" fontId="18" fillId="0" borderId="0" xfId="0" applyFont="1" applyFill="1" applyBorder="1" applyAlignment="1">
      <alignment vertical="center"/>
    </xf>
    <xf numFmtId="0" fontId="0" fillId="0" borderId="0" xfId="0" applyFill="1" applyBorder="1"/>
    <xf numFmtId="0" fontId="12" fillId="5" borderId="0" xfId="0" applyFont="1" applyFill="1"/>
    <xf numFmtId="0" fontId="20" fillId="5" borderId="0" xfId="0" applyFont="1" applyFill="1" applyBorder="1" applyAlignment="1">
      <alignment vertical="center"/>
    </xf>
    <xf numFmtId="0" fontId="16" fillId="0" borderId="26" xfId="39" applyFont="1" applyFill="1" applyBorder="1" applyAlignment="1">
      <alignment horizontal="center" vertical="center" wrapText="1" readingOrder="2"/>
    </xf>
    <xf numFmtId="0" fontId="11" fillId="0" borderId="26" xfId="39" applyFont="1" applyFill="1" applyBorder="1" applyAlignment="1">
      <alignment horizontal="center" vertical="center" wrapText="1" readingOrder="1"/>
    </xf>
    <xf numFmtId="0" fontId="16" fillId="5" borderId="9" xfId="39" applyFont="1" applyFill="1" applyBorder="1" applyAlignment="1">
      <alignment horizontal="center" vertical="center" wrapText="1" readingOrder="2"/>
    </xf>
    <xf numFmtId="0" fontId="11" fillId="5" borderId="9" xfId="39" applyFont="1" applyFill="1" applyBorder="1" applyAlignment="1">
      <alignment horizontal="center" vertical="center" wrapText="1" readingOrder="1"/>
    </xf>
    <xf numFmtId="0" fontId="16" fillId="0" borderId="9" xfId="39" applyFont="1" applyFill="1" applyBorder="1" applyAlignment="1">
      <alignment horizontal="center" vertical="center" wrapText="1" readingOrder="2"/>
    </xf>
    <xf numFmtId="0" fontId="11" fillId="0" borderId="9" xfId="39" applyFont="1" applyFill="1" applyBorder="1" applyAlignment="1">
      <alignment horizontal="center" vertical="center" wrapText="1" readingOrder="1"/>
    </xf>
    <xf numFmtId="0" fontId="16" fillId="0" borderId="17" xfId="39" applyFont="1" applyFill="1" applyBorder="1" applyAlignment="1">
      <alignment horizontal="center" vertical="center" wrapText="1" readingOrder="2"/>
    </xf>
    <xf numFmtId="0" fontId="11" fillId="0" borderId="17" xfId="39" applyFont="1" applyFill="1" applyBorder="1" applyAlignment="1">
      <alignment horizontal="center" vertical="center" wrapText="1" readingOrder="1"/>
    </xf>
    <xf numFmtId="0" fontId="12" fillId="0" borderId="26" xfId="1" applyNumberFormat="1" applyFont="1" applyFill="1" applyBorder="1" applyAlignment="1">
      <alignment horizontal="right" vertical="center" indent="1" readingOrder="1"/>
    </xf>
    <xf numFmtId="0" fontId="11" fillId="0" borderId="26" xfId="1" applyNumberFormat="1" applyFont="1" applyFill="1" applyBorder="1" applyAlignment="1">
      <alignment horizontal="right" vertical="center" indent="1" readingOrder="1"/>
    </xf>
    <xf numFmtId="0" fontId="12" fillId="5" borderId="9" xfId="1" applyNumberFormat="1" applyFont="1" applyFill="1" applyBorder="1" applyAlignment="1">
      <alignment horizontal="right" vertical="center" indent="1" readingOrder="1"/>
    </xf>
    <xf numFmtId="0" fontId="11" fillId="5" borderId="9" xfId="1" applyNumberFormat="1" applyFont="1" applyFill="1" applyBorder="1" applyAlignment="1">
      <alignment horizontal="right" vertical="center" indent="1" readingOrder="1"/>
    </xf>
    <xf numFmtId="0" fontId="12" fillId="0" borderId="9" xfId="1" applyNumberFormat="1" applyFont="1" applyFill="1" applyBorder="1" applyAlignment="1">
      <alignment horizontal="right" vertical="center" indent="1" readingOrder="1"/>
    </xf>
    <xf numFmtId="0" fontId="11" fillId="0" borderId="9" xfId="1" applyNumberFormat="1" applyFont="1" applyFill="1" applyBorder="1" applyAlignment="1">
      <alignment horizontal="right" vertical="center" indent="1" readingOrder="1"/>
    </xf>
    <xf numFmtId="0" fontId="12" fillId="0" borderId="17" xfId="1" applyNumberFormat="1" applyFont="1" applyFill="1" applyBorder="1" applyAlignment="1">
      <alignment horizontal="right" vertical="center" indent="1" readingOrder="1"/>
    </xf>
    <xf numFmtId="0" fontId="11" fillId="0" borderId="17" xfId="1" applyNumberFormat="1" applyFont="1" applyFill="1" applyBorder="1" applyAlignment="1">
      <alignment horizontal="right" vertical="center" indent="1" readingOrder="1"/>
    </xf>
    <xf numFmtId="0" fontId="41" fillId="0" borderId="26" xfId="1" applyNumberFormat="1" applyFont="1" applyFill="1" applyBorder="1" applyAlignment="1">
      <alignment horizontal="right" vertical="center" indent="1" readingOrder="1"/>
    </xf>
    <xf numFmtId="0" fontId="39" fillId="0" borderId="22" xfId="1" applyNumberFormat="1" applyFont="1" applyFill="1" applyBorder="1" applyAlignment="1">
      <alignment horizontal="right" vertical="center" indent="1"/>
    </xf>
    <xf numFmtId="0" fontId="16" fillId="0" borderId="33" xfId="36" applyFont="1" applyFill="1" applyBorder="1" applyAlignment="1">
      <alignment horizontal="center" vertical="center"/>
    </xf>
    <xf numFmtId="0" fontId="16" fillId="0" borderId="73" xfId="6" applyFont="1" applyBorder="1" applyAlignment="1">
      <alignment horizontal="center" vertical="center"/>
    </xf>
    <xf numFmtId="0" fontId="16" fillId="0" borderId="74" xfId="6" applyFont="1" applyBorder="1" applyAlignment="1">
      <alignment horizontal="right" vertical="center"/>
    </xf>
    <xf numFmtId="0" fontId="16" fillId="0" borderId="75" xfId="6" applyFont="1" applyBorder="1" applyAlignment="1">
      <alignment horizontal="center" vertical="center"/>
    </xf>
    <xf numFmtId="0" fontId="11" fillId="0" borderId="26" xfId="45" applyFont="1" applyFill="1" applyBorder="1" applyAlignment="1">
      <alignment horizontal="left" vertical="center" wrapText="1" indent="1"/>
    </xf>
    <xf numFmtId="0" fontId="11" fillId="6" borderId="9" xfId="39" applyFont="1" applyFill="1" applyBorder="1" applyAlignment="1">
      <alignment horizontal="left" vertical="center" wrapText="1" indent="1" readingOrder="2"/>
    </xf>
    <xf numFmtId="0" fontId="11" fillId="4" borderId="76" xfId="45" applyFont="1" applyFill="1" applyBorder="1" applyAlignment="1">
      <alignment horizontal="left" vertical="center" wrapText="1" indent="1"/>
    </xf>
    <xf numFmtId="0" fontId="16" fillId="0" borderId="26" xfId="39" applyFill="1" applyBorder="1" applyAlignment="1">
      <alignment horizontal="right" vertical="center" wrapText="1" indent="1" readingOrder="2"/>
    </xf>
    <xf numFmtId="0" fontId="16" fillId="8" borderId="9" xfId="39" applyFont="1" applyFill="1" applyBorder="1" applyAlignment="1">
      <alignment horizontal="right" vertical="center" wrapText="1" indent="1" readingOrder="2"/>
    </xf>
    <xf numFmtId="0" fontId="16" fillId="4" borderId="76" xfId="39" applyFill="1" applyBorder="1" applyAlignment="1">
      <alignment horizontal="right" vertical="center" wrapText="1" indent="1" readingOrder="2"/>
    </xf>
    <xf numFmtId="3" fontId="12" fillId="4" borderId="26" xfId="1" applyNumberFormat="1" applyFill="1" applyBorder="1" applyAlignment="1">
      <alignment horizontal="right" vertical="center" indent="1" readingOrder="1"/>
    </xf>
    <xf numFmtId="3" fontId="12" fillId="5" borderId="9" xfId="1" applyNumberFormat="1" applyFill="1" applyBorder="1" applyAlignment="1">
      <alignment horizontal="right" vertical="center" indent="1" readingOrder="1"/>
    </xf>
    <xf numFmtId="3" fontId="12" fillId="4" borderId="76" xfId="1" applyNumberFormat="1" applyFill="1" applyBorder="1" applyAlignment="1">
      <alignment horizontal="right" vertical="center" indent="1" readingOrder="1"/>
    </xf>
    <xf numFmtId="0" fontId="16" fillId="0" borderId="77" xfId="6" applyFont="1" applyBorder="1" applyAlignment="1">
      <alignment horizontal="center" vertical="center"/>
    </xf>
    <xf numFmtId="0" fontId="16" fillId="0" borderId="75" xfId="6" applyFont="1" applyBorder="1" applyAlignment="1">
      <alignment horizontal="right" vertical="center"/>
    </xf>
    <xf numFmtId="0" fontId="11" fillId="0" borderId="75" xfId="6" applyFont="1" applyBorder="1" applyAlignment="1">
      <alignment horizontal="left" vertical="center"/>
    </xf>
    <xf numFmtId="0" fontId="16" fillId="8" borderId="22" xfId="39" applyFill="1" applyBorder="1" applyAlignment="1">
      <alignment horizontal="center" vertical="center" wrapText="1" readingOrder="2"/>
    </xf>
    <xf numFmtId="0" fontId="11" fillId="8" borderId="22" xfId="45" applyFont="1" applyFill="1" applyBorder="1" applyAlignment="1">
      <alignment horizontal="center" vertical="center" wrapText="1"/>
    </xf>
    <xf numFmtId="0" fontId="16" fillId="8" borderId="9" xfId="39" applyFill="1" applyBorder="1" applyAlignment="1">
      <alignment horizontal="right" vertical="center" wrapText="1" indent="1" readingOrder="2"/>
    </xf>
    <xf numFmtId="0" fontId="16" fillId="0" borderId="23" xfId="39" applyFill="1" applyBorder="1" applyAlignment="1">
      <alignment horizontal="right" vertical="center" wrapText="1" indent="1" readingOrder="2"/>
    </xf>
    <xf numFmtId="0" fontId="11" fillId="8" borderId="9" xfId="45" applyFont="1" applyFill="1" applyBorder="1" applyAlignment="1">
      <alignment horizontal="left" vertical="center" wrapText="1" indent="1"/>
    </xf>
    <xf numFmtId="0" fontId="11" fillId="0" borderId="23" xfId="45" applyFont="1" applyFill="1" applyBorder="1" applyAlignment="1">
      <alignment horizontal="left" vertical="center" wrapText="1" indent="1"/>
    </xf>
    <xf numFmtId="0" fontId="12" fillId="0" borderId="26" xfId="1" applyNumberFormat="1" applyBorder="1" applyAlignment="1">
      <alignment horizontal="right" vertical="center" indent="1" readingOrder="1"/>
    </xf>
    <xf numFmtId="0" fontId="12" fillId="8" borderId="9" xfId="1" applyNumberFormat="1" applyFill="1" applyBorder="1" applyAlignment="1">
      <alignment horizontal="right" vertical="center" indent="1" readingOrder="1"/>
    </xf>
    <xf numFmtId="0" fontId="12" fillId="0" borderId="23" xfId="1" applyNumberFormat="1" applyBorder="1" applyAlignment="1">
      <alignment horizontal="right" vertical="center" indent="1" readingOrder="1"/>
    </xf>
    <xf numFmtId="0" fontId="11" fillId="8" borderId="22" xfId="1" applyNumberFormat="1" applyFont="1" applyFill="1" applyBorder="1" applyAlignment="1">
      <alignment horizontal="right" vertical="center" indent="1" readingOrder="1"/>
    </xf>
    <xf numFmtId="0" fontId="89" fillId="4" borderId="0" xfId="2" applyFont="1" applyFill="1" applyAlignment="1">
      <alignment horizontal="center" vertical="center" readingOrder="2"/>
    </xf>
    <xf numFmtId="0" fontId="16" fillId="4" borderId="0" xfId="32" applyFont="1" applyFill="1" applyAlignment="1">
      <alignment horizontal="right" vertical="center"/>
    </xf>
    <xf numFmtId="0" fontId="11" fillId="4" borderId="0" xfId="30" applyFont="1" applyFill="1" applyAlignment="1">
      <alignment horizontal="left" vertical="center" readingOrder="1"/>
    </xf>
    <xf numFmtId="0" fontId="16" fillId="8" borderId="66" xfId="16" applyFont="1" applyFill="1" applyBorder="1" applyAlignment="1">
      <alignment horizontal="center" vertical="center" wrapText="1"/>
    </xf>
    <xf numFmtId="0" fontId="11" fillId="8" borderId="66" xfId="37" applyFont="1" applyFill="1" applyBorder="1" applyAlignment="1">
      <alignment horizontal="center" vertical="center" wrapText="1"/>
    </xf>
    <xf numFmtId="0" fontId="11" fillId="7" borderId="61" xfId="0" applyFont="1" applyFill="1" applyBorder="1" applyAlignment="1">
      <alignment horizontal="left" vertical="center" wrapText="1" indent="1" readingOrder="1"/>
    </xf>
    <xf numFmtId="0" fontId="11" fillId="8" borderId="61" xfId="0" applyFont="1" applyFill="1" applyBorder="1" applyAlignment="1">
      <alignment horizontal="left" vertical="center" wrapText="1" indent="1" readingOrder="1"/>
    </xf>
    <xf numFmtId="0" fontId="11" fillId="6" borderId="61" xfId="0" applyFont="1" applyFill="1" applyBorder="1" applyAlignment="1">
      <alignment horizontal="left" vertical="center" wrapText="1" indent="1" readingOrder="1"/>
    </xf>
    <xf numFmtId="0" fontId="11" fillId="8" borderId="64" xfId="0" applyFont="1" applyFill="1" applyBorder="1" applyAlignment="1">
      <alignment horizontal="left" vertical="center" wrapText="1" indent="1" readingOrder="1"/>
    </xf>
    <xf numFmtId="0" fontId="16" fillId="4" borderId="40" xfId="37" applyFont="1" applyFill="1" applyBorder="1">
      <alignment horizontal="center" vertical="center"/>
    </xf>
    <xf numFmtId="0" fontId="11" fillId="4" borderId="33" xfId="37" applyFont="1" applyFill="1" applyBorder="1">
      <alignment horizontal="center" vertical="center"/>
    </xf>
    <xf numFmtId="165" fontId="11" fillId="0" borderId="67" xfId="44" applyNumberFormat="1" applyFont="1" applyBorder="1" applyAlignment="1">
      <alignment horizontal="right" vertical="center" indent="1"/>
    </xf>
    <xf numFmtId="165" fontId="11" fillId="8" borderId="60" xfId="44" applyNumberFormat="1" applyFont="1" applyFill="1" applyBorder="1" applyAlignment="1">
      <alignment horizontal="right" vertical="center" indent="1"/>
    </xf>
    <xf numFmtId="165" fontId="11" fillId="0" borderId="60" xfId="44" applyNumberFormat="1" applyFont="1" applyBorder="1" applyAlignment="1">
      <alignment horizontal="right" vertical="center" indent="1"/>
    </xf>
    <xf numFmtId="165" fontId="11" fillId="8" borderId="63" xfId="44" applyNumberFormat="1" applyFont="1" applyFill="1" applyBorder="1" applyAlignment="1">
      <alignment horizontal="right" vertical="center" indent="1"/>
    </xf>
    <xf numFmtId="0" fontId="26" fillId="0" borderId="48" xfId="0" applyFont="1" applyFill="1" applyBorder="1" applyAlignment="1">
      <alignment readingOrder="1"/>
    </xf>
    <xf numFmtId="0" fontId="26" fillId="0" borderId="0" xfId="0" applyFont="1" applyFill="1" applyAlignment="1">
      <alignment readingOrder="1"/>
    </xf>
    <xf numFmtId="3" fontId="12" fillId="0" borderId="13" xfId="1" applyNumberFormat="1" applyFont="1" applyFill="1" applyBorder="1" applyAlignment="1">
      <alignment horizontal="right" vertical="center" indent="1"/>
    </xf>
    <xf numFmtId="3" fontId="12" fillId="0" borderId="13" xfId="1" applyNumberFormat="1" applyFont="1" applyFill="1" applyBorder="1" applyAlignment="1">
      <alignment horizontal="left" vertical="center" indent="1"/>
    </xf>
    <xf numFmtId="3" fontId="12" fillId="0" borderId="14" xfId="1" applyNumberFormat="1" applyFont="1" applyFill="1" applyBorder="1" applyAlignment="1">
      <alignment horizontal="left" vertical="center" indent="1"/>
    </xf>
    <xf numFmtId="3" fontId="12" fillId="5" borderId="11" xfId="1" quotePrefix="1" applyNumberFormat="1" applyFont="1" applyFill="1" applyBorder="1" applyAlignment="1">
      <alignment horizontal="right" vertical="center" indent="1"/>
    </xf>
    <xf numFmtId="3" fontId="12" fillId="5" borderId="11" xfId="1" quotePrefix="1" applyNumberFormat="1" applyFont="1" applyFill="1" applyBorder="1" applyAlignment="1">
      <alignment horizontal="left" vertical="center" indent="1"/>
    </xf>
    <xf numFmtId="3" fontId="12" fillId="5" borderId="9" xfId="1" applyNumberFormat="1" applyFont="1" applyFill="1" applyBorder="1" applyAlignment="1">
      <alignment horizontal="left" vertical="center" indent="1"/>
    </xf>
    <xf numFmtId="3" fontId="12" fillId="5" borderId="9" xfId="1" applyNumberFormat="1" applyFont="1" applyFill="1" applyBorder="1" applyAlignment="1">
      <alignment horizontal="right" vertical="center" indent="1"/>
    </xf>
    <xf numFmtId="3" fontId="12" fillId="5" borderId="11" xfId="1" applyNumberFormat="1" applyFont="1" applyFill="1" applyBorder="1" applyAlignment="1">
      <alignment horizontal="right" vertical="center" indent="1"/>
    </xf>
    <xf numFmtId="3" fontId="12" fillId="0" borderId="11" xfId="1" quotePrefix="1" applyNumberFormat="1" applyFont="1" applyFill="1" applyBorder="1" applyAlignment="1">
      <alignment horizontal="right" vertical="center" indent="1"/>
    </xf>
    <xf numFmtId="3" fontId="12" fillId="0" borderId="11" xfId="1" quotePrefix="1" applyNumberFormat="1" applyFont="1" applyFill="1" applyBorder="1" applyAlignment="1">
      <alignment horizontal="left" vertical="center" indent="1"/>
    </xf>
    <xf numFmtId="3" fontId="12" fillId="0" borderId="9" xfId="1" applyNumberFormat="1" applyFont="1" applyFill="1" applyBorder="1" applyAlignment="1">
      <alignment horizontal="left" vertical="center" indent="1"/>
    </xf>
    <xf numFmtId="3" fontId="12" fillId="0" borderId="9" xfId="1" applyNumberFormat="1" applyFont="1" applyFill="1" applyBorder="1" applyAlignment="1">
      <alignment horizontal="right" vertical="center" indent="1"/>
    </xf>
    <xf numFmtId="3" fontId="12" fillId="0" borderId="11" xfId="1" applyNumberFormat="1" applyFont="1" applyFill="1" applyBorder="1" applyAlignment="1">
      <alignment horizontal="right" vertical="center" indent="1"/>
    </xf>
    <xf numFmtId="3" fontId="12" fillId="0" borderId="29" xfId="1" quotePrefix="1" applyNumberFormat="1" applyFont="1" applyFill="1" applyBorder="1" applyAlignment="1">
      <alignment horizontal="right" vertical="center" indent="1"/>
    </xf>
    <xf numFmtId="3" fontId="12" fillId="0" borderId="45" xfId="1" quotePrefix="1" applyNumberFormat="1" applyFont="1" applyFill="1" applyBorder="1" applyAlignment="1">
      <alignment horizontal="right" vertical="center" indent="1"/>
    </xf>
    <xf numFmtId="3" fontId="12" fillId="0" borderId="9" xfId="1" quotePrefix="1" applyNumberFormat="1" applyFont="1" applyFill="1" applyBorder="1" applyAlignment="1">
      <alignment horizontal="right" vertical="center" indent="1"/>
    </xf>
    <xf numFmtId="3" fontId="12" fillId="0" borderId="19" xfId="1" applyNumberFormat="1" applyFont="1" applyFill="1" applyBorder="1" applyAlignment="1">
      <alignment horizontal="right" vertical="center" indent="1"/>
    </xf>
    <xf numFmtId="3" fontId="12" fillId="0" borderId="23" xfId="1" applyNumberFormat="1" applyFont="1" applyFill="1" applyBorder="1" applyAlignment="1">
      <alignment horizontal="left" vertical="center" indent="1"/>
    </xf>
    <xf numFmtId="3" fontId="12" fillId="0" borderId="23" xfId="1" applyNumberFormat="1" applyFont="1" applyFill="1" applyBorder="1" applyAlignment="1">
      <alignment horizontal="right" vertical="center" indent="1"/>
    </xf>
    <xf numFmtId="3" fontId="12" fillId="5" borderId="29" xfId="1" quotePrefix="1" applyNumberFormat="1" applyFont="1" applyFill="1" applyBorder="1" applyAlignment="1">
      <alignment horizontal="right" vertical="center" indent="1"/>
    </xf>
    <xf numFmtId="3" fontId="12" fillId="5" borderId="45" xfId="1" applyNumberFormat="1" applyFont="1" applyFill="1" applyBorder="1" applyAlignment="1">
      <alignment horizontal="right" vertical="center" indent="1"/>
    </xf>
    <xf numFmtId="3" fontId="12" fillId="5" borderId="45" xfId="1" quotePrefix="1" applyNumberFormat="1" applyFont="1" applyFill="1" applyBorder="1" applyAlignment="1">
      <alignment horizontal="left" vertical="center" indent="1"/>
    </xf>
    <xf numFmtId="3" fontId="12" fillId="5" borderId="45" xfId="1" quotePrefix="1" applyNumberFormat="1" applyFont="1" applyFill="1" applyBorder="1" applyAlignment="1">
      <alignment horizontal="right" vertical="center" indent="1"/>
    </xf>
    <xf numFmtId="3" fontId="12" fillId="5" borderId="17" xfId="1" quotePrefix="1" applyNumberFormat="1" applyFont="1" applyFill="1" applyBorder="1" applyAlignment="1">
      <alignment horizontal="right" vertical="center" indent="1"/>
    </xf>
    <xf numFmtId="3" fontId="11" fillId="4" borderId="22" xfId="1" applyNumberFormat="1" applyFont="1" applyFill="1" applyBorder="1" applyAlignment="1">
      <alignment horizontal="right" vertical="center" indent="1"/>
    </xf>
    <xf numFmtId="0" fontId="16" fillId="0" borderId="18" xfId="39" applyFont="1" applyFill="1" applyBorder="1" applyAlignment="1">
      <alignment horizontal="right" vertical="center" wrapText="1" indent="1" readingOrder="2"/>
    </xf>
    <xf numFmtId="0" fontId="16" fillId="5" borderId="44" xfId="39" applyFont="1" applyFill="1" applyBorder="1" applyAlignment="1">
      <alignment horizontal="right" vertical="center" wrapText="1" indent="1" readingOrder="2"/>
    </xf>
    <xf numFmtId="0" fontId="12" fillId="0" borderId="19" xfId="45" applyFont="1" applyFill="1" applyBorder="1" applyAlignment="1">
      <alignment horizontal="left" vertical="center" wrapText="1" indent="1"/>
    </xf>
    <xf numFmtId="0" fontId="12" fillId="5" borderId="45" xfId="45" applyFont="1" applyFill="1" applyBorder="1" applyAlignment="1">
      <alignment horizontal="left" vertical="center" wrapText="1" indent="1"/>
    </xf>
    <xf numFmtId="1" fontId="16" fillId="0" borderId="67" xfId="44" applyNumberFormat="1" applyFont="1" applyBorder="1" applyAlignment="1">
      <alignment horizontal="right" vertical="center" indent="1"/>
    </xf>
    <xf numFmtId="1" fontId="16" fillId="8" borderId="62" xfId="44" applyNumberFormat="1" applyFont="1" applyFill="1" applyBorder="1" applyAlignment="1">
      <alignment horizontal="right" vertical="center" indent="1"/>
    </xf>
    <xf numFmtId="1" fontId="16" fillId="0" borderId="60" xfId="44" applyNumberFormat="1" applyFont="1" applyBorder="1" applyAlignment="1">
      <alignment horizontal="right" vertical="center" indent="1"/>
    </xf>
    <xf numFmtId="1" fontId="16" fillId="8" borderId="63" xfId="44" applyNumberFormat="1" applyFont="1" applyFill="1" applyBorder="1" applyAlignment="1">
      <alignment horizontal="right" vertical="center" indent="1"/>
    </xf>
    <xf numFmtId="41" fontId="18" fillId="0" borderId="0" xfId="0" applyNumberFormat="1" applyFont="1" applyFill="1" applyBorder="1" applyAlignment="1">
      <alignment vertical="center"/>
    </xf>
    <xf numFmtId="2" fontId="12" fillId="0" borderId="23" xfId="58" applyNumberFormat="1" applyFont="1" applyFill="1" applyBorder="1" applyAlignment="1">
      <alignment horizontal="right" vertical="center" indent="1"/>
    </xf>
    <xf numFmtId="0" fontId="16" fillId="5" borderId="24" xfId="46" applyFont="1" applyFill="1" applyBorder="1" applyAlignment="1">
      <alignment horizontal="center" vertical="center"/>
    </xf>
    <xf numFmtId="0" fontId="11" fillId="5" borderId="25" xfId="46" applyFont="1" applyFill="1" applyBorder="1" applyAlignment="1">
      <alignment horizontal="center" vertical="center"/>
    </xf>
    <xf numFmtId="165" fontId="12" fillId="0" borderId="23" xfId="58" applyNumberFormat="1" applyFont="1" applyFill="1" applyBorder="1" applyAlignment="1">
      <alignment horizontal="right" vertical="center" indent="1"/>
    </xf>
    <xf numFmtId="165" fontId="11" fillId="5" borderId="22" xfId="58" applyNumberFormat="1" applyFont="1" applyFill="1" applyBorder="1" applyAlignment="1">
      <alignment horizontal="right" vertical="center" indent="1"/>
    </xf>
    <xf numFmtId="165" fontId="11" fillId="0" borderId="23" xfId="58" applyNumberFormat="1" applyFont="1" applyFill="1" applyBorder="1" applyAlignment="1">
      <alignment horizontal="right" vertical="center" indent="1"/>
    </xf>
    <xf numFmtId="168" fontId="11" fillId="5" borderId="22" xfId="58" applyNumberFormat="1" applyFont="1" applyFill="1" applyBorder="1" applyAlignment="1">
      <alignment horizontal="right" vertical="center" indent="1"/>
    </xf>
    <xf numFmtId="0" fontId="86" fillId="4" borderId="26" xfId="0" applyFont="1" applyFill="1" applyBorder="1" applyAlignment="1">
      <alignment horizontal="right" vertical="center" wrapText="1" indent="1"/>
    </xf>
    <xf numFmtId="0" fontId="86" fillId="5" borderId="9" xfId="0" applyFont="1" applyFill="1" applyBorder="1" applyAlignment="1">
      <alignment horizontal="right" vertical="center" wrapText="1" indent="1"/>
    </xf>
    <xf numFmtId="0" fontId="86" fillId="0" borderId="9" xfId="0" applyFont="1" applyFill="1" applyBorder="1" applyAlignment="1">
      <alignment horizontal="right" vertical="center" wrapText="1" indent="1"/>
    </xf>
    <xf numFmtId="0" fontId="86" fillId="0" borderId="9" xfId="0" applyFont="1" applyFill="1" applyBorder="1" applyAlignment="1">
      <alignment horizontal="right" vertical="center" wrapText="1" indent="1" shrinkToFit="1"/>
    </xf>
    <xf numFmtId="0" fontId="86" fillId="5" borderId="17" xfId="0" applyFont="1" applyFill="1" applyBorder="1" applyAlignment="1">
      <alignment horizontal="right" vertical="center" wrapText="1" indent="1"/>
    </xf>
    <xf numFmtId="0" fontId="86" fillId="0" borderId="22" xfId="0" applyFont="1" applyFill="1" applyBorder="1" applyAlignment="1">
      <alignment horizontal="center" vertical="center" wrapText="1"/>
    </xf>
    <xf numFmtId="0" fontId="22" fillId="5" borderId="27" xfId="39" applyFont="1" applyFill="1" applyBorder="1" applyAlignment="1">
      <alignment horizontal="center" vertical="center" wrapText="1" readingOrder="2"/>
    </xf>
    <xf numFmtId="0" fontId="18" fillId="0" borderId="0" xfId="23" applyFont="1" applyFill="1" applyBorder="1" applyAlignment="1">
      <alignment vertical="center"/>
    </xf>
    <xf numFmtId="0" fontId="21" fillId="0" borderId="0" xfId="23" applyFont="1" applyFill="1" applyBorder="1"/>
    <xf numFmtId="0" fontId="18" fillId="5" borderId="0" xfId="23" applyFont="1" applyFill="1" applyBorder="1" applyAlignment="1">
      <alignment vertical="center"/>
    </xf>
    <xf numFmtId="0" fontId="30" fillId="5" borderId="29" xfId="17" applyFont="1" applyFill="1" applyBorder="1" applyAlignment="1">
      <alignment horizontal="center" vertical="top" wrapText="1"/>
    </xf>
    <xf numFmtId="165" fontId="12" fillId="0" borderId="26" xfId="1" applyNumberFormat="1" applyFont="1" applyFill="1" applyBorder="1" applyAlignment="1">
      <alignment vertical="center"/>
    </xf>
    <xf numFmtId="165" fontId="12" fillId="0" borderId="26" xfId="1" applyNumberFormat="1" applyFont="1" applyFill="1" applyBorder="1" applyAlignment="1">
      <alignment horizontal="right" vertical="center"/>
    </xf>
    <xf numFmtId="165" fontId="11" fillId="0" borderId="26" xfId="1" applyNumberFormat="1" applyFont="1" applyFill="1" applyBorder="1" applyAlignment="1">
      <alignment horizontal="right" vertical="center"/>
    </xf>
    <xf numFmtId="165" fontId="12" fillId="5" borderId="17" xfId="1" applyNumberFormat="1" applyFont="1" applyFill="1" applyBorder="1" applyAlignment="1">
      <alignment horizontal="right" vertical="center"/>
    </xf>
    <xf numFmtId="165" fontId="11" fillId="5" borderId="17" xfId="1" applyNumberFormat="1" applyFont="1" applyFill="1" applyBorder="1" applyAlignment="1">
      <alignment horizontal="right" vertical="center"/>
    </xf>
    <xf numFmtId="165" fontId="12" fillId="0" borderId="17" xfId="1" applyNumberFormat="1" applyFont="1" applyFill="1" applyBorder="1" applyAlignment="1">
      <alignment horizontal="right" vertical="center"/>
    </xf>
    <xf numFmtId="165" fontId="11" fillId="0" borderId="17" xfId="1" applyNumberFormat="1" applyFont="1" applyFill="1" applyBorder="1" applyAlignment="1">
      <alignment horizontal="right" vertical="center"/>
    </xf>
    <xf numFmtId="0" fontId="12" fillId="0" borderId="0" xfId="23" applyFont="1" applyFill="1" applyBorder="1" applyAlignment="1">
      <alignment vertical="center"/>
    </xf>
    <xf numFmtId="0" fontId="12" fillId="0" borderId="0" xfId="23" applyFont="1" applyFill="1" applyBorder="1"/>
    <xf numFmtId="0" fontId="12" fillId="5" borderId="0" xfId="23" applyFont="1" applyFill="1" applyBorder="1" applyAlignment="1">
      <alignment vertical="center"/>
    </xf>
    <xf numFmtId="41" fontId="12" fillId="0" borderId="26" xfId="1" quotePrefix="1" applyNumberFormat="1" applyFont="1" applyFill="1" applyBorder="1" applyAlignment="1">
      <alignment horizontal="right" vertical="center" indent="1" readingOrder="1"/>
    </xf>
    <xf numFmtId="41" fontId="11" fillId="0" borderId="26" xfId="1" quotePrefix="1" applyNumberFormat="1" applyFont="1" applyFill="1" applyBorder="1" applyAlignment="1">
      <alignment horizontal="right" vertical="center" indent="1" readingOrder="1"/>
    </xf>
    <xf numFmtId="41" fontId="11" fillId="0" borderId="26" xfId="1" applyNumberFormat="1" applyFont="1" applyFill="1" applyBorder="1" applyAlignment="1">
      <alignment horizontal="right" vertical="center" indent="1" readingOrder="1"/>
    </xf>
    <xf numFmtId="3" fontId="12" fillId="0" borderId="14" xfId="1" applyNumberFormat="1" applyFont="1" applyFill="1" applyBorder="1" applyAlignment="1">
      <alignment horizontal="right" vertical="center" indent="1" readingOrder="1"/>
    </xf>
    <xf numFmtId="3" fontId="12" fillId="0" borderId="9" xfId="1" quotePrefix="1" applyNumberFormat="1" applyFont="1" applyFill="1" applyBorder="1" applyAlignment="1">
      <alignment horizontal="right" vertical="center" indent="1" readingOrder="1"/>
    </xf>
    <xf numFmtId="3" fontId="12" fillId="5" borderId="9" xfId="1" applyNumberFormat="1" applyFont="1" applyFill="1" applyBorder="1" applyAlignment="1">
      <alignment horizontal="right" vertical="center" indent="1" readingOrder="1"/>
    </xf>
    <xf numFmtId="3" fontId="12" fillId="5" borderId="14" xfId="1" applyNumberFormat="1" applyFont="1" applyFill="1" applyBorder="1" applyAlignment="1">
      <alignment horizontal="right" vertical="center" indent="1" readingOrder="1"/>
    </xf>
    <xf numFmtId="3" fontId="12" fillId="5" borderId="9" xfId="1" quotePrefix="1" applyNumberFormat="1" applyFont="1" applyFill="1" applyBorder="1" applyAlignment="1">
      <alignment horizontal="right" vertical="center" indent="1" readingOrder="1"/>
    </xf>
    <xf numFmtId="3" fontId="12" fillId="5" borderId="9" xfId="58" applyNumberFormat="1" applyFont="1" applyFill="1" applyBorder="1" applyAlignment="1">
      <alignment horizontal="right" vertical="center" indent="1" readingOrder="1"/>
    </xf>
    <xf numFmtId="3" fontId="12" fillId="5" borderId="14" xfId="58" applyNumberFormat="1" applyFont="1" applyFill="1" applyBorder="1" applyAlignment="1">
      <alignment horizontal="right" vertical="center" indent="1" readingOrder="1"/>
    </xf>
    <xf numFmtId="3" fontId="12" fillId="5" borderId="23" xfId="1" quotePrefix="1" applyNumberFormat="1" applyFont="1" applyFill="1" applyBorder="1" applyAlignment="1">
      <alignment horizontal="right" vertical="center" indent="1" readingOrder="1"/>
    </xf>
    <xf numFmtId="3" fontId="12" fillId="5" borderId="23" xfId="58" quotePrefix="1" applyNumberFormat="1" applyFont="1" applyFill="1" applyBorder="1" applyAlignment="1">
      <alignment horizontal="right" vertical="center" indent="1" readingOrder="1"/>
    </xf>
    <xf numFmtId="3" fontId="11" fillId="4" borderId="49" xfId="36" applyNumberFormat="1" applyFont="1" applyFill="1" applyBorder="1" applyAlignment="1">
      <alignment horizontal="right" vertical="center" indent="1"/>
    </xf>
    <xf numFmtId="0" fontId="26" fillId="0" borderId="14" xfId="0" applyFont="1" applyFill="1" applyBorder="1" applyAlignment="1">
      <alignment horizontal="left" vertical="center" wrapText="1" indent="1"/>
    </xf>
    <xf numFmtId="0" fontId="26" fillId="0" borderId="9" xfId="0" applyFont="1" applyFill="1" applyBorder="1" applyAlignment="1">
      <alignment horizontal="left" vertical="center" wrapText="1" indent="1"/>
    </xf>
    <xf numFmtId="0" fontId="26" fillId="5" borderId="9" xfId="0" applyFont="1" applyFill="1" applyBorder="1" applyAlignment="1">
      <alignment horizontal="left" vertical="center" wrapText="1" indent="1"/>
    </xf>
    <xf numFmtId="0" fontId="26" fillId="5" borderId="14" xfId="0" applyFont="1" applyFill="1" applyBorder="1" applyAlignment="1">
      <alignment horizontal="left" vertical="center" wrapText="1" indent="1"/>
    </xf>
    <xf numFmtId="0" fontId="26" fillId="5" borderId="23" xfId="0" applyFont="1" applyFill="1" applyBorder="1" applyAlignment="1">
      <alignment horizontal="left" vertical="center" wrapText="1" indent="1"/>
    </xf>
    <xf numFmtId="0" fontId="16" fillId="5" borderId="24" xfId="39" applyFont="1" applyFill="1" applyBorder="1" applyAlignment="1">
      <alignment horizontal="center" vertical="center" wrapText="1" readingOrder="2"/>
    </xf>
    <xf numFmtId="0" fontId="12" fillId="0" borderId="0" xfId="95" applyFont="1" applyFill="1" applyBorder="1" applyAlignment="1">
      <alignment horizontal="left" vertical="center" indent="1"/>
    </xf>
    <xf numFmtId="0" fontId="11" fillId="5" borderId="25" xfId="45" applyFont="1" applyFill="1" applyBorder="1" applyAlignment="1">
      <alignment horizontal="center" vertical="center" wrapText="1"/>
    </xf>
    <xf numFmtId="0" fontId="20" fillId="0" borderId="0" xfId="97" applyFont="1" applyFill="1" applyBorder="1" applyAlignment="1">
      <alignment vertical="center"/>
    </xf>
    <xf numFmtId="0" fontId="16" fillId="0" borderId="17" xfId="6" applyFont="1" applyFill="1" applyBorder="1" applyAlignment="1">
      <alignment horizontal="center" vertical="center"/>
    </xf>
    <xf numFmtId="0" fontId="12" fillId="0" borderId="17" xfId="97" applyBorder="1" applyAlignment="1">
      <alignment horizontal="center"/>
    </xf>
    <xf numFmtId="0" fontId="12" fillId="0" borderId="16" xfId="97" applyBorder="1" applyAlignment="1">
      <alignment horizontal="center"/>
    </xf>
    <xf numFmtId="0" fontId="11" fillId="0" borderId="33" xfId="6" applyFont="1" applyFill="1" applyBorder="1" applyAlignment="1">
      <alignment horizontal="left" vertical="center"/>
    </xf>
    <xf numFmtId="3" fontId="11" fillId="0" borderId="22" xfId="97" applyNumberFormat="1" applyFont="1" applyFill="1" applyBorder="1" applyAlignment="1">
      <alignment horizontal="right" vertical="center" indent="1"/>
    </xf>
    <xf numFmtId="0" fontId="16" fillId="0" borderId="28" xfId="6" applyFont="1" applyFill="1" applyBorder="1" applyAlignment="1">
      <alignment horizontal="center" vertical="center"/>
    </xf>
    <xf numFmtId="0" fontId="12" fillId="0" borderId="28" xfId="97" applyBorder="1" applyAlignment="1">
      <alignment horizontal="center"/>
    </xf>
    <xf numFmtId="0" fontId="11" fillId="0" borderId="28" xfId="6" applyFont="1" applyFill="1" applyBorder="1" applyAlignment="1">
      <alignment horizontal="left" vertical="center"/>
    </xf>
    <xf numFmtId="0" fontId="12" fillId="0" borderId="55" xfId="0" applyFont="1" applyFill="1" applyBorder="1" applyAlignment="1">
      <alignment horizontal="left" vertical="center" wrapText="1" indent="1" readingOrder="1"/>
    </xf>
    <xf numFmtId="0" fontId="12" fillId="5" borderId="55" xfId="0" applyFont="1" applyFill="1" applyBorder="1" applyAlignment="1">
      <alignment horizontal="left" vertical="center" wrapText="1" indent="1" readingOrder="1"/>
    </xf>
    <xf numFmtId="165" fontId="11" fillId="0" borderId="25" xfId="1" applyNumberFormat="1" applyFont="1" applyFill="1" applyBorder="1" applyAlignment="1">
      <alignment horizontal="right" vertical="center" indent="1" readingOrder="1"/>
    </xf>
    <xf numFmtId="0" fontId="12" fillId="0" borderId="21" xfId="45" applyFont="1" applyFill="1" applyBorder="1">
      <alignment horizontal="left" vertical="center" wrapText="1" indent="1"/>
    </xf>
    <xf numFmtId="0" fontId="12" fillId="5" borderId="13" xfId="45" applyFont="1" applyFill="1" applyBorder="1">
      <alignment horizontal="left" vertical="center" wrapText="1" indent="1"/>
    </xf>
    <xf numFmtId="0" fontId="12" fillId="0" borderId="11" xfId="45" applyFont="1" applyFill="1" applyBorder="1">
      <alignment horizontal="left" vertical="center" wrapText="1" indent="1"/>
    </xf>
    <xf numFmtId="0" fontId="12" fillId="0" borderId="19" xfId="45" applyFont="1" applyFill="1" applyBorder="1">
      <alignment horizontal="left" vertical="center" wrapText="1" indent="1"/>
    </xf>
    <xf numFmtId="0" fontId="16" fillId="0" borderId="20" xfId="39" applyFont="1" applyFill="1" applyBorder="1">
      <alignment horizontal="right" vertical="center" wrapText="1" indent="1" readingOrder="2"/>
    </xf>
    <xf numFmtId="0" fontId="16" fillId="0" borderId="18" xfId="39" applyFont="1" applyFill="1" applyBorder="1" applyAlignment="1">
      <alignment horizontal="right" vertical="center" wrapText="1" indent="1"/>
    </xf>
    <xf numFmtId="0" fontId="26" fillId="3" borderId="0" xfId="0" applyFont="1" applyFill="1" applyAlignment="1">
      <alignment vertical="top"/>
    </xf>
    <xf numFmtId="0" fontId="26" fillId="3" borderId="0" xfId="0" applyFont="1" applyFill="1"/>
    <xf numFmtId="0" fontId="16" fillId="0" borderId="33" xfId="39" applyFont="1" applyFill="1" applyBorder="1" applyAlignment="1">
      <alignment horizontal="center" vertical="center" readingOrder="2"/>
    </xf>
    <xf numFmtId="1" fontId="58" fillId="0" borderId="28" xfId="24" applyNumberFormat="1" applyFont="1" applyFill="1" applyBorder="1" applyAlignment="1">
      <alignment horizontal="right" vertical="center" indent="1" readingOrder="1"/>
    </xf>
    <xf numFmtId="1" fontId="59" fillId="0" borderId="28" xfId="24" applyNumberFormat="1" applyFont="1" applyFill="1" applyBorder="1" applyAlignment="1">
      <alignment horizontal="right" vertical="center" indent="1" readingOrder="1"/>
    </xf>
    <xf numFmtId="0" fontId="11" fillId="0" borderId="40" xfId="39" applyFont="1" applyFill="1" applyBorder="1" applyAlignment="1">
      <alignment horizontal="center" vertical="center" readingOrder="1"/>
    </xf>
    <xf numFmtId="0" fontId="16" fillId="5" borderId="18" xfId="39" applyFont="1" applyFill="1" applyBorder="1" applyAlignment="1">
      <alignment horizontal="center" vertical="center" readingOrder="2"/>
    </xf>
    <xf numFmtId="1" fontId="58" fillId="5" borderId="23" xfId="24" applyNumberFormat="1" applyFont="1" applyFill="1" applyBorder="1" applyAlignment="1">
      <alignment horizontal="right" vertical="center" indent="1" readingOrder="1"/>
    </xf>
    <xf numFmtId="1" fontId="59" fillId="5" borderId="23" xfId="24" applyNumberFormat="1" applyFont="1" applyFill="1" applyBorder="1" applyAlignment="1">
      <alignment horizontal="right" vertical="center" indent="1" readingOrder="1"/>
    </xf>
    <xf numFmtId="0" fontId="11" fillId="5" borderId="19" xfId="39" applyFont="1" applyFill="1" applyBorder="1" applyAlignment="1">
      <alignment horizontal="center" vertical="center" readingOrder="1"/>
    </xf>
    <xf numFmtId="0" fontId="0" fillId="5" borderId="0" xfId="0" applyFill="1" applyBorder="1"/>
    <xf numFmtId="0" fontId="16" fillId="0" borderId="20" xfId="39" applyFont="1" applyFill="1" applyBorder="1" applyAlignment="1">
      <alignment horizontal="center" vertical="center" readingOrder="2"/>
    </xf>
    <xf numFmtId="1" fontId="58" fillId="0" borderId="26" xfId="24" applyNumberFormat="1" applyFont="1" applyFill="1" applyBorder="1" applyAlignment="1">
      <alignment horizontal="right" vertical="center" indent="1" readingOrder="1"/>
    </xf>
    <xf numFmtId="1" fontId="59" fillId="0" borderId="26" xfId="24" applyNumberFormat="1" applyFont="1" applyFill="1" applyBorder="1" applyAlignment="1">
      <alignment horizontal="right" vertical="center" indent="1" readingOrder="1"/>
    </xf>
    <xf numFmtId="0" fontId="11" fillId="0" borderId="21" xfId="39" applyFont="1" applyFill="1" applyBorder="1" applyAlignment="1">
      <alignment horizontal="center" vertical="center" readingOrder="1"/>
    </xf>
    <xf numFmtId="0" fontId="16" fillId="0" borderId="17" xfId="39" applyFont="1" applyFill="1" applyBorder="1" applyAlignment="1">
      <alignment horizontal="center" vertical="center" readingOrder="2"/>
    </xf>
    <xf numFmtId="0" fontId="12" fillId="0" borderId="29" xfId="24" applyFont="1" applyFill="1" applyBorder="1" applyAlignment="1">
      <alignment horizontal="right" vertical="center" indent="1" readingOrder="1"/>
    </xf>
    <xf numFmtId="0" fontId="11" fillId="0" borderId="29" xfId="24" applyFont="1" applyFill="1" applyBorder="1" applyAlignment="1">
      <alignment horizontal="right" vertical="center" indent="1" readingOrder="1"/>
    </xf>
    <xf numFmtId="0" fontId="12" fillId="5" borderId="23" xfId="24" applyFont="1" applyFill="1" applyBorder="1" applyAlignment="1">
      <alignment horizontal="right" vertical="center" indent="1" readingOrder="1"/>
    </xf>
    <xf numFmtId="0" fontId="11" fillId="5" borderId="23" xfId="24" applyFont="1" applyFill="1" applyBorder="1" applyAlignment="1">
      <alignment horizontal="right" vertical="center" indent="1" readingOrder="1"/>
    </xf>
    <xf numFmtId="0" fontId="12" fillId="0" borderId="26" xfId="24" applyFont="1" applyFill="1" applyBorder="1" applyAlignment="1">
      <alignment horizontal="right" vertical="center" indent="1" readingOrder="1"/>
    </xf>
    <xf numFmtId="0" fontId="11" fillId="0" borderId="26" xfId="24" applyFont="1" applyFill="1" applyBorder="1" applyAlignment="1">
      <alignment horizontal="right" vertical="center" indent="1" readingOrder="1"/>
    </xf>
    <xf numFmtId="0" fontId="12" fillId="0" borderId="21" xfId="45" applyFont="1" applyFill="1" applyBorder="1" applyAlignment="1">
      <alignment horizontal="left" vertical="center" wrapText="1" indent="1"/>
    </xf>
    <xf numFmtId="167" fontId="16" fillId="0" borderId="24" xfId="155" applyNumberFormat="1" applyFont="1" applyFill="1" applyBorder="1" applyAlignment="1">
      <alignment horizontal="center" vertical="center"/>
    </xf>
    <xf numFmtId="3" fontId="12" fillId="0" borderId="14" xfId="58" applyNumberFormat="1" applyFont="1" applyBorder="1" applyAlignment="1">
      <alignment horizontal="right" vertical="center" indent="1"/>
    </xf>
    <xf numFmtId="3" fontId="11" fillId="0" borderId="14" xfId="58" applyNumberFormat="1" applyFont="1" applyBorder="1" applyAlignment="1">
      <alignment horizontal="right" vertical="center" indent="1"/>
    </xf>
    <xf numFmtId="3" fontId="12" fillId="5" borderId="9" xfId="58" applyNumberFormat="1" applyFont="1" applyFill="1" applyBorder="1" applyAlignment="1">
      <alignment horizontal="right" vertical="center" indent="1"/>
    </xf>
    <xf numFmtId="3" fontId="11" fillId="5" borderId="9" xfId="58" applyNumberFormat="1" applyFont="1" applyFill="1" applyBorder="1" applyAlignment="1">
      <alignment horizontal="right" vertical="center" indent="1"/>
    </xf>
    <xf numFmtId="3" fontId="12" fillId="0" borderId="9" xfId="58" applyNumberFormat="1" applyFont="1" applyBorder="1" applyAlignment="1">
      <alignment horizontal="right" vertical="center" indent="1"/>
    </xf>
    <xf numFmtId="3" fontId="11" fillId="0" borderId="9" xfId="58" applyNumberFormat="1" applyFont="1" applyBorder="1" applyAlignment="1">
      <alignment horizontal="right" vertical="center" indent="1"/>
    </xf>
    <xf numFmtId="3" fontId="12" fillId="5" borderId="23" xfId="58" applyNumberFormat="1" applyFont="1" applyFill="1" applyBorder="1" applyAlignment="1">
      <alignment horizontal="right" vertical="center" indent="1"/>
    </xf>
    <xf numFmtId="3" fontId="11" fillId="5" borderId="23" xfId="58" applyNumberFormat="1" applyFont="1" applyFill="1" applyBorder="1" applyAlignment="1">
      <alignment horizontal="right" vertical="center" indent="1"/>
    </xf>
    <xf numFmtId="3" fontId="11" fillId="0" borderId="22" xfId="58" applyNumberFormat="1" applyFont="1" applyFill="1" applyBorder="1" applyAlignment="1">
      <alignment horizontal="right" vertical="center" indent="1"/>
    </xf>
    <xf numFmtId="0" fontId="12" fillId="6" borderId="56" xfId="0" applyFont="1" applyFill="1" applyBorder="1" applyAlignment="1">
      <alignment horizontal="left" vertical="center" wrapText="1" indent="1"/>
    </xf>
    <xf numFmtId="0" fontId="12" fillId="7" borderId="58" xfId="0" applyFont="1" applyFill="1" applyBorder="1" applyAlignment="1">
      <alignment horizontal="left" vertical="center" wrapText="1" indent="1"/>
    </xf>
    <xf numFmtId="0" fontId="11" fillId="6" borderId="59" xfId="0" applyFont="1" applyFill="1" applyBorder="1" applyAlignment="1">
      <alignment horizontal="center" vertical="center" wrapText="1"/>
    </xf>
    <xf numFmtId="0" fontId="22" fillId="4" borderId="0" xfId="0" applyFont="1" applyFill="1" applyBorder="1" applyAlignment="1">
      <alignment horizontal="right" vertical="center" wrapText="1" indent="1"/>
    </xf>
    <xf numFmtId="0" fontId="37" fillId="5" borderId="0" xfId="0" applyFont="1" applyFill="1" applyBorder="1" applyAlignment="1">
      <alignment horizontal="right" vertical="center" wrapText="1" indent="1"/>
    </xf>
    <xf numFmtId="0" fontId="37" fillId="4" borderId="0" xfId="0" applyFont="1" applyFill="1" applyBorder="1" applyAlignment="1">
      <alignment horizontal="right" vertical="center" wrapText="1" indent="1"/>
    </xf>
    <xf numFmtId="0" fontId="0" fillId="4" borderId="87" xfId="0" applyFill="1" applyBorder="1" applyAlignment="1">
      <alignment horizontal="right" vertical="center" indent="1"/>
    </xf>
    <xf numFmtId="0" fontId="0" fillId="5" borderId="88" xfId="0" applyFill="1" applyBorder="1" applyAlignment="1">
      <alignment horizontal="right" vertical="center" indent="1"/>
    </xf>
    <xf numFmtId="0" fontId="0" fillId="4" borderId="88" xfId="0" applyFill="1" applyBorder="1" applyAlignment="1">
      <alignment horizontal="right" vertical="center" indent="1"/>
    </xf>
    <xf numFmtId="0" fontId="0" fillId="4" borderId="89" xfId="0" applyFill="1" applyBorder="1" applyAlignment="1">
      <alignment horizontal="right" vertical="center" indent="1"/>
    </xf>
    <xf numFmtId="0" fontId="0" fillId="5" borderId="90" xfId="0" applyFill="1" applyBorder="1" applyAlignment="1">
      <alignment horizontal="right" vertical="center" indent="1"/>
    </xf>
    <xf numFmtId="0" fontId="12" fillId="0" borderId="23" xfId="160" applyFont="1" applyFill="1" applyBorder="1"/>
    <xf numFmtId="0" fontId="84" fillId="0" borderId="26" xfId="39" applyFont="1" applyFill="1" applyBorder="1" applyAlignment="1">
      <alignment horizontal="right" vertical="center" wrapText="1" indent="1" readingOrder="2"/>
    </xf>
    <xf numFmtId="41" fontId="12" fillId="0" borderId="26" xfId="1" applyNumberFormat="1" applyFont="1" applyFill="1" applyBorder="1" applyAlignment="1">
      <alignment horizontal="right" vertical="center" indent="1" readingOrder="1"/>
    </xf>
    <xf numFmtId="0" fontId="41" fillId="6" borderId="9" xfId="95" applyFont="1" applyFill="1" applyBorder="1" applyAlignment="1">
      <alignment horizontal="left" vertical="center" wrapText="1" indent="1"/>
    </xf>
    <xf numFmtId="0" fontId="41" fillId="0" borderId="9" xfId="95" applyFont="1" applyFill="1" applyBorder="1" applyAlignment="1">
      <alignment horizontal="left" vertical="center" wrapText="1" indent="1"/>
    </xf>
    <xf numFmtId="0" fontId="84" fillId="0" borderId="9" xfId="39" applyFont="1" applyFill="1" applyBorder="1" applyAlignment="1">
      <alignment horizontal="right" vertical="center" wrapText="1" indent="1" readingOrder="2"/>
    </xf>
    <xf numFmtId="0" fontId="41" fillId="5" borderId="9" xfId="95" applyFont="1" applyFill="1" applyBorder="1" applyAlignment="1">
      <alignment horizontal="left" vertical="center" wrapText="1" indent="1"/>
    </xf>
    <xf numFmtId="3" fontId="12" fillId="0" borderId="9" xfId="1" applyNumberFormat="1" applyFont="1" applyFill="1" applyBorder="1" applyAlignment="1">
      <alignment horizontal="right" vertical="center" indent="1" readingOrder="1"/>
    </xf>
    <xf numFmtId="0" fontId="29" fillId="5" borderId="9" xfId="0" applyFont="1" applyFill="1" applyBorder="1" applyAlignment="1">
      <alignment horizontal="left" vertical="center" indent="1"/>
    </xf>
    <xf numFmtId="0" fontId="29" fillId="0" borderId="9" xfId="0" applyFont="1" applyFill="1" applyBorder="1" applyAlignment="1">
      <alignment horizontal="left" vertical="center" indent="1"/>
    </xf>
    <xf numFmtId="3" fontId="12" fillId="5" borderId="9" xfId="0" applyNumberFormat="1" applyFont="1" applyFill="1" applyBorder="1" applyAlignment="1">
      <alignment horizontal="right" vertical="center" indent="1"/>
    </xf>
    <xf numFmtId="3" fontId="12" fillId="0" borderId="9" xfId="0" applyNumberFormat="1" applyFont="1" applyFill="1" applyBorder="1" applyAlignment="1">
      <alignment horizontal="right" vertical="center" indent="1"/>
    </xf>
    <xf numFmtId="3" fontId="12" fillId="5" borderId="17" xfId="0" applyNumberFormat="1" applyFont="1" applyFill="1" applyBorder="1" applyAlignment="1">
      <alignment horizontal="right" vertical="center" indent="1"/>
    </xf>
    <xf numFmtId="0" fontId="29" fillId="5" borderId="17" xfId="0" applyFont="1" applyFill="1" applyBorder="1" applyAlignment="1">
      <alignment horizontal="left" vertical="center" wrapText="1" indent="1"/>
    </xf>
    <xf numFmtId="165" fontId="12" fillId="0" borderId="13" xfId="1" applyNumberFormat="1" applyFont="1" applyFill="1" applyBorder="1" applyAlignment="1">
      <alignment horizontal="right" vertical="center" indent="1"/>
    </xf>
    <xf numFmtId="165" fontId="12" fillId="5" borderId="11" xfId="1" applyNumberFormat="1" applyFont="1" applyFill="1" applyBorder="1" applyAlignment="1">
      <alignment horizontal="right" vertical="center" indent="1"/>
    </xf>
    <xf numFmtId="165" fontId="12" fillId="0" borderId="11" xfId="1" applyNumberFormat="1" applyFont="1" applyFill="1" applyBorder="1" applyAlignment="1">
      <alignment horizontal="right" vertical="center" indent="1"/>
    </xf>
    <xf numFmtId="165" fontId="12" fillId="0" borderId="23" xfId="1" applyNumberFormat="1" applyFont="1" applyFill="1" applyBorder="1" applyAlignment="1">
      <alignment horizontal="right" vertical="center" indent="1"/>
    </xf>
    <xf numFmtId="165" fontId="12" fillId="0" borderId="19" xfId="1" applyNumberFormat="1" applyFont="1" applyFill="1" applyBorder="1" applyAlignment="1">
      <alignment horizontal="right" vertical="center" indent="1"/>
    </xf>
    <xf numFmtId="165" fontId="12" fillId="5" borderId="45" xfId="1" applyNumberFormat="1" applyFont="1" applyFill="1" applyBorder="1" applyAlignment="1">
      <alignment horizontal="right" vertical="center" indent="1"/>
    </xf>
    <xf numFmtId="41" fontId="41" fillId="5" borderId="29" xfId="1" quotePrefix="1" applyNumberFormat="1" applyFont="1" applyFill="1" applyBorder="1" applyAlignment="1">
      <alignment horizontal="right" vertical="center" indent="1"/>
    </xf>
    <xf numFmtId="0" fontId="0" fillId="0" borderId="88" xfId="0" applyFill="1" applyBorder="1" applyAlignment="1">
      <alignment horizontal="right" vertical="center" indent="1"/>
    </xf>
    <xf numFmtId="0" fontId="30" fillId="5" borderId="28" xfId="16" applyFont="1" applyFill="1" applyBorder="1" applyAlignment="1">
      <alignment horizontal="center" vertical="top" wrapText="1"/>
    </xf>
    <xf numFmtId="0" fontId="87" fillId="0" borderId="22" xfId="0" applyFont="1" applyFill="1" applyBorder="1" applyAlignment="1">
      <alignment horizontal="center" vertical="center" wrapText="1" readingOrder="1"/>
    </xf>
    <xf numFmtId="0" fontId="16" fillId="0" borderId="10" xfId="39" applyFont="1" applyFill="1" applyBorder="1" applyAlignment="1">
      <alignment horizontal="right" wrapText="1" indent="1" readingOrder="2"/>
    </xf>
    <xf numFmtId="0" fontId="16" fillId="0" borderId="10" xfId="39" applyFont="1" applyFill="1" applyBorder="1" applyAlignment="1">
      <alignment horizontal="right" vertical="center" wrapText="1" readingOrder="2"/>
    </xf>
    <xf numFmtId="0" fontId="12" fillId="0" borderId="11" xfId="45" applyFont="1" applyFill="1" applyBorder="1" applyAlignment="1">
      <alignment horizontal="left" wrapText="1" indent="1"/>
    </xf>
    <xf numFmtId="0" fontId="16" fillId="0" borderId="26" xfId="39" applyFont="1" applyFill="1" applyBorder="1" applyAlignment="1">
      <alignment horizontal="center" vertical="center" readingOrder="2"/>
    </xf>
    <xf numFmtId="0" fontId="16" fillId="5" borderId="23" xfId="39" applyFont="1" applyFill="1" applyBorder="1" applyAlignment="1">
      <alignment horizontal="center" vertical="center" readingOrder="2"/>
    </xf>
    <xf numFmtId="0" fontId="16" fillId="0" borderId="29" xfId="39" applyFont="1" applyFill="1" applyBorder="1" applyAlignment="1">
      <alignment horizontal="center" vertical="center" readingOrder="2"/>
    </xf>
    <xf numFmtId="0" fontId="16" fillId="5" borderId="29" xfId="39" applyFont="1" applyFill="1" applyBorder="1" applyAlignment="1">
      <alignment horizontal="center" vertical="center" readingOrder="2"/>
    </xf>
    <xf numFmtId="0" fontId="39" fillId="0" borderId="21" xfId="39" applyFont="1" applyFill="1" applyBorder="1" applyAlignment="1">
      <alignment horizontal="center" vertical="center" readingOrder="1"/>
    </xf>
    <xf numFmtId="0" fontId="39" fillId="5" borderId="19" xfId="39" applyFont="1" applyFill="1" applyBorder="1" applyAlignment="1">
      <alignment horizontal="center" vertical="center" readingOrder="1"/>
    </xf>
    <xf numFmtId="0" fontId="39" fillId="0" borderId="45" xfId="39" applyFont="1" applyFill="1" applyBorder="1" applyAlignment="1">
      <alignment horizontal="center" vertical="center" readingOrder="1"/>
    </xf>
    <xf numFmtId="0" fontId="39" fillId="5" borderId="45" xfId="39" applyFont="1" applyFill="1" applyBorder="1" applyAlignment="1">
      <alignment horizontal="center" vertical="center" readingOrder="1"/>
    </xf>
    <xf numFmtId="0" fontId="16" fillId="0" borderId="28" xfId="39" applyFont="1" applyFill="1" applyBorder="1" applyAlignment="1">
      <alignment horizontal="center" vertical="center" readingOrder="2"/>
    </xf>
    <xf numFmtId="0" fontId="12" fillId="0" borderId="28" xfId="24" applyFont="1" applyFill="1" applyBorder="1" applyAlignment="1">
      <alignment horizontal="right" vertical="center" indent="1" readingOrder="1"/>
    </xf>
    <xf numFmtId="0" fontId="11" fillId="0" borderId="28" xfId="24" applyFont="1" applyFill="1" applyBorder="1" applyAlignment="1">
      <alignment horizontal="right" vertical="center" indent="1" readingOrder="1"/>
    </xf>
    <xf numFmtId="0" fontId="11" fillId="4" borderId="17" xfId="0" applyFont="1" applyFill="1" applyBorder="1" applyAlignment="1">
      <alignment horizontal="center" vertical="center" wrapText="1"/>
    </xf>
    <xf numFmtId="3" fontId="11" fillId="4" borderId="17" xfId="36" applyNumberFormat="1" applyFont="1" applyFill="1" applyBorder="1" applyAlignment="1">
      <alignment horizontal="right" vertical="center" indent="1"/>
    </xf>
    <xf numFmtId="0" fontId="30" fillId="4" borderId="17" xfId="0" applyFont="1" applyFill="1" applyBorder="1" applyAlignment="1">
      <alignment horizontal="center" vertical="center" wrapText="1"/>
    </xf>
    <xf numFmtId="0" fontId="11" fillId="5" borderId="47" xfId="16" applyFont="1" applyFill="1" applyBorder="1" applyAlignment="1">
      <alignment horizontal="center" wrapText="1"/>
    </xf>
    <xf numFmtId="0" fontId="30" fillId="5" borderId="40" xfId="16" applyFont="1" applyFill="1" applyBorder="1" applyAlignment="1">
      <alignment horizontal="center" vertical="top" wrapText="1"/>
    </xf>
    <xf numFmtId="165" fontId="12" fillId="0" borderId="13" xfId="1" applyNumberFormat="1" applyFont="1" applyFill="1" applyBorder="1" applyAlignment="1">
      <alignment horizontal="left" vertical="center" indent="1"/>
    </xf>
    <xf numFmtId="165" fontId="12" fillId="5" borderId="11" xfId="1" applyNumberFormat="1" applyFont="1" applyFill="1" applyBorder="1" applyAlignment="1">
      <alignment horizontal="left" vertical="center" indent="1"/>
    </xf>
    <xf numFmtId="165" fontId="12" fillId="0" borderId="11" xfId="1" applyNumberFormat="1" applyFont="1" applyFill="1" applyBorder="1" applyAlignment="1">
      <alignment horizontal="left" vertical="center" indent="1"/>
    </xf>
    <xf numFmtId="165" fontId="12" fillId="0" borderId="23" xfId="1" applyNumberFormat="1" applyFont="1" applyFill="1" applyBorder="1" applyAlignment="1">
      <alignment horizontal="left" vertical="center" indent="1"/>
    </xf>
    <xf numFmtId="0" fontId="41" fillId="5" borderId="14" xfId="95" applyFont="1" applyFill="1" applyBorder="1" applyAlignment="1">
      <alignment horizontal="left" vertical="center" wrapText="1" indent="1"/>
    </xf>
    <xf numFmtId="0" fontId="41" fillId="0" borderId="14" xfId="95" applyFont="1" applyFill="1" applyBorder="1" applyAlignment="1">
      <alignment horizontal="left" vertical="center" wrapText="1" indent="1"/>
    </xf>
    <xf numFmtId="0" fontId="26" fillId="0" borderId="48" xfId="0" applyFont="1" applyFill="1" applyBorder="1"/>
    <xf numFmtId="0" fontId="26" fillId="0" borderId="0" xfId="0" applyFont="1" applyFill="1"/>
    <xf numFmtId="0" fontId="12" fillId="0" borderId="46" xfId="0" applyFont="1" applyBorder="1" applyAlignment="1">
      <alignment horizontal="right" vertical="center" wrapText="1" readingOrder="2"/>
    </xf>
    <xf numFmtId="0" fontId="12" fillId="0" borderId="27" xfId="0" applyFont="1" applyBorder="1" applyAlignment="1">
      <alignment vertical="center" readingOrder="2"/>
    </xf>
    <xf numFmtId="0" fontId="26" fillId="0" borderId="47" xfId="0" applyFont="1" applyBorder="1" applyAlignment="1">
      <alignment horizontal="left" vertical="center" wrapText="1" readingOrder="1"/>
    </xf>
    <xf numFmtId="0" fontId="12" fillId="0" borderId="11" xfId="45" applyFont="1" applyFill="1" applyBorder="1" applyAlignment="1">
      <alignment vertical="top" wrapText="1"/>
    </xf>
    <xf numFmtId="0" fontId="26" fillId="3" borderId="0" xfId="0" applyNumberFormat="1" applyFont="1" applyFill="1" applyAlignment="1">
      <alignment horizontal="left" vertical="top" readingOrder="1"/>
    </xf>
    <xf numFmtId="0" fontId="26" fillId="3" borderId="0" xfId="97" applyFont="1" applyFill="1" applyBorder="1"/>
    <xf numFmtId="0" fontId="16" fillId="8" borderId="66" xfId="37" applyFont="1" applyFill="1" applyBorder="1" applyAlignment="1">
      <alignment horizontal="center" vertical="center" wrapText="1"/>
    </xf>
    <xf numFmtId="0" fontId="11" fillId="6" borderId="32" xfId="0" applyFont="1" applyFill="1" applyBorder="1" applyAlignment="1">
      <alignment horizontal="left" vertical="center" wrapText="1" indent="1"/>
    </xf>
    <xf numFmtId="0" fontId="16" fillId="5" borderId="31" xfId="10" applyFont="1" applyFill="1" applyBorder="1" applyAlignment="1">
      <alignment horizontal="right" vertical="top" wrapText="1" indent="1"/>
    </xf>
    <xf numFmtId="0" fontId="12" fillId="0" borderId="0" xfId="0" applyFont="1" applyFill="1" applyAlignment="1">
      <alignment horizontal="right" vertical="center" readingOrder="2"/>
    </xf>
    <xf numFmtId="0" fontId="11" fillId="5" borderId="22" xfId="36" applyFont="1" applyFill="1" applyBorder="1" applyAlignment="1">
      <alignment horizontal="center" vertical="center" wrapText="1"/>
    </xf>
    <xf numFmtId="0" fontId="11" fillId="5" borderId="25" xfId="36" applyFont="1" applyFill="1" applyBorder="1" applyAlignment="1">
      <alignment horizontal="center" vertical="center" wrapText="1"/>
    </xf>
    <xf numFmtId="0" fontId="29" fillId="0" borderId="0" xfId="0" applyFont="1" applyFill="1" applyAlignment="1">
      <alignment vertical="center"/>
    </xf>
    <xf numFmtId="0" fontId="26" fillId="0" borderId="0" xfId="0" applyFont="1" applyFill="1" applyAlignment="1">
      <alignment vertical="center"/>
    </xf>
    <xf numFmtId="3" fontId="12" fillId="0" borderId="26" xfId="1" applyNumberFormat="1" applyFont="1" applyFill="1" applyBorder="1" applyAlignment="1">
      <alignment horizontal="right" vertical="center" indent="1" readingOrder="1"/>
    </xf>
    <xf numFmtId="3" fontId="12" fillId="5" borderId="17" xfId="1" applyNumberFormat="1" applyFont="1" applyFill="1" applyBorder="1" applyAlignment="1">
      <alignment horizontal="right" vertical="center" indent="1" readingOrder="1"/>
    </xf>
    <xf numFmtId="0" fontId="41" fillId="5" borderId="17" xfId="95" applyFont="1" applyFill="1" applyBorder="1" applyAlignment="1">
      <alignment horizontal="left" vertical="center" wrapText="1" indent="1"/>
    </xf>
    <xf numFmtId="0" fontId="11" fillId="5" borderId="13" xfId="39" applyFont="1" applyFill="1" applyBorder="1" applyAlignment="1">
      <alignment horizontal="right" vertical="center" wrapText="1" indent="1" readingOrder="2"/>
    </xf>
    <xf numFmtId="0" fontId="12" fillId="5" borderId="13" xfId="44" applyFont="1" applyFill="1" applyBorder="1" applyAlignment="1">
      <alignment horizontal="right" vertical="center" indent="1" readingOrder="1"/>
    </xf>
    <xf numFmtId="0" fontId="12" fillId="5" borderId="14" xfId="44" applyFont="1" applyFill="1" applyBorder="1" applyAlignment="1">
      <alignment horizontal="right" vertical="center" indent="1" readingOrder="1"/>
    </xf>
    <xf numFmtId="0" fontId="30" fillId="5" borderId="14" xfId="44" applyFont="1" applyFill="1" applyBorder="1" applyAlignment="1">
      <alignment horizontal="left" vertical="center" indent="1" readingOrder="1"/>
    </xf>
    <xf numFmtId="0" fontId="11" fillId="0" borderId="22" xfId="44" applyFont="1" applyFill="1" applyBorder="1" applyAlignment="1">
      <alignment horizontal="right" vertical="center" indent="1" readingOrder="1"/>
    </xf>
    <xf numFmtId="0" fontId="11" fillId="5" borderId="25" xfId="44" applyFont="1" applyFill="1" applyBorder="1" applyAlignment="1">
      <alignment horizontal="right" vertical="center" indent="1" readingOrder="1"/>
    </xf>
    <xf numFmtId="0" fontId="11" fillId="5" borderId="23" xfId="39" applyFont="1" applyFill="1" applyBorder="1" applyAlignment="1">
      <alignment horizontal="right" vertical="center" wrapText="1" indent="1" readingOrder="2"/>
    </xf>
    <xf numFmtId="0" fontId="12" fillId="5" borderId="23" xfId="44" applyFont="1" applyFill="1" applyBorder="1" applyAlignment="1">
      <alignment horizontal="right" vertical="center" indent="1" readingOrder="1"/>
    </xf>
    <xf numFmtId="0" fontId="30" fillId="5" borderId="23" xfId="44" applyFont="1" applyFill="1" applyBorder="1" applyAlignment="1">
      <alignment horizontal="left" vertical="center" indent="1" readingOrder="1"/>
    </xf>
    <xf numFmtId="0" fontId="11" fillId="4" borderId="70" xfId="39" applyFont="1" applyFill="1" applyBorder="1" applyAlignment="1">
      <alignment horizontal="right" vertical="center" wrapText="1" indent="1" readingOrder="2"/>
    </xf>
    <xf numFmtId="0" fontId="12" fillId="4" borderId="19" xfId="44" applyFont="1" applyFill="1" applyBorder="1" applyAlignment="1">
      <alignment horizontal="right" vertical="center" indent="1" readingOrder="1"/>
    </xf>
    <xf numFmtId="0" fontId="30" fillId="4" borderId="19" xfId="44" applyFont="1" applyFill="1" applyBorder="1" applyAlignment="1">
      <alignment horizontal="left" vertical="center" indent="1" readingOrder="1"/>
    </xf>
    <xf numFmtId="49" fontId="16" fillId="0" borderId="0" xfId="6" applyNumberFormat="1" applyFont="1" applyFill="1" applyBorder="1" applyAlignment="1">
      <alignment horizontal="right" vertical="center"/>
    </xf>
    <xf numFmtId="0" fontId="11" fillId="5" borderId="25" xfId="39" applyFont="1" applyFill="1" applyBorder="1" applyAlignment="1">
      <alignment horizontal="center" vertical="center" wrapText="1" readingOrder="2"/>
    </xf>
    <xf numFmtId="0" fontId="11" fillId="0" borderId="22" xfId="39" applyFont="1" applyFill="1" applyBorder="1" applyAlignment="1">
      <alignment horizontal="center" vertical="center" wrapText="1" readingOrder="2"/>
    </xf>
    <xf numFmtId="0" fontId="30" fillId="0" borderId="22" xfId="44" applyFont="1" applyFill="1" applyBorder="1" applyAlignment="1">
      <alignment horizontal="center" vertical="center" readingOrder="1"/>
    </xf>
    <xf numFmtId="0" fontId="30" fillId="5" borderId="22" xfId="44" applyFont="1" applyFill="1" applyBorder="1" applyAlignment="1">
      <alignment horizontal="center" vertical="center" readingOrder="1"/>
    </xf>
    <xf numFmtId="0" fontId="12" fillId="0" borderId="48" xfId="0" applyFont="1" applyFill="1" applyBorder="1" applyAlignment="1">
      <alignment vertical="center" wrapText="1" readingOrder="2"/>
    </xf>
    <xf numFmtId="165" fontId="11" fillId="5" borderId="23" xfId="1" applyNumberFormat="1" applyFont="1" applyFill="1" applyBorder="1" applyAlignment="1">
      <alignment horizontal="right" vertical="center" indent="1" readingOrder="1"/>
    </xf>
    <xf numFmtId="165" fontId="11" fillId="0" borderId="13" xfId="1" applyNumberFormat="1" applyFont="1" applyFill="1" applyBorder="1" applyAlignment="1">
      <alignment horizontal="right" vertical="center" indent="1" readingOrder="1"/>
    </xf>
    <xf numFmtId="165" fontId="11" fillId="5" borderId="11" xfId="1" applyNumberFormat="1" applyFont="1" applyFill="1" applyBorder="1" applyAlignment="1">
      <alignment horizontal="right" vertical="center" indent="1" readingOrder="1"/>
    </xf>
    <xf numFmtId="165" fontId="11" fillId="5" borderId="19" xfId="1" applyNumberFormat="1" applyFont="1" applyFill="1" applyBorder="1" applyAlignment="1">
      <alignment horizontal="right" vertical="center" indent="1" readingOrder="1"/>
    </xf>
    <xf numFmtId="0" fontId="22" fillId="5" borderId="22" xfId="0" applyFont="1" applyFill="1" applyBorder="1" applyAlignment="1">
      <alignment horizontal="center" vertical="center" wrapText="1"/>
    </xf>
    <xf numFmtId="3" fontId="12" fillId="0" borderId="26" xfId="1" applyNumberFormat="1" applyFont="1" applyFill="1" applyBorder="1" applyAlignment="1">
      <alignment horizontal="right" vertical="center" indent="1"/>
    </xf>
    <xf numFmtId="3" fontId="12" fillId="0" borderId="14" xfId="1" applyNumberFormat="1" applyFont="1" applyFill="1" applyBorder="1" applyAlignment="1">
      <alignment horizontal="right" vertical="center" indent="1"/>
    </xf>
    <xf numFmtId="0" fontId="12" fillId="0" borderId="0" xfId="160" applyFont="1" applyFill="1" applyAlignment="1">
      <alignment wrapText="1"/>
    </xf>
    <xf numFmtId="0" fontId="16" fillId="0" borderId="23" xfId="6" applyFont="1" applyFill="1" applyBorder="1" applyAlignment="1">
      <alignment horizontal="right" vertical="center"/>
    </xf>
    <xf numFmtId="0" fontId="1" fillId="0" borderId="23" xfId="160" applyBorder="1"/>
    <xf numFmtId="0" fontId="11" fillId="0" borderId="23" xfId="6" applyFont="1" applyFill="1" applyBorder="1" applyAlignment="1">
      <alignment vertical="center"/>
    </xf>
    <xf numFmtId="0" fontId="11" fillId="5" borderId="28" xfId="161" applyFont="1" applyFill="1" applyBorder="1" applyAlignment="1">
      <alignment horizontal="center" vertical="top"/>
    </xf>
    <xf numFmtId="0" fontId="16" fillId="5" borderId="27" xfId="39" applyFont="1" applyFill="1" applyBorder="1" applyAlignment="1">
      <alignment horizontal="center" vertical="center" wrapText="1" readingOrder="2"/>
    </xf>
    <xf numFmtId="0" fontId="16" fillId="5" borderId="27" xfId="161" applyFont="1" applyFill="1" applyBorder="1" applyAlignment="1">
      <alignment horizontal="center" vertical="center" readingOrder="2"/>
    </xf>
    <xf numFmtId="0" fontId="16" fillId="4" borderId="20" xfId="160" applyFont="1" applyFill="1" applyBorder="1" applyAlignment="1">
      <alignment horizontal="center" vertical="center" readingOrder="2"/>
    </xf>
    <xf numFmtId="0" fontId="16" fillId="4" borderId="10" xfId="160" applyFont="1" applyFill="1" applyBorder="1" applyAlignment="1">
      <alignment horizontal="center" vertical="center" readingOrder="2"/>
    </xf>
    <xf numFmtId="0" fontId="16" fillId="5" borderId="18" xfId="160" applyFont="1" applyFill="1" applyBorder="1" applyAlignment="1">
      <alignment horizontal="center" vertical="center" readingOrder="2"/>
    </xf>
    <xf numFmtId="0" fontId="16" fillId="5" borderId="44" xfId="160" applyFont="1" applyFill="1" applyBorder="1" applyAlignment="1">
      <alignment horizontal="center" vertical="center" readingOrder="2"/>
    </xf>
    <xf numFmtId="0" fontId="16" fillId="5" borderId="12" xfId="160" applyFont="1" applyFill="1" applyBorder="1" applyAlignment="1">
      <alignment horizontal="center" vertical="center" readingOrder="2"/>
    </xf>
    <xf numFmtId="0" fontId="12" fillId="0" borderId="14" xfId="160" applyFont="1" applyFill="1" applyBorder="1"/>
    <xf numFmtId="0" fontId="16" fillId="5" borderId="33" xfId="160" applyFont="1" applyFill="1" applyBorder="1" applyAlignment="1">
      <alignment horizontal="center" vertical="center" readingOrder="2"/>
    </xf>
    <xf numFmtId="0" fontId="11" fillId="4" borderId="26" xfId="160" applyFont="1" applyFill="1" applyBorder="1" applyAlignment="1">
      <alignment vertical="center" wrapText="1"/>
    </xf>
    <xf numFmtId="0" fontId="11" fillId="5" borderId="9" xfId="160" applyFont="1" applyFill="1" applyBorder="1" applyAlignment="1">
      <alignment vertical="center" wrapText="1"/>
    </xf>
    <xf numFmtId="0" fontId="11" fillId="4" borderId="9" xfId="160" applyFont="1" applyFill="1" applyBorder="1" applyAlignment="1">
      <alignment vertical="center" wrapText="1"/>
    </xf>
    <xf numFmtId="0" fontId="11" fillId="5" borderId="17" xfId="160" applyFont="1" applyFill="1" applyBorder="1" applyAlignment="1">
      <alignment vertical="center" wrapText="1"/>
    </xf>
    <xf numFmtId="3" fontId="12" fillId="4" borderId="26" xfId="94" applyNumberFormat="1" applyFont="1" applyFill="1" applyBorder="1" applyAlignment="1">
      <alignment horizontal="right" vertical="center" readingOrder="1"/>
    </xf>
    <xf numFmtId="3" fontId="11" fillId="4" borderId="26" xfId="94" applyNumberFormat="1" applyFont="1" applyFill="1" applyBorder="1" applyAlignment="1">
      <alignment horizontal="right" vertical="center"/>
    </xf>
    <xf numFmtId="3" fontId="12" fillId="4" borderId="9" xfId="94" applyNumberFormat="1" applyFont="1" applyFill="1" applyBorder="1" applyAlignment="1">
      <alignment horizontal="right" vertical="center" readingOrder="1"/>
    </xf>
    <xf numFmtId="3" fontId="11" fillId="4" borderId="9" xfId="94" applyNumberFormat="1" applyFont="1" applyFill="1" applyBorder="1" applyAlignment="1">
      <alignment horizontal="right" vertical="center"/>
    </xf>
    <xf numFmtId="3" fontId="12" fillId="5" borderId="9" xfId="94" applyNumberFormat="1" applyFont="1" applyFill="1" applyBorder="1" applyAlignment="1">
      <alignment horizontal="right" vertical="center" readingOrder="1"/>
    </xf>
    <xf numFmtId="3" fontId="12" fillId="5" borderId="17" xfId="94" applyNumberFormat="1" applyFont="1" applyFill="1" applyBorder="1" applyAlignment="1">
      <alignment horizontal="right" vertical="center" readingOrder="1"/>
    </xf>
    <xf numFmtId="0" fontId="37" fillId="5" borderId="9" xfId="39" applyFont="1" applyFill="1" applyBorder="1" applyAlignment="1">
      <alignment horizontal="right" vertical="center" wrapText="1" indent="1" readingOrder="2"/>
    </xf>
    <xf numFmtId="0" fontId="37" fillId="0" borderId="9" xfId="39" applyFont="1" applyFill="1" applyBorder="1" applyAlignment="1">
      <alignment horizontal="right" vertical="center" wrapText="1" indent="1" readingOrder="2"/>
    </xf>
    <xf numFmtId="0" fontId="94" fillId="0" borderId="9" xfId="39" applyFont="1" applyFill="1" applyBorder="1" applyAlignment="1">
      <alignment horizontal="right" vertical="center" wrapText="1" indent="1" readingOrder="2"/>
    </xf>
    <xf numFmtId="0" fontId="94" fillId="5" borderId="9" xfId="39" applyFont="1" applyFill="1" applyBorder="1" applyAlignment="1">
      <alignment horizontal="right" vertical="center" wrapText="1" indent="1" readingOrder="2"/>
    </xf>
    <xf numFmtId="0" fontId="37" fillId="5" borderId="9" xfId="158" applyFont="1" applyFill="1" applyBorder="1" applyAlignment="1">
      <alignment horizontal="right" indent="1"/>
    </xf>
    <xf numFmtId="0" fontId="37" fillId="0" borderId="9" xfId="158" applyFont="1" applyFill="1" applyBorder="1" applyAlignment="1">
      <alignment horizontal="right" indent="1"/>
    </xf>
    <xf numFmtId="0" fontId="37" fillId="5" borderId="17" xfId="158" applyFont="1" applyFill="1" applyBorder="1" applyAlignment="1">
      <alignment horizontal="right" vertical="center" indent="1"/>
    </xf>
    <xf numFmtId="0" fontId="37" fillId="0" borderId="14" xfId="39" applyFont="1" applyFill="1" applyBorder="1" applyAlignment="1">
      <alignment horizontal="right" vertical="center" wrapText="1" indent="1" readingOrder="2"/>
    </xf>
    <xf numFmtId="0" fontId="37" fillId="5" borderId="14" xfId="39" applyFont="1" applyFill="1" applyBorder="1" applyAlignment="1">
      <alignment horizontal="right" vertical="center" wrapText="1" indent="1" readingOrder="2"/>
    </xf>
    <xf numFmtId="0" fontId="37" fillId="5" borderId="17" xfId="39" applyFont="1" applyFill="1" applyBorder="1" applyAlignment="1">
      <alignment horizontal="right" vertical="center" wrapText="1" indent="1" readingOrder="2"/>
    </xf>
    <xf numFmtId="0" fontId="96" fillId="0" borderId="26" xfId="39" applyFont="1" applyFill="1" applyBorder="1" applyAlignment="1">
      <alignment horizontal="left" vertical="center" wrapText="1" indent="1" readingOrder="1"/>
    </xf>
    <xf numFmtId="0" fontId="96" fillId="0" borderId="9" xfId="39" applyFont="1" applyFill="1" applyBorder="1" applyAlignment="1">
      <alignment horizontal="left" vertical="center" wrapText="1" indent="1" readingOrder="1"/>
    </xf>
    <xf numFmtId="0" fontId="11" fillId="5" borderId="28" xfId="45" applyFont="1" applyFill="1" applyBorder="1" applyAlignment="1">
      <alignment horizontal="center" vertical="top" wrapText="1"/>
    </xf>
    <xf numFmtId="0" fontId="41" fillId="4" borderId="26" xfId="160" applyFont="1" applyFill="1" applyBorder="1" applyAlignment="1">
      <alignment vertical="center" wrapText="1"/>
    </xf>
    <xf numFmtId="0" fontId="11" fillId="4" borderId="47" xfId="160" applyFont="1" applyFill="1" applyBorder="1" applyAlignment="1">
      <alignment horizontal="center"/>
    </xf>
    <xf numFmtId="0" fontId="41" fillId="4" borderId="9" xfId="160" applyFont="1" applyFill="1" applyBorder="1" applyAlignment="1">
      <alignment vertical="center" wrapText="1"/>
    </xf>
    <xf numFmtId="0" fontId="11" fillId="4" borderId="45" xfId="160" applyFont="1" applyFill="1" applyBorder="1" applyAlignment="1">
      <alignment horizontal="center"/>
    </xf>
    <xf numFmtId="3" fontId="11" fillId="5" borderId="9" xfId="94" applyNumberFormat="1" applyFont="1" applyFill="1" applyBorder="1" applyAlignment="1">
      <alignment horizontal="right" vertical="center"/>
    </xf>
    <xf numFmtId="0" fontId="41" fillId="5" borderId="26" xfId="160" applyFont="1" applyFill="1" applyBorder="1" applyAlignment="1">
      <alignment vertical="center" wrapText="1"/>
    </xf>
    <xf numFmtId="0" fontId="11" fillId="5" borderId="45" xfId="160" applyFont="1" applyFill="1" applyBorder="1" applyAlignment="1">
      <alignment horizontal="center"/>
    </xf>
    <xf numFmtId="0" fontId="41" fillId="5" borderId="9" xfId="160" applyFont="1" applyFill="1" applyBorder="1" applyAlignment="1">
      <alignment vertical="center" wrapText="1"/>
    </xf>
    <xf numFmtId="3" fontId="11" fillId="5" borderId="17" xfId="94" applyNumberFormat="1" applyFont="1" applyFill="1" applyBorder="1" applyAlignment="1">
      <alignment horizontal="right" vertical="center"/>
    </xf>
    <xf numFmtId="0" fontId="41" fillId="5" borderId="17" xfId="160" applyFont="1" applyFill="1" applyBorder="1" applyAlignment="1">
      <alignment vertical="center" wrapText="1"/>
    </xf>
    <xf numFmtId="0" fontId="11" fillId="5" borderId="40" xfId="160" applyFont="1" applyFill="1" applyBorder="1" applyAlignment="1">
      <alignment horizontal="center"/>
    </xf>
    <xf numFmtId="0" fontId="13" fillId="0" borderId="0" xfId="162" applyFont="1" applyAlignment="1">
      <alignment vertical="top"/>
    </xf>
    <xf numFmtId="0" fontId="12" fillId="5" borderId="56" xfId="0" applyFont="1" applyFill="1" applyBorder="1" applyAlignment="1">
      <alignment horizontal="left" vertical="center" wrapText="1" indent="1" readingOrder="1"/>
    </xf>
    <xf numFmtId="165" fontId="12" fillId="5" borderId="14" xfId="1" applyNumberFormat="1" applyFont="1" applyFill="1" applyBorder="1" applyAlignment="1">
      <alignment horizontal="right" vertical="center" indent="1" readingOrder="1"/>
    </xf>
    <xf numFmtId="165" fontId="11" fillId="5" borderId="14" xfId="1" applyNumberFormat="1" applyFont="1" applyFill="1" applyBorder="1" applyAlignment="1">
      <alignment horizontal="right" vertical="center" indent="1" readingOrder="1"/>
    </xf>
    <xf numFmtId="0" fontId="16" fillId="0" borderId="44" xfId="39" applyFont="1" applyFill="1" applyBorder="1">
      <alignment horizontal="right" vertical="center" wrapText="1" indent="1" readingOrder="2"/>
    </xf>
    <xf numFmtId="165" fontId="12" fillId="0" borderId="29" xfId="1" applyNumberFormat="1" applyFont="1" applyFill="1" applyBorder="1" applyAlignment="1">
      <alignment horizontal="right" vertical="center" indent="1" readingOrder="1"/>
    </xf>
    <xf numFmtId="0" fontId="12" fillId="0" borderId="0" xfId="0" applyFont="1" applyFill="1" applyBorder="1" applyAlignment="1">
      <alignment horizontal="left" vertical="center" wrapText="1" indent="1" readingOrder="1"/>
    </xf>
    <xf numFmtId="0" fontId="16" fillId="5" borderId="44" xfId="39" applyFont="1" applyFill="1" applyBorder="1">
      <alignment horizontal="right" vertical="center" wrapText="1" indent="1" readingOrder="2"/>
    </xf>
    <xf numFmtId="165" fontId="12" fillId="5" borderId="29" xfId="1" applyNumberFormat="1" applyFont="1" applyFill="1" applyBorder="1" applyAlignment="1">
      <alignment horizontal="right" vertical="center" indent="1" readingOrder="1"/>
    </xf>
    <xf numFmtId="0" fontId="12" fillId="5" borderId="0" xfId="0" applyFont="1" applyFill="1" applyBorder="1" applyAlignment="1">
      <alignment horizontal="left" vertical="center" wrapText="1" indent="1" readingOrder="1"/>
    </xf>
    <xf numFmtId="0" fontId="16" fillId="0" borderId="22" xfId="36" applyFont="1" applyFill="1" applyBorder="1" applyAlignment="1">
      <alignment horizontal="center" vertical="center"/>
    </xf>
    <xf numFmtId="165" fontId="11" fillId="0" borderId="22" xfId="1" applyNumberFormat="1" applyFont="1" applyFill="1" applyBorder="1" applyAlignment="1">
      <alignment horizontal="right" vertical="center" indent="1"/>
    </xf>
    <xf numFmtId="0" fontId="68" fillId="5" borderId="0" xfId="162" applyFont="1" applyFill="1" applyBorder="1" applyAlignment="1">
      <alignment horizontal="right" vertical="center" wrapText="1" indent="1" readingOrder="2"/>
    </xf>
    <xf numFmtId="0" fontId="35" fillId="5" borderId="0" xfId="162" applyFont="1" applyFill="1" applyBorder="1" applyAlignment="1">
      <alignment vertical="center"/>
    </xf>
    <xf numFmtId="0" fontId="27" fillId="5" borderId="0" xfId="162" applyFont="1" applyFill="1" applyBorder="1" applyAlignment="1">
      <alignment horizontal="left" vertical="center" wrapText="1" indent="1"/>
    </xf>
    <xf numFmtId="0" fontId="68" fillId="5" borderId="0" xfId="162" applyFont="1" applyFill="1" applyBorder="1" applyAlignment="1">
      <alignment horizontal="right" wrapText="1" indent="1" readingOrder="2"/>
    </xf>
    <xf numFmtId="0" fontId="26" fillId="0" borderId="0" xfId="0" applyFont="1" applyFill="1" applyAlignment="1">
      <alignment horizontal="left" vertical="center" wrapText="1"/>
    </xf>
    <xf numFmtId="0" fontId="12" fillId="0" borderId="0" xfId="0" applyFont="1" applyFill="1" applyBorder="1" applyAlignment="1">
      <alignment horizontal="right" vertical="center" wrapText="1" readingOrder="2"/>
    </xf>
    <xf numFmtId="0" fontId="12" fillId="0" borderId="48" xfId="0" applyFont="1" applyFill="1" applyBorder="1" applyAlignment="1">
      <alignment horizontal="right" readingOrder="2"/>
    </xf>
    <xf numFmtId="0" fontId="29" fillId="0" borderId="48" xfId="0" applyFont="1" applyFill="1" applyBorder="1" applyAlignment="1">
      <alignment horizontal="right" readingOrder="2"/>
    </xf>
    <xf numFmtId="0" fontId="35" fillId="0" borderId="0" xfId="2" applyFont="1" applyFill="1" applyAlignment="1">
      <alignment horizontal="center" vertical="center" wrapText="1"/>
    </xf>
    <xf numFmtId="0" fontId="35" fillId="0" borderId="0" xfId="2" applyFont="1" applyFill="1" applyAlignment="1">
      <alignment horizontal="center" vertical="center"/>
    </xf>
    <xf numFmtId="0" fontId="35" fillId="0" borderId="0" xfId="2" applyFont="1" applyFill="1" applyAlignment="1">
      <alignment horizontal="center" vertical="center" wrapText="1" readingOrder="2"/>
    </xf>
    <xf numFmtId="0" fontId="35" fillId="0" borderId="0" xfId="2" applyFont="1" applyFill="1" applyAlignment="1">
      <alignment horizontal="center" vertical="center" readingOrder="2"/>
    </xf>
    <xf numFmtId="0" fontId="16" fillId="0" borderId="0" xfId="6" applyFont="1" applyFill="1" applyAlignment="1">
      <alignment horizontal="center" vertical="center" wrapText="1"/>
    </xf>
    <xf numFmtId="0" fontId="16" fillId="0" borderId="0" xfId="6" applyFont="1" applyFill="1" applyAlignment="1">
      <alignment horizontal="center" vertical="center"/>
    </xf>
    <xf numFmtId="0" fontId="16" fillId="5" borderId="34" xfId="10" applyFont="1" applyFill="1" applyBorder="1">
      <alignment horizontal="right" vertical="center" wrapText="1"/>
    </xf>
    <xf numFmtId="0" fontId="16" fillId="5" borderId="36" xfId="10" applyFont="1" applyFill="1" applyBorder="1">
      <alignment horizontal="right" vertical="center" wrapText="1"/>
    </xf>
    <xf numFmtId="0" fontId="16" fillId="5" borderId="38" xfId="10" applyFont="1" applyFill="1" applyBorder="1">
      <alignment horizontal="right" vertical="center" wrapText="1"/>
    </xf>
    <xf numFmtId="1" fontId="11" fillId="5" borderId="35" xfId="14" applyFont="1" applyFill="1" applyBorder="1" applyAlignment="1">
      <alignment horizontal="left" vertical="center" wrapText="1"/>
    </xf>
    <xf numFmtId="1" fontId="11" fillId="5" borderId="37" xfId="14" applyFont="1" applyFill="1" applyBorder="1" applyAlignment="1">
      <alignment horizontal="left" vertical="center" wrapText="1"/>
    </xf>
    <xf numFmtId="1" fontId="11" fillId="5" borderId="39" xfId="14" applyFont="1" applyFill="1" applyBorder="1" applyAlignment="1">
      <alignment horizontal="left" vertical="center" wrapText="1"/>
    </xf>
    <xf numFmtId="0" fontId="11" fillId="5" borderId="27" xfId="16" applyFont="1" applyFill="1" applyBorder="1" applyAlignment="1">
      <alignment horizontal="center" vertical="center" wrapText="1"/>
    </xf>
    <xf numFmtId="0" fontId="11" fillId="5" borderId="29" xfId="16" applyFont="1" applyFill="1" applyBorder="1" applyAlignment="1">
      <alignment horizontal="center" vertical="center" wrapText="1"/>
    </xf>
    <xf numFmtId="0" fontId="11" fillId="5" borderId="28" xfId="16" applyFont="1" applyFill="1" applyBorder="1" applyAlignment="1">
      <alignment horizontal="center" vertical="center" wrapText="1"/>
    </xf>
    <xf numFmtId="0" fontId="35" fillId="0" borderId="0" xfId="6" applyFont="1" applyFill="1" applyAlignment="1">
      <alignment horizontal="center" vertical="center" readingOrder="2"/>
    </xf>
    <xf numFmtId="0" fontId="26" fillId="0" borderId="48" xfId="0" applyFont="1" applyFill="1" applyBorder="1" applyAlignment="1">
      <alignment horizontal="left" vertical="center"/>
    </xf>
    <xf numFmtId="0" fontId="16" fillId="0" borderId="46" xfId="39" applyFont="1" applyFill="1" applyBorder="1" applyAlignment="1">
      <alignment horizontal="center" vertical="center" wrapText="1" readingOrder="2"/>
    </xf>
    <xf numFmtId="0" fontId="16" fillId="0" borderId="44" xfId="39" applyFont="1" applyFill="1" applyBorder="1" applyAlignment="1">
      <alignment horizontal="center" vertical="center" wrapText="1" readingOrder="2"/>
    </xf>
    <xf numFmtId="0" fontId="16" fillId="0" borderId="33" xfId="39" applyFont="1" applyFill="1" applyBorder="1" applyAlignment="1">
      <alignment horizontal="center" vertical="center" wrapText="1" readingOrder="2"/>
    </xf>
    <xf numFmtId="0" fontId="16" fillId="5" borderId="44" xfId="39" applyFont="1" applyFill="1" applyBorder="1" applyAlignment="1">
      <alignment horizontal="center" vertical="center" wrapText="1" readingOrder="2"/>
    </xf>
    <xf numFmtId="0" fontId="16" fillId="5" borderId="33" xfId="39" applyFont="1" applyFill="1" applyBorder="1" applyAlignment="1">
      <alignment horizontal="center" vertical="center" wrapText="1" readingOrder="2"/>
    </xf>
    <xf numFmtId="0" fontId="11" fillId="0" borderId="47" xfId="45" applyFont="1" applyFill="1" applyBorder="1" applyAlignment="1">
      <alignment horizontal="center" vertical="center" wrapText="1"/>
    </xf>
    <xf numFmtId="0" fontId="11" fillId="0" borderId="45" xfId="45" applyFont="1" applyFill="1" applyBorder="1" applyAlignment="1">
      <alignment horizontal="center" vertical="center" wrapText="1"/>
    </xf>
    <xf numFmtId="0" fontId="11" fillId="0" borderId="40" xfId="45" applyFont="1" applyFill="1" applyBorder="1" applyAlignment="1">
      <alignment horizontal="center" vertical="center" wrapText="1"/>
    </xf>
    <xf numFmtId="0" fontId="11" fillId="5" borderId="45" xfId="45" applyFont="1" applyFill="1" applyBorder="1" applyAlignment="1">
      <alignment horizontal="center" vertical="center" wrapText="1"/>
    </xf>
    <xf numFmtId="0" fontId="11" fillId="5" borderId="40" xfId="45" applyFont="1" applyFill="1" applyBorder="1" applyAlignment="1">
      <alignment horizontal="center" vertical="center" wrapText="1"/>
    </xf>
    <xf numFmtId="1" fontId="11" fillId="5" borderId="32" xfId="14" applyFont="1" applyFill="1" applyBorder="1" applyAlignment="1">
      <alignment horizontal="left" wrapText="1" indent="1"/>
    </xf>
    <xf numFmtId="1" fontId="11" fillId="5" borderId="71" xfId="14" applyFont="1" applyFill="1" applyBorder="1" applyAlignment="1">
      <alignment horizontal="left" wrapText="1" indent="1"/>
    </xf>
    <xf numFmtId="0" fontId="16" fillId="5" borderId="72" xfId="10" applyFont="1" applyFill="1" applyBorder="1" applyAlignment="1">
      <alignment wrapText="1"/>
    </xf>
    <xf numFmtId="0" fontId="16" fillId="5" borderId="31" xfId="10" applyFont="1" applyFill="1" applyBorder="1" applyAlignment="1">
      <alignment wrapText="1"/>
    </xf>
    <xf numFmtId="0" fontId="11" fillId="5" borderId="22" xfId="17" applyFont="1" applyFill="1" applyBorder="1">
      <alignment horizontal="center" vertical="center" wrapText="1"/>
    </xf>
    <xf numFmtId="0" fontId="30" fillId="5" borderId="27" xfId="17" applyFont="1" applyFill="1" applyBorder="1">
      <alignment horizontal="center" vertical="center" wrapText="1"/>
    </xf>
    <xf numFmtId="0" fontId="30" fillId="5" borderId="22" xfId="17" applyFont="1" applyFill="1" applyBorder="1">
      <alignment horizontal="center" vertical="center" wrapText="1"/>
    </xf>
    <xf numFmtId="0" fontId="16" fillId="5" borderId="31" xfId="10" applyFont="1" applyFill="1" applyBorder="1" applyAlignment="1">
      <alignment horizontal="right" vertical="center" wrapText="1"/>
    </xf>
    <xf numFmtId="0" fontId="16" fillId="5" borderId="50" xfId="10" applyFont="1" applyFill="1" applyBorder="1" applyAlignment="1">
      <alignment horizontal="right" vertical="center" wrapText="1"/>
    </xf>
    <xf numFmtId="0" fontId="16" fillId="5" borderId="27" xfId="16" applyFont="1" applyFill="1" applyBorder="1" applyAlignment="1">
      <alignment horizontal="center" vertical="center" wrapText="1"/>
    </xf>
    <xf numFmtId="0" fontId="22" fillId="5" borderId="27" xfId="16" applyFont="1" applyFill="1" applyBorder="1" applyAlignment="1">
      <alignment horizontal="center" vertical="center" wrapText="1"/>
    </xf>
    <xf numFmtId="0" fontId="22" fillId="5" borderId="27" xfId="36" applyFont="1" applyFill="1" applyBorder="1" applyAlignment="1">
      <alignment horizontal="center" vertical="center"/>
    </xf>
    <xf numFmtId="1" fontId="11" fillId="5" borderId="32" xfId="14" applyFont="1" applyFill="1" applyBorder="1" applyAlignment="1">
      <alignment horizontal="left" vertical="center" wrapText="1"/>
    </xf>
    <xf numFmtId="1" fontId="11" fillId="5" borderId="41" xfId="14" applyFont="1" applyFill="1" applyBorder="1" applyAlignment="1">
      <alignment horizontal="left" vertical="center" wrapText="1"/>
    </xf>
    <xf numFmtId="0" fontId="27" fillId="5" borderId="28" xfId="16" applyFont="1" applyFill="1" applyBorder="1" applyAlignment="1">
      <alignment horizontal="center" vertical="center" wrapText="1"/>
    </xf>
    <xf numFmtId="0" fontId="27" fillId="5" borderId="28" xfId="36" applyFont="1" applyFill="1" applyBorder="1" applyAlignment="1">
      <alignment horizontal="center" vertical="center"/>
    </xf>
    <xf numFmtId="0" fontId="35" fillId="0" borderId="73" xfId="2" applyFont="1" applyBorder="1" applyAlignment="1">
      <alignment horizontal="center" vertical="center" wrapText="1"/>
    </xf>
    <xf numFmtId="0" fontId="35" fillId="0" borderId="73" xfId="2" applyFont="1" applyBorder="1" applyAlignment="1">
      <alignment horizontal="center" vertical="center"/>
    </xf>
    <xf numFmtId="0" fontId="35" fillId="0" borderId="73" xfId="2" applyFont="1" applyBorder="1" applyAlignment="1">
      <alignment horizontal="center" vertical="center" wrapText="1" readingOrder="2"/>
    </xf>
    <xf numFmtId="0" fontId="35" fillId="0" borderId="73" xfId="2" applyFont="1" applyBorder="1" applyAlignment="1">
      <alignment horizontal="center" vertical="center" readingOrder="2"/>
    </xf>
    <xf numFmtId="0" fontId="16" fillId="0" borderId="73" xfId="6" applyFont="1" applyBorder="1" applyAlignment="1">
      <alignment horizontal="center" vertical="center" wrapText="1"/>
    </xf>
    <xf numFmtId="0" fontId="16" fillId="0" borderId="73" xfId="6" applyFont="1" applyBorder="1" applyAlignment="1">
      <alignment horizontal="center" vertical="center"/>
    </xf>
    <xf numFmtId="1" fontId="16" fillId="8" borderId="46" xfId="15" applyFont="1" applyFill="1" applyBorder="1">
      <alignment horizontal="center" vertical="center"/>
    </xf>
    <xf numFmtId="1" fontId="16" fillId="8" borderId="44" xfId="15" applyFont="1" applyFill="1" applyBorder="1">
      <alignment horizontal="center" vertical="center"/>
    </xf>
    <xf numFmtId="1" fontId="16" fillId="8" borderId="33" xfId="15" applyFont="1" applyFill="1" applyBorder="1">
      <alignment horizontal="center" vertical="center"/>
    </xf>
    <xf numFmtId="0" fontId="11" fillId="8" borderId="47" xfId="16" applyFont="1" applyFill="1" applyBorder="1">
      <alignment horizontal="center" vertical="center" wrapText="1"/>
    </xf>
    <xf numFmtId="0" fontId="11" fillId="8" borderId="45" xfId="16" applyFont="1" applyFill="1" applyBorder="1">
      <alignment horizontal="center" vertical="center" wrapText="1"/>
    </xf>
    <xf numFmtId="0" fontId="11" fillId="8" borderId="40" xfId="16" applyFont="1" applyFill="1" applyBorder="1">
      <alignment horizontal="center" vertical="center" wrapText="1"/>
    </xf>
    <xf numFmtId="1" fontId="16" fillId="8" borderId="20" xfId="15" applyFont="1" applyFill="1" applyBorder="1">
      <alignment horizontal="center" vertical="center"/>
    </xf>
    <xf numFmtId="1" fontId="16" fillId="8" borderId="10" xfId="15" applyFont="1" applyFill="1" applyBorder="1">
      <alignment horizontal="center" vertical="center"/>
    </xf>
    <xf numFmtId="1" fontId="16" fillId="8" borderId="18" xfId="15" applyFont="1" applyFill="1" applyBorder="1">
      <alignment horizontal="center" vertical="center"/>
    </xf>
    <xf numFmtId="0" fontId="22" fillId="8" borderId="26" xfId="16" applyFont="1" applyFill="1" applyBorder="1">
      <alignment horizontal="center" vertical="center" wrapText="1"/>
    </xf>
    <xf numFmtId="0" fontId="22" fillId="8" borderId="9" xfId="16" applyFont="1" applyFill="1" applyBorder="1">
      <alignment horizontal="center" vertical="center" wrapText="1"/>
    </xf>
    <xf numFmtId="0" fontId="22" fillId="8" borderId="23" xfId="16" applyFont="1" applyFill="1" applyBorder="1">
      <alignment horizontal="center" vertical="center" wrapText="1"/>
    </xf>
    <xf numFmtId="0" fontId="11" fillId="8" borderId="21" xfId="16" applyFont="1" applyFill="1" applyBorder="1">
      <alignment horizontal="center" vertical="center" wrapText="1"/>
    </xf>
    <xf numFmtId="0" fontId="11" fillId="8" borderId="11" xfId="16" applyFont="1" applyFill="1" applyBorder="1">
      <alignment horizontal="center" vertical="center" wrapText="1"/>
    </xf>
    <xf numFmtId="0" fontId="11" fillId="8" borderId="19" xfId="16" applyFont="1" applyFill="1" applyBorder="1">
      <alignment horizontal="center" vertical="center" wrapText="1"/>
    </xf>
    <xf numFmtId="0" fontId="89" fillId="4" borderId="0" xfId="2" applyFont="1" applyFill="1" applyAlignment="1">
      <alignment horizontal="center" vertical="center"/>
    </xf>
    <xf numFmtId="0" fontId="78" fillId="4" borderId="0" xfId="2" applyFont="1" applyFill="1" applyAlignment="1">
      <alignment horizontal="center" vertical="center" wrapText="1"/>
    </xf>
    <xf numFmtId="0" fontId="90" fillId="4" borderId="0" xfId="2" applyFont="1" applyFill="1" applyAlignment="1">
      <alignment horizontal="center" vertical="center"/>
    </xf>
    <xf numFmtId="0" fontId="78" fillId="4" borderId="0" xfId="6" applyFont="1" applyFill="1" applyAlignment="1">
      <alignment horizontal="center" vertical="center"/>
    </xf>
    <xf numFmtId="0" fontId="26" fillId="0" borderId="48" xfId="0" applyFont="1" applyFill="1" applyBorder="1" applyAlignment="1">
      <alignment horizontal="left" readingOrder="1"/>
    </xf>
    <xf numFmtId="0" fontId="12" fillId="0" borderId="0" xfId="0" applyFont="1" applyFill="1" applyAlignment="1">
      <alignment horizontal="right" vertical="center" readingOrder="2"/>
    </xf>
    <xf numFmtId="0" fontId="12" fillId="0" borderId="0" xfId="0" applyFont="1" applyFill="1" applyAlignment="1">
      <alignment horizontal="right" vertical="center" wrapText="1" readingOrder="2"/>
    </xf>
    <xf numFmtId="1" fontId="11" fillId="5" borderId="35" xfId="14" applyFont="1" applyFill="1" applyBorder="1">
      <alignment horizontal="left" vertical="center" wrapText="1"/>
    </xf>
    <xf numFmtId="1" fontId="11" fillId="5" borderId="37" xfId="14" applyFont="1" applyFill="1" applyBorder="1">
      <alignment horizontal="left" vertical="center" wrapText="1"/>
    </xf>
    <xf numFmtId="1" fontId="11" fillId="5" borderId="39" xfId="14" applyFont="1" applyFill="1" applyBorder="1">
      <alignment horizontal="left" vertical="center" wrapText="1"/>
    </xf>
    <xf numFmtId="0" fontId="22" fillId="5" borderId="27" xfId="16" applyFont="1" applyFill="1" applyBorder="1">
      <alignment horizontal="center" vertical="center" wrapText="1"/>
    </xf>
    <xf numFmtId="1" fontId="16" fillId="5" borderId="46" xfId="15" applyFont="1" applyFill="1" applyBorder="1" applyAlignment="1">
      <alignment horizontal="center" vertical="center"/>
    </xf>
    <xf numFmtId="1" fontId="16" fillId="5" borderId="44" xfId="15" applyFont="1" applyFill="1" applyBorder="1" applyAlignment="1">
      <alignment horizontal="center" vertical="center"/>
    </xf>
    <xf numFmtId="1" fontId="16" fillId="5" borderId="33" xfId="15" applyFont="1" applyFill="1" applyBorder="1" applyAlignment="1">
      <alignment horizontal="center" vertical="center"/>
    </xf>
    <xf numFmtId="0" fontId="22" fillId="5" borderId="25" xfId="16" applyFont="1" applyFill="1" applyBorder="1" applyAlignment="1">
      <alignment horizontal="center" vertical="center" wrapText="1"/>
    </xf>
    <xf numFmtId="0" fontId="22" fillId="5" borderId="7" xfId="16" applyFont="1" applyFill="1" applyBorder="1" applyAlignment="1">
      <alignment horizontal="center" vertical="center" wrapText="1"/>
    </xf>
    <xf numFmtId="0" fontId="36" fillId="0" borderId="48" xfId="0" applyFont="1" applyFill="1" applyBorder="1" applyAlignment="1">
      <alignment horizontal="right" readingOrder="2"/>
    </xf>
    <xf numFmtId="0" fontId="12" fillId="0" borderId="0" xfId="0" applyFont="1" applyFill="1" applyAlignment="1">
      <alignment horizontal="right" readingOrder="2"/>
    </xf>
    <xf numFmtId="0" fontId="11" fillId="5" borderId="47" xfId="16" applyFont="1" applyFill="1" applyBorder="1" applyAlignment="1">
      <alignment horizontal="center" vertical="center" wrapText="1"/>
    </xf>
    <xf numFmtId="0" fontId="11" fillId="5" borderId="45" xfId="16" applyFont="1" applyFill="1" applyBorder="1" applyAlignment="1">
      <alignment horizontal="center" vertical="center" wrapText="1"/>
    </xf>
    <xf numFmtId="0" fontId="11" fillId="5" borderId="40" xfId="16" applyFont="1" applyFill="1" applyBorder="1" applyAlignment="1">
      <alignment horizontal="center" vertical="center" wrapText="1"/>
    </xf>
    <xf numFmtId="0" fontId="12" fillId="0" borderId="0" xfId="0" applyFont="1" applyFill="1" applyAlignment="1">
      <alignment horizontal="center"/>
    </xf>
    <xf numFmtId="0" fontId="26" fillId="0" borderId="0" xfId="0" applyFont="1" applyFill="1" applyAlignment="1">
      <alignment horizontal="left" readingOrder="1"/>
    </xf>
    <xf numFmtId="0" fontId="12" fillId="0" borderId="0" xfId="0" applyFont="1" applyFill="1" applyBorder="1" applyAlignment="1">
      <alignment horizontal="right" readingOrder="2"/>
    </xf>
    <xf numFmtId="0" fontId="36" fillId="0" borderId="0" xfId="0" applyFont="1" applyFill="1" applyBorder="1" applyAlignment="1">
      <alignment horizontal="right" readingOrder="2"/>
    </xf>
    <xf numFmtId="0" fontId="26" fillId="0" borderId="0" xfId="0" applyFont="1" applyFill="1" applyBorder="1" applyAlignment="1">
      <alignment horizontal="left" readingOrder="1"/>
    </xf>
    <xf numFmtId="165" fontId="12" fillId="0" borderId="23" xfId="58" applyNumberFormat="1" applyFont="1" applyFill="1" applyBorder="1" applyAlignment="1">
      <alignment horizontal="right" vertical="center" indent="1"/>
    </xf>
    <xf numFmtId="165" fontId="12" fillId="0" borderId="14" xfId="58" applyNumberFormat="1" applyFont="1" applyFill="1" applyBorder="1" applyAlignment="1">
      <alignment horizontal="right" vertical="center" indent="1"/>
    </xf>
    <xf numFmtId="2" fontId="12" fillId="0" borderId="23" xfId="58" applyNumberFormat="1" applyFont="1" applyFill="1" applyBorder="1" applyAlignment="1">
      <alignment horizontal="right" vertical="center" indent="1"/>
    </xf>
    <xf numFmtId="2" fontId="12" fillId="0" borderId="14" xfId="58" applyNumberFormat="1" applyFont="1" applyFill="1" applyBorder="1" applyAlignment="1">
      <alignment horizontal="right" vertical="center" indent="1"/>
    </xf>
    <xf numFmtId="165" fontId="11" fillId="0" borderId="23" xfId="58" applyNumberFormat="1" applyFont="1" applyFill="1" applyBorder="1" applyAlignment="1">
      <alignment horizontal="right" vertical="center" indent="1"/>
    </xf>
    <xf numFmtId="165" fontId="11" fillId="0" borderId="14" xfId="58" applyNumberFormat="1" applyFont="1" applyFill="1" applyBorder="1" applyAlignment="1">
      <alignment horizontal="right" vertical="center" indent="1"/>
    </xf>
    <xf numFmtId="1" fontId="93" fillId="5" borderId="35" xfId="14" applyFont="1" applyFill="1" applyBorder="1" applyAlignment="1">
      <alignment horizontal="left" vertical="center" wrapText="1" readingOrder="1"/>
    </xf>
    <xf numFmtId="1" fontId="93" fillId="5" borderId="39" xfId="14" applyFont="1" applyFill="1" applyBorder="1" applyAlignment="1">
      <alignment horizontal="left" vertical="center" wrapText="1" readingOrder="1"/>
    </xf>
    <xf numFmtId="0" fontId="22" fillId="5" borderId="24" xfId="16" applyFont="1" applyFill="1" applyBorder="1" applyAlignment="1">
      <alignment horizontal="center" vertical="center" wrapText="1"/>
    </xf>
    <xf numFmtId="0" fontId="12" fillId="0" borderId="48" xfId="97" applyFont="1" applyFill="1" applyBorder="1" applyAlignment="1">
      <alignment horizontal="right" vertical="center" readingOrder="2"/>
    </xf>
    <xf numFmtId="0" fontId="35" fillId="4" borderId="0" xfId="2" applyFont="1" applyFill="1" applyAlignment="1">
      <alignment horizontal="center" vertical="center" wrapText="1"/>
    </xf>
    <xf numFmtId="0" fontId="35" fillId="4" borderId="0" xfId="2" applyFont="1" applyFill="1" applyAlignment="1">
      <alignment horizontal="center" vertical="center"/>
    </xf>
    <xf numFmtId="0" fontId="35" fillId="4" borderId="0" xfId="2" applyFont="1" applyFill="1" applyAlignment="1">
      <alignment horizontal="center" vertical="center" wrapText="1" readingOrder="2"/>
    </xf>
    <xf numFmtId="0" fontId="35" fillId="4" borderId="0" xfId="2" applyFont="1" applyFill="1" applyAlignment="1">
      <alignment horizontal="center" vertical="center" readingOrder="2"/>
    </xf>
    <xf numFmtId="0" fontId="16" fillId="4" borderId="0" xfId="6" applyFont="1" applyFill="1" applyAlignment="1">
      <alignment horizontal="center" vertical="center" wrapText="1"/>
    </xf>
    <xf numFmtId="0" fontId="16" fillId="4" borderId="0" xfId="6" applyFont="1" applyFill="1" applyAlignment="1">
      <alignment horizontal="center" vertical="center"/>
    </xf>
    <xf numFmtId="0" fontId="16" fillId="5" borderId="57" xfId="10" applyFont="1" applyFill="1" applyBorder="1" applyAlignment="1">
      <alignment horizontal="right" vertical="center" wrapText="1"/>
    </xf>
    <xf numFmtId="0" fontId="16" fillId="5" borderId="54" xfId="10" applyFont="1" applyFill="1" applyBorder="1" applyAlignment="1">
      <alignment horizontal="right" vertical="center" wrapText="1"/>
    </xf>
    <xf numFmtId="0" fontId="16" fillId="5" borderId="47" xfId="16" applyFont="1" applyFill="1" applyBorder="1" applyAlignment="1">
      <alignment horizontal="center" vertical="center" wrapText="1"/>
    </xf>
    <xf numFmtId="0" fontId="16" fillId="5" borderId="48" xfId="16" applyFont="1" applyFill="1" applyBorder="1" applyAlignment="1">
      <alignment horizontal="center" vertical="center" wrapText="1"/>
    </xf>
    <xf numFmtId="0" fontId="16" fillId="5" borderId="40" xfId="16" applyFont="1" applyFill="1" applyBorder="1" applyAlignment="1">
      <alignment horizontal="center" vertical="center" wrapText="1"/>
    </xf>
    <xf numFmtId="0" fontId="16" fillId="5" borderId="8" xfId="16" applyFont="1" applyFill="1" applyBorder="1" applyAlignment="1">
      <alignment horizontal="center" vertical="center" wrapText="1"/>
    </xf>
    <xf numFmtId="0" fontId="16" fillId="5" borderId="46" xfId="16" applyFont="1" applyFill="1" applyBorder="1" applyAlignment="1">
      <alignment horizontal="center" vertical="center" wrapText="1"/>
    </xf>
    <xf numFmtId="0" fontId="16" fillId="5" borderId="33" xfId="16" applyFont="1" applyFill="1" applyBorder="1" applyAlignment="1">
      <alignment horizontal="center" vertical="center" wrapText="1"/>
    </xf>
    <xf numFmtId="1" fontId="11" fillId="5" borderId="42" xfId="14" applyFont="1" applyFill="1" applyBorder="1" applyAlignment="1">
      <alignment horizontal="left" vertical="center" wrapText="1"/>
    </xf>
    <xf numFmtId="1" fontId="11" fillId="5" borderId="43" xfId="14" applyFont="1" applyFill="1" applyBorder="1" applyAlignment="1">
      <alignment horizontal="left" vertical="center" wrapText="1"/>
    </xf>
    <xf numFmtId="0" fontId="22" fillId="5" borderId="46" xfId="16" applyFont="1" applyFill="1" applyBorder="1" applyAlignment="1">
      <alignment horizontal="center" vertical="center" wrapText="1"/>
    </xf>
    <xf numFmtId="0" fontId="22" fillId="5" borderId="44" xfId="16" applyFont="1" applyFill="1" applyBorder="1" applyAlignment="1">
      <alignment horizontal="center" vertical="center" wrapText="1"/>
    </xf>
    <xf numFmtId="0" fontId="22" fillId="5" borderId="33" xfId="16" applyFont="1" applyFill="1" applyBorder="1" applyAlignment="1">
      <alignment horizontal="center" vertical="center" wrapText="1"/>
    </xf>
    <xf numFmtId="0" fontId="22" fillId="5" borderId="29" xfId="16" applyFont="1" applyFill="1" applyBorder="1" applyAlignment="1">
      <alignment horizontal="center" vertical="center" wrapText="1"/>
    </xf>
    <xf numFmtId="0" fontId="22" fillId="5" borderId="28" xfId="16" applyFont="1" applyFill="1" applyBorder="1" applyAlignment="1">
      <alignment horizontal="center" vertical="center" wrapText="1"/>
    </xf>
    <xf numFmtId="0" fontId="22" fillId="5" borderId="25" xfId="16" applyFont="1" applyFill="1" applyBorder="1" applyAlignment="1">
      <alignment horizontal="center" vertical="center" wrapText="1" readingOrder="1"/>
    </xf>
    <xf numFmtId="0" fontId="22" fillId="5" borderId="7" xfId="16" applyFont="1" applyFill="1" applyBorder="1" applyAlignment="1">
      <alignment horizontal="center" vertical="center" wrapText="1" readingOrder="1"/>
    </xf>
    <xf numFmtId="0" fontId="26" fillId="0" borderId="48" xfId="0" applyFont="1" applyFill="1" applyBorder="1" applyAlignment="1">
      <alignment horizontal="left" vertical="top" wrapText="1"/>
    </xf>
    <xf numFmtId="0" fontId="12" fillId="0" borderId="48" xfId="0" applyFont="1" applyFill="1" applyBorder="1" applyAlignment="1">
      <alignment horizontal="right" vertical="top" wrapText="1" readingOrder="2"/>
    </xf>
    <xf numFmtId="1" fontId="11" fillId="5" borderId="35" xfId="14" applyFont="1" applyFill="1" applyBorder="1" applyAlignment="1">
      <alignment horizontal="left" wrapText="1" indent="1"/>
    </xf>
    <xf numFmtId="1" fontId="39" fillId="5" borderId="39" xfId="14" applyFont="1" applyFill="1" applyBorder="1" applyAlignment="1">
      <alignment horizontal="left" wrapText="1" indent="1"/>
    </xf>
    <xf numFmtId="0" fontId="16" fillId="5" borderId="84" xfId="10" applyFont="1" applyFill="1" applyBorder="1">
      <alignment horizontal="right" vertical="center" wrapText="1"/>
    </xf>
    <xf numFmtId="0" fontId="16" fillId="5" borderId="86" xfId="10" applyFont="1" applyFill="1" applyBorder="1">
      <alignment horizontal="right" vertical="center" wrapText="1"/>
    </xf>
    <xf numFmtId="0" fontId="12" fillId="0" borderId="48" xfId="0" applyFont="1" applyFill="1" applyBorder="1" applyAlignment="1">
      <alignment horizontal="right" vertical="center" wrapText="1" readingOrder="2"/>
    </xf>
    <xf numFmtId="0" fontId="26" fillId="0" borderId="48" xfId="0" applyFont="1" applyFill="1" applyBorder="1" applyAlignment="1">
      <alignment horizontal="left" vertical="center" wrapText="1" readingOrder="1"/>
    </xf>
    <xf numFmtId="1" fontId="11" fillId="5" borderId="35" xfId="14" applyFont="1" applyFill="1" applyBorder="1" applyAlignment="1">
      <alignment horizontal="left" vertical="center" wrapText="1" indent="1"/>
    </xf>
    <xf numFmtId="1" fontId="39" fillId="5" borderId="53" xfId="14" applyFont="1" applyFill="1" applyBorder="1" applyAlignment="1">
      <alignment horizontal="left" vertical="center" wrapText="1" indent="1"/>
    </xf>
    <xf numFmtId="0" fontId="16" fillId="5" borderId="34" xfId="10" applyFont="1" applyFill="1" applyBorder="1" applyAlignment="1">
      <alignment horizontal="right" vertical="center" wrapText="1" indent="1"/>
    </xf>
    <xf numFmtId="0" fontId="16" fillId="5" borderId="52" xfId="10" applyFont="1" applyFill="1" applyBorder="1" applyAlignment="1">
      <alignment horizontal="right" vertical="center" wrapText="1" indent="1"/>
    </xf>
    <xf numFmtId="0" fontId="12" fillId="3" borderId="0" xfId="0" applyFont="1" applyFill="1" applyAlignment="1">
      <alignment horizontal="right" readingOrder="2"/>
    </xf>
    <xf numFmtId="0" fontId="12" fillId="3" borderId="0" xfId="0" applyFont="1" applyFill="1" applyAlignment="1">
      <alignment horizontal="right" vertical="top" readingOrder="2"/>
    </xf>
    <xf numFmtId="0" fontId="26" fillId="3" borderId="0" xfId="0" applyFont="1" applyFill="1" applyAlignment="1">
      <alignment horizontal="left" vertical="top" wrapText="1"/>
    </xf>
    <xf numFmtId="0" fontId="35" fillId="3" borderId="0" xfId="2" applyFont="1" applyFill="1" applyAlignment="1">
      <alignment horizontal="center" vertical="center" wrapText="1"/>
    </xf>
    <xf numFmtId="0" fontId="35" fillId="3" borderId="0" xfId="2" applyFont="1" applyFill="1" applyAlignment="1">
      <alignment horizontal="center" vertical="center"/>
    </xf>
    <xf numFmtId="0" fontId="35" fillId="3" borderId="0" xfId="2" applyFont="1" applyFill="1" applyAlignment="1">
      <alignment horizontal="center" vertical="center" wrapText="1" readingOrder="2"/>
    </xf>
    <xf numFmtId="0" fontId="35" fillId="3" borderId="0" xfId="2" applyFont="1" applyFill="1" applyAlignment="1">
      <alignment horizontal="center" vertical="center" readingOrder="2"/>
    </xf>
    <xf numFmtId="0" fontId="16" fillId="3" borderId="0" xfId="6" applyFont="1" applyFill="1" applyAlignment="1">
      <alignment horizontal="center" vertical="center"/>
    </xf>
    <xf numFmtId="0" fontId="26" fillId="0" borderId="0" xfId="26" applyFont="1" applyFill="1" applyBorder="1" applyAlignment="1">
      <alignment horizontal="left" vertical="center"/>
    </xf>
    <xf numFmtId="0" fontId="22" fillId="5" borderId="20" xfId="16" applyFont="1" applyFill="1" applyBorder="1" applyAlignment="1">
      <alignment horizontal="center" vertical="center" wrapText="1"/>
    </xf>
    <xf numFmtId="0" fontId="22" fillId="5" borderId="10" xfId="16" applyFont="1" applyFill="1" applyBorder="1" applyAlignment="1">
      <alignment horizontal="center" vertical="center" wrapText="1"/>
    </xf>
    <xf numFmtId="0" fontId="22" fillId="5" borderId="15" xfId="16" applyFont="1" applyFill="1" applyBorder="1" applyAlignment="1">
      <alignment horizontal="center" vertical="center" wrapText="1"/>
    </xf>
    <xf numFmtId="0" fontId="30" fillId="5" borderId="29" xfId="16" applyFont="1" applyFill="1" applyBorder="1" applyAlignment="1">
      <alignment horizontal="center" vertical="top" wrapText="1"/>
    </xf>
    <xf numFmtId="0" fontId="30" fillId="5" borderId="28" xfId="16" applyFont="1" applyFill="1" applyBorder="1" applyAlignment="1">
      <alignment horizontal="center" vertical="top" wrapText="1"/>
    </xf>
    <xf numFmtId="0" fontId="12" fillId="0" borderId="48" xfId="25" applyFont="1" applyFill="1" applyBorder="1" applyAlignment="1">
      <alignment horizontal="right" vertical="center" readingOrder="2"/>
    </xf>
    <xf numFmtId="0" fontId="12" fillId="0" borderId="0" xfId="25" applyFont="1" applyFill="1" applyBorder="1" applyAlignment="1">
      <alignment horizontal="right" vertical="center" readingOrder="2"/>
    </xf>
    <xf numFmtId="0" fontId="22" fillId="5" borderId="47" xfId="16" applyFont="1" applyFill="1" applyBorder="1" applyAlignment="1">
      <alignment horizontal="center" vertical="center" wrapText="1"/>
    </xf>
    <xf numFmtId="0" fontId="22" fillId="5" borderId="48" xfId="16" applyFont="1" applyFill="1" applyBorder="1" applyAlignment="1">
      <alignment horizontal="center" vertical="center" wrapText="1"/>
    </xf>
    <xf numFmtId="0" fontId="22" fillId="5" borderId="45" xfId="16" applyFont="1" applyFill="1" applyBorder="1" applyAlignment="1">
      <alignment horizontal="center" vertical="center" wrapText="1"/>
    </xf>
    <xf numFmtId="0" fontId="22" fillId="5" borderId="0" xfId="16" applyFont="1" applyFill="1" applyBorder="1" applyAlignment="1">
      <alignment horizontal="center" vertical="center" wrapText="1"/>
    </xf>
    <xf numFmtId="0" fontId="22" fillId="5" borderId="40" xfId="16" applyFont="1" applyFill="1" applyBorder="1" applyAlignment="1">
      <alignment horizontal="center" vertical="center" wrapText="1"/>
    </xf>
    <xf numFmtId="0" fontId="22" fillId="5" borderId="8" xfId="16" applyFont="1" applyFill="1" applyBorder="1" applyAlignment="1">
      <alignment horizontal="center" vertical="center" wrapText="1"/>
    </xf>
    <xf numFmtId="0" fontId="22" fillId="5" borderId="47" xfId="16" applyFont="1" applyFill="1" applyBorder="1" applyAlignment="1">
      <alignment horizontal="center" vertical="center" wrapText="1" readingOrder="1"/>
    </xf>
    <xf numFmtId="0" fontId="22" fillId="5" borderId="48" xfId="16" applyFont="1" applyFill="1" applyBorder="1" applyAlignment="1">
      <alignment horizontal="center" vertical="center" wrapText="1" readingOrder="1"/>
    </xf>
    <xf numFmtId="0" fontId="22" fillId="5" borderId="46" xfId="16" applyFont="1" applyFill="1" applyBorder="1" applyAlignment="1">
      <alignment horizontal="center" vertical="center" wrapText="1" readingOrder="1"/>
    </xf>
    <xf numFmtId="0" fontId="22" fillId="5" borderId="45" xfId="16" applyFont="1" applyFill="1" applyBorder="1" applyAlignment="1">
      <alignment horizontal="center" vertical="center" wrapText="1" readingOrder="1"/>
    </xf>
    <xf numFmtId="0" fontId="22" fillId="5" borderId="0" xfId="16" applyFont="1" applyFill="1" applyBorder="1" applyAlignment="1">
      <alignment horizontal="center" vertical="center" wrapText="1" readingOrder="1"/>
    </xf>
    <xf numFmtId="0" fontId="22" fillId="5" borderId="44" xfId="16" applyFont="1" applyFill="1" applyBorder="1" applyAlignment="1">
      <alignment horizontal="center" vertical="center" wrapText="1" readingOrder="1"/>
    </xf>
    <xf numFmtId="0" fontId="11" fillId="5" borderId="26" xfId="17" applyFont="1" applyFill="1" applyBorder="1">
      <alignment horizontal="center" vertical="center" wrapText="1"/>
    </xf>
    <xf numFmtId="0" fontId="30" fillId="5" borderId="17" xfId="17" applyFont="1" applyFill="1" applyBorder="1">
      <alignment horizontal="center" vertical="center" wrapText="1"/>
    </xf>
    <xf numFmtId="0" fontId="30" fillId="5" borderId="26" xfId="17" applyFont="1" applyFill="1" applyBorder="1">
      <alignment horizontal="center" vertical="center" wrapText="1"/>
    </xf>
    <xf numFmtId="0" fontId="22" fillId="5" borderId="26" xfId="16" applyFont="1" applyFill="1" applyBorder="1" applyAlignment="1">
      <alignment horizontal="center" vertical="center" wrapText="1"/>
    </xf>
    <xf numFmtId="0" fontId="22" fillId="5" borderId="9" xfId="16" applyFont="1" applyFill="1" applyBorder="1" applyAlignment="1">
      <alignment horizontal="center" vertical="center" wrapText="1"/>
    </xf>
    <xf numFmtId="0" fontId="22" fillId="5" borderId="17" xfId="16" applyFont="1" applyFill="1" applyBorder="1" applyAlignment="1">
      <alignment horizontal="center" vertical="center" wrapText="1"/>
    </xf>
    <xf numFmtId="0" fontId="16" fillId="0" borderId="0" xfId="6" applyFont="1" applyFill="1" applyBorder="1" applyAlignment="1">
      <alignment horizontal="center" vertical="center"/>
    </xf>
    <xf numFmtId="1" fontId="11" fillId="5" borderId="47" xfId="14" applyFont="1" applyFill="1" applyBorder="1" applyAlignment="1">
      <alignment horizontal="center" vertical="center" wrapText="1"/>
    </xf>
    <xf numFmtId="1" fontId="11" fillId="5" borderId="45" xfId="14" applyFont="1" applyFill="1" applyBorder="1" applyAlignment="1">
      <alignment horizontal="center" vertical="center" wrapText="1"/>
    </xf>
    <xf numFmtId="1" fontId="11" fillId="5" borderId="40" xfId="14" applyFont="1" applyFill="1" applyBorder="1" applyAlignment="1">
      <alignment horizontal="center" vertical="center" wrapText="1"/>
    </xf>
    <xf numFmtId="0" fontId="16" fillId="5" borderId="46" xfId="10" applyFont="1" applyFill="1" applyBorder="1" applyAlignment="1">
      <alignment horizontal="center" vertical="center" wrapText="1"/>
    </xf>
    <xf numFmtId="0" fontId="16" fillId="5" borderId="44" xfId="10" applyFont="1" applyFill="1" applyBorder="1" applyAlignment="1">
      <alignment horizontal="center" vertical="center" wrapText="1"/>
    </xf>
    <xf numFmtId="0" fontId="16" fillId="5" borderId="33" xfId="10" applyFont="1" applyFill="1" applyBorder="1" applyAlignment="1">
      <alignment horizontal="center" vertical="center" wrapText="1"/>
    </xf>
    <xf numFmtId="0" fontId="35" fillId="0" borderId="0" xfId="0" applyFont="1" applyFill="1" applyAlignment="1">
      <alignment horizontal="center" wrapText="1"/>
    </xf>
    <xf numFmtId="0" fontId="35" fillId="0" borderId="0" xfId="0" applyFont="1" applyFill="1" applyAlignment="1">
      <alignment horizontal="center"/>
    </xf>
    <xf numFmtId="0" fontId="35" fillId="0" borderId="0" xfId="0" applyFont="1" applyFill="1" applyAlignment="1">
      <alignment horizontal="center" wrapText="1" readingOrder="2"/>
    </xf>
    <xf numFmtId="0" fontId="35" fillId="0" borderId="0" xfId="0" applyFont="1" applyFill="1" applyAlignment="1">
      <alignment horizontal="center" readingOrder="2"/>
    </xf>
    <xf numFmtId="0" fontId="16" fillId="0" borderId="0" xfId="0" applyFont="1" applyFill="1" applyAlignment="1">
      <alignment horizontal="center" vertical="center" wrapText="1"/>
    </xf>
    <xf numFmtId="0" fontId="16" fillId="0" borderId="0" xfId="0" applyFont="1" applyFill="1" applyAlignment="1">
      <alignment horizontal="center" vertical="center"/>
    </xf>
    <xf numFmtId="0" fontId="16" fillId="0" borderId="0" xfId="2" applyFont="1" applyFill="1" applyAlignment="1">
      <alignment horizontal="center" vertical="center" wrapText="1"/>
    </xf>
    <xf numFmtId="0" fontId="16" fillId="0" borderId="0" xfId="2" applyFont="1" applyFill="1" applyAlignment="1">
      <alignment horizontal="center" vertical="center"/>
    </xf>
    <xf numFmtId="0" fontId="16" fillId="5" borderId="84" xfId="10" applyFont="1" applyFill="1" applyBorder="1" applyAlignment="1">
      <alignment horizontal="right" vertical="center" wrapText="1" readingOrder="2"/>
    </xf>
    <xf numFmtId="0" fontId="16" fillId="5" borderId="85" xfId="10" applyFont="1" applyFill="1" applyBorder="1" applyAlignment="1">
      <alignment horizontal="right" vertical="center" wrapText="1" readingOrder="2"/>
    </xf>
    <xf numFmtId="0" fontId="16" fillId="5" borderId="92" xfId="10" applyFont="1" applyFill="1" applyBorder="1" applyAlignment="1">
      <alignment horizontal="right" vertical="center" wrapText="1" readingOrder="2"/>
    </xf>
    <xf numFmtId="1" fontId="11" fillId="5" borderId="81" xfId="14" applyFont="1" applyFill="1" applyBorder="1" applyAlignment="1">
      <alignment horizontal="left" vertical="center" wrapText="1"/>
    </xf>
    <xf numFmtId="1" fontId="11" fillId="5" borderId="82" xfId="14" applyFont="1" applyFill="1" applyBorder="1" applyAlignment="1">
      <alignment horizontal="left" vertical="center" wrapText="1"/>
    </xf>
    <xf numFmtId="1" fontId="11" fillId="5" borderId="83" xfId="14" applyFont="1" applyFill="1" applyBorder="1" applyAlignment="1">
      <alignment horizontal="left" vertical="center" wrapText="1"/>
    </xf>
    <xf numFmtId="0" fontId="27" fillId="5" borderId="29" xfId="16" applyFont="1" applyFill="1" applyBorder="1" applyAlignment="1">
      <alignment horizontal="center" vertical="center" wrapText="1"/>
    </xf>
    <xf numFmtId="0" fontId="27" fillId="5" borderId="29" xfId="36" applyFont="1" applyFill="1" applyBorder="1" applyAlignment="1">
      <alignment horizontal="center" vertical="center"/>
    </xf>
    <xf numFmtId="0" fontId="26" fillId="0" borderId="13" xfId="160" applyFont="1" applyFill="1" applyBorder="1" applyAlignment="1">
      <alignment horizontal="left" vertical="center" wrapText="1" readingOrder="1"/>
    </xf>
    <xf numFmtId="0" fontId="26" fillId="0" borderId="91" xfId="160" applyFont="1" applyFill="1" applyBorder="1" applyAlignment="1">
      <alignment horizontal="left" vertical="center" wrapText="1" readingOrder="1"/>
    </xf>
    <xf numFmtId="0" fontId="26" fillId="0" borderId="11" xfId="160" applyFont="1" applyFill="1" applyBorder="1" applyAlignment="1">
      <alignment horizontal="left" vertical="center" wrapText="1" readingOrder="1"/>
    </xf>
    <xf numFmtId="0" fontId="0" fillId="0" borderId="30" xfId="0" applyBorder="1" applyAlignment="1">
      <alignment horizontal="left" vertical="center" wrapText="1" readingOrder="1"/>
    </xf>
    <xf numFmtId="0" fontId="26" fillId="0" borderId="0" xfId="160" applyFont="1" applyFill="1" applyBorder="1" applyAlignment="1">
      <alignment horizontal="left" vertical="center" wrapText="1" readingOrder="1"/>
    </xf>
    <xf numFmtId="0" fontId="0" fillId="0" borderId="0" xfId="0" applyAlignment="1">
      <alignment horizontal="left" vertical="center" wrapText="1" readingOrder="1"/>
    </xf>
    <xf numFmtId="0" fontId="0" fillId="0" borderId="44" xfId="0" applyBorder="1" applyAlignment="1">
      <alignment horizontal="left" vertical="center" wrapText="1" readingOrder="1"/>
    </xf>
    <xf numFmtId="0" fontId="98" fillId="0" borderId="19" xfId="160" applyFont="1" applyFill="1" applyBorder="1" applyAlignment="1">
      <alignment horizontal="right" vertical="top" wrapText="1" indent="1" readingOrder="2"/>
    </xf>
    <xf numFmtId="0" fontId="98" fillId="0" borderId="70" xfId="0" applyFont="1" applyBorder="1" applyAlignment="1">
      <alignment horizontal="right" vertical="top" wrapText="1" indent="1" readingOrder="2"/>
    </xf>
    <xf numFmtId="0" fontId="98" fillId="0" borderId="18" xfId="0" applyFont="1" applyBorder="1" applyAlignment="1">
      <alignment horizontal="right" vertical="top" wrapText="1" indent="1" readingOrder="2"/>
    </xf>
    <xf numFmtId="0" fontId="98" fillId="0" borderId="13" xfId="160" applyFont="1" applyFill="1" applyBorder="1" applyAlignment="1">
      <alignment horizontal="right" vertical="top" wrapText="1" indent="1" readingOrder="2"/>
    </xf>
    <xf numFmtId="0" fontId="98" fillId="0" borderId="91" xfId="160" applyFont="1" applyFill="1" applyBorder="1" applyAlignment="1">
      <alignment horizontal="right" vertical="top" wrapText="1" indent="1" readingOrder="2"/>
    </xf>
    <xf numFmtId="0" fontId="98" fillId="0" borderId="12" xfId="160" applyFont="1" applyFill="1" applyBorder="1" applyAlignment="1">
      <alignment horizontal="right" vertical="top" wrapText="1" indent="1" readingOrder="2"/>
    </xf>
    <xf numFmtId="0" fontId="98" fillId="0" borderId="11" xfId="160" applyFont="1" applyFill="1" applyBorder="1" applyAlignment="1">
      <alignment horizontal="right" vertical="top" wrapText="1" indent="1" readingOrder="2"/>
    </xf>
    <xf numFmtId="0" fontId="98" fillId="0" borderId="30" xfId="0" applyFont="1" applyBorder="1" applyAlignment="1">
      <alignment horizontal="right" vertical="top" wrapText="1" indent="1" readingOrder="2"/>
    </xf>
    <xf numFmtId="0" fontId="98" fillId="0" borderId="10" xfId="0" applyFont="1" applyBorder="1" applyAlignment="1">
      <alignment horizontal="right" vertical="top" wrapText="1" indent="1" readingOrder="2"/>
    </xf>
    <xf numFmtId="0" fontId="35" fillId="0" borderId="9" xfId="2" applyFont="1" applyFill="1" applyBorder="1" applyAlignment="1">
      <alignment horizontal="center" vertical="center" wrapText="1"/>
    </xf>
    <xf numFmtId="0" fontId="35" fillId="0" borderId="9" xfId="2" applyFont="1" applyFill="1" applyBorder="1" applyAlignment="1">
      <alignment horizontal="center" vertical="center"/>
    </xf>
    <xf numFmtId="0" fontId="35" fillId="0" borderId="9" xfId="2" applyFont="1" applyFill="1" applyBorder="1" applyAlignment="1">
      <alignment horizontal="center" vertical="center" wrapText="1" readingOrder="2"/>
    </xf>
    <xf numFmtId="0" fontId="35" fillId="0" borderId="9" xfId="2" applyFont="1" applyFill="1" applyBorder="1" applyAlignment="1">
      <alignment horizontal="center" vertical="center" readingOrder="2"/>
    </xf>
    <xf numFmtId="0" fontId="16" fillId="0" borderId="9" xfId="6" applyFont="1" applyFill="1" applyBorder="1" applyAlignment="1">
      <alignment horizontal="center" vertical="center" wrapText="1"/>
    </xf>
    <xf numFmtId="0" fontId="16" fillId="0" borderId="9" xfId="6" applyFont="1" applyFill="1" applyBorder="1" applyAlignment="1">
      <alignment horizontal="center" vertical="center"/>
    </xf>
    <xf numFmtId="0" fontId="16" fillId="5" borderId="27" xfId="160" applyFont="1" applyFill="1" applyBorder="1" applyAlignment="1">
      <alignment horizontal="center" vertical="center"/>
    </xf>
    <xf numFmtId="0" fontId="16" fillId="5" borderId="28" xfId="160" applyFont="1" applyFill="1" applyBorder="1" applyAlignment="1">
      <alignment horizontal="center" vertical="center"/>
    </xf>
    <xf numFmtId="0" fontId="97" fillId="5" borderId="46" xfId="160" applyFont="1" applyFill="1" applyBorder="1" applyAlignment="1">
      <alignment horizontal="center" vertical="center"/>
    </xf>
    <xf numFmtId="0" fontId="97" fillId="5" borderId="33" xfId="160" applyFont="1" applyFill="1" applyBorder="1" applyAlignment="1">
      <alignment horizontal="center" vertical="center"/>
    </xf>
    <xf numFmtId="0" fontId="11" fillId="5" borderId="27" xfId="160" applyFont="1" applyFill="1" applyBorder="1" applyAlignment="1">
      <alignment horizontal="center" vertical="center"/>
    </xf>
    <xf numFmtId="0" fontId="11" fillId="5" borderId="28" xfId="160" applyFont="1" applyFill="1" applyBorder="1" applyAlignment="1">
      <alignment horizontal="center" vertical="center"/>
    </xf>
    <xf numFmtId="0" fontId="11" fillId="5" borderId="47" xfId="160" applyFont="1" applyFill="1" applyBorder="1" applyAlignment="1">
      <alignment horizontal="center" vertical="center"/>
    </xf>
    <xf numFmtId="0" fontId="11" fillId="5" borderId="40" xfId="160" applyFont="1" applyFill="1" applyBorder="1" applyAlignment="1">
      <alignment horizontal="center" vertical="center"/>
    </xf>
    <xf numFmtId="0" fontId="12" fillId="3" borderId="48" xfId="97" applyFont="1" applyFill="1" applyBorder="1" applyAlignment="1">
      <alignment horizontal="right" readingOrder="2"/>
    </xf>
    <xf numFmtId="0" fontId="35" fillId="0" borderId="0" xfId="2" applyFont="1" applyFill="1" applyBorder="1" applyAlignment="1">
      <alignment horizontal="center" vertical="center" wrapText="1" readingOrder="2"/>
    </xf>
    <xf numFmtId="0" fontId="35" fillId="0" borderId="0" xfId="2" applyFont="1" applyFill="1" applyBorder="1" applyAlignment="1">
      <alignment horizontal="center" vertical="center" readingOrder="2"/>
    </xf>
    <xf numFmtId="0" fontId="16" fillId="3" borderId="0" xfId="6" applyFont="1" applyFill="1" applyAlignment="1">
      <alignment horizontal="center" vertical="center" wrapText="1"/>
    </xf>
    <xf numFmtId="0" fontId="16" fillId="5" borderId="34" xfId="10" applyFont="1" applyFill="1" applyBorder="1" applyAlignment="1">
      <alignment horizontal="right" vertical="center" wrapText="1"/>
    </xf>
    <xf numFmtId="0" fontId="16" fillId="5" borderId="38" xfId="10" applyFont="1" applyFill="1" applyBorder="1" applyAlignment="1">
      <alignment horizontal="right" vertical="center" wrapText="1"/>
    </xf>
    <xf numFmtId="1" fontId="11" fillId="5" borderId="39" xfId="14" applyFont="1" applyFill="1" applyBorder="1" applyAlignment="1">
      <alignment horizontal="left" vertical="center" wrapText="1" indent="1"/>
    </xf>
    <xf numFmtId="0" fontId="11" fillId="5" borderId="27" xfId="17" applyFont="1" applyFill="1" applyBorder="1" applyAlignment="1">
      <alignment horizontal="center" vertical="center" wrapText="1"/>
    </xf>
    <xf numFmtId="0" fontId="11" fillId="5" borderId="28" xfId="17" applyFont="1" applyFill="1" applyBorder="1" applyAlignment="1">
      <alignment horizontal="center" vertical="center" wrapText="1"/>
    </xf>
    <xf numFmtId="0" fontId="16" fillId="5" borderId="34" xfId="10" applyFont="1" applyFill="1" applyBorder="1" applyAlignment="1">
      <alignment horizontal="right" wrapText="1" indent="1"/>
    </xf>
    <xf numFmtId="0" fontId="16" fillId="5" borderId="38" xfId="10" applyFont="1" applyFill="1" applyBorder="1" applyAlignment="1">
      <alignment horizontal="right" wrapText="1" indent="1"/>
    </xf>
    <xf numFmtId="1" fontId="11" fillId="5" borderId="39" xfId="14" applyFont="1" applyFill="1" applyBorder="1" applyAlignment="1">
      <alignment horizontal="left" wrapText="1" indent="1"/>
    </xf>
    <xf numFmtId="0" fontId="35" fillId="0" borderId="0" xfId="2" applyFont="1" applyFill="1" applyBorder="1" applyAlignment="1">
      <alignment horizontal="center" vertical="center" wrapText="1"/>
    </xf>
    <xf numFmtId="0" fontId="35" fillId="0" borderId="0" xfId="2" applyFont="1" applyFill="1" applyBorder="1" applyAlignment="1">
      <alignment horizontal="center" vertical="center"/>
    </xf>
    <xf numFmtId="0" fontId="16" fillId="0" borderId="0" xfId="6" applyFont="1" applyFill="1" applyBorder="1" applyAlignment="1">
      <alignment horizontal="center" vertical="center" wrapText="1"/>
    </xf>
    <xf numFmtId="0" fontId="12" fillId="0" borderId="27" xfId="0" applyFont="1" applyFill="1" applyBorder="1" applyAlignment="1">
      <alignment horizontal="right" vertical="center" readingOrder="2"/>
    </xf>
    <xf numFmtId="0" fontId="26" fillId="0" borderId="27" xfId="0" applyFont="1" applyFill="1" applyBorder="1" applyAlignment="1">
      <alignment horizontal="left" vertical="center"/>
    </xf>
    <xf numFmtId="0" fontId="16" fillId="0" borderId="12" xfId="39" applyFont="1" applyFill="1" applyBorder="1" applyAlignment="1">
      <alignment horizontal="center" vertical="center" wrapText="1" readingOrder="2"/>
    </xf>
    <xf numFmtId="0" fontId="16" fillId="0" borderId="10" xfId="39" applyFont="1" applyFill="1" applyBorder="1" applyAlignment="1">
      <alignment horizontal="center" vertical="center" wrapText="1" readingOrder="2"/>
    </xf>
    <xf numFmtId="0" fontId="11" fillId="0" borderId="13" xfId="45" applyFont="1" applyFill="1" applyBorder="1" applyAlignment="1">
      <alignment horizontal="center" vertical="center" wrapText="1"/>
    </xf>
    <xf numFmtId="0" fontId="11" fillId="0" borderId="11" xfId="45" applyFont="1" applyFill="1" applyBorder="1" applyAlignment="1">
      <alignment horizontal="center" vertical="center" wrapText="1"/>
    </xf>
    <xf numFmtId="0" fontId="16" fillId="4" borderId="49" xfId="36" applyFont="1" applyFill="1" applyBorder="1" applyAlignment="1">
      <alignment horizontal="center" vertical="center" readingOrder="2"/>
    </xf>
    <xf numFmtId="0" fontId="16" fillId="4" borderId="30" xfId="36" applyFont="1" applyFill="1" applyBorder="1" applyAlignment="1">
      <alignment horizontal="center" vertical="center" readingOrder="2"/>
    </xf>
    <xf numFmtId="0" fontId="16" fillId="4" borderId="51" xfId="36" applyFont="1" applyFill="1" applyBorder="1" applyAlignment="1">
      <alignment horizontal="center" vertical="center" readingOrder="2"/>
    </xf>
    <xf numFmtId="0" fontId="11" fillId="4" borderId="49" xfId="36" applyFont="1" applyFill="1" applyBorder="1" applyAlignment="1">
      <alignment horizontal="center" vertical="center"/>
    </xf>
    <xf numFmtId="0" fontId="11" fillId="4" borderId="30" xfId="36" applyFont="1" applyFill="1" applyBorder="1" applyAlignment="1">
      <alignment horizontal="center" vertical="center"/>
    </xf>
    <xf numFmtId="0" fontId="11" fillId="4" borderId="51" xfId="36" applyFont="1" applyFill="1" applyBorder="1" applyAlignment="1">
      <alignment horizontal="center" vertical="center"/>
    </xf>
    <xf numFmtId="0" fontId="16" fillId="5" borderId="10" xfId="39" applyFont="1" applyFill="1" applyBorder="1" applyAlignment="1">
      <alignment horizontal="center" vertical="center" wrapText="1" readingOrder="2"/>
    </xf>
    <xf numFmtId="0" fontId="16" fillId="5" borderId="18" xfId="39" applyFont="1" applyFill="1" applyBorder="1" applyAlignment="1">
      <alignment horizontal="center" vertical="center" wrapText="1" readingOrder="2"/>
    </xf>
    <xf numFmtId="0" fontId="16" fillId="5" borderId="12" xfId="39" applyFont="1" applyFill="1" applyBorder="1" applyAlignment="1">
      <alignment horizontal="center" vertical="center" wrapText="1" readingOrder="2"/>
    </xf>
    <xf numFmtId="0" fontId="11" fillId="5" borderId="19" xfId="45" applyFont="1" applyFill="1" applyBorder="1" applyAlignment="1">
      <alignment horizontal="center" vertical="center" wrapText="1"/>
    </xf>
    <xf numFmtId="0" fontId="11" fillId="5" borderId="13" xfId="45" applyFont="1" applyFill="1" applyBorder="1" applyAlignment="1">
      <alignment horizontal="center" vertical="center" wrapText="1"/>
    </xf>
    <xf numFmtId="0" fontId="11" fillId="5" borderId="11" xfId="45" applyFont="1" applyFill="1" applyBorder="1" applyAlignment="1">
      <alignment horizontal="center" vertical="center" wrapText="1"/>
    </xf>
    <xf numFmtId="0" fontId="26" fillId="4" borderId="48" xfId="23" applyFont="1" applyFill="1" applyBorder="1" applyAlignment="1">
      <alignment horizontal="left" vertical="center"/>
    </xf>
    <xf numFmtId="0" fontId="12" fillId="4" borderId="48" xfId="23" applyFont="1" applyFill="1" applyBorder="1" applyAlignment="1">
      <alignment horizontal="right" vertical="center" readingOrder="2"/>
    </xf>
    <xf numFmtId="0" fontId="16" fillId="0" borderId="0" xfId="6" applyFont="1" applyFill="1" applyBorder="1" applyAlignment="1">
      <alignment horizontal="right" vertical="center"/>
    </xf>
    <xf numFmtId="0" fontId="28" fillId="0" borderId="0" xfId="6" applyFont="1" applyFill="1" applyBorder="1" applyAlignment="1">
      <alignment horizontal="right" vertical="center"/>
    </xf>
    <xf numFmtId="0" fontId="11" fillId="0" borderId="0" xfId="6" applyFont="1" applyFill="1" applyBorder="1" applyAlignment="1">
      <alignment horizontal="left" vertical="center"/>
    </xf>
    <xf numFmtId="0" fontId="39" fillId="0" borderId="0" xfId="6" applyFont="1" applyFill="1" applyBorder="1" applyAlignment="1">
      <alignment horizontal="left" vertical="center"/>
    </xf>
    <xf numFmtId="1" fontId="11" fillId="5" borderId="78" xfId="14" applyFont="1" applyFill="1" applyBorder="1" applyAlignment="1">
      <alignment horizontal="left" vertical="center" wrapText="1"/>
    </xf>
    <xf numFmtId="1" fontId="11" fillId="5" borderId="79" xfId="14" applyFont="1" applyFill="1" applyBorder="1" applyAlignment="1">
      <alignment horizontal="left" vertical="center" wrapText="1"/>
    </xf>
    <xf numFmtId="1" fontId="11" fillId="5" borderId="80" xfId="14" applyFont="1" applyFill="1" applyBorder="1" applyAlignment="1">
      <alignment horizontal="left" vertical="center" wrapText="1"/>
    </xf>
    <xf numFmtId="0" fontId="22" fillId="5" borderId="40" xfId="16" applyFont="1" applyFill="1" applyBorder="1" applyAlignment="1">
      <alignment horizontal="center" vertical="center" wrapText="1" readingOrder="1"/>
    </xf>
    <xf numFmtId="0" fontId="22" fillId="5" borderId="27" xfId="16" applyFont="1" applyFill="1" applyBorder="1" applyAlignment="1">
      <alignment horizontal="center" wrapText="1" readingOrder="2"/>
    </xf>
    <xf numFmtId="0" fontId="22" fillId="5" borderId="29" xfId="16" applyFont="1" applyFill="1" applyBorder="1" applyAlignment="1">
      <alignment horizontal="center" wrapText="1" readingOrder="2"/>
    </xf>
    <xf numFmtId="0" fontId="27" fillId="5" borderId="29" xfId="16" applyFont="1" applyFill="1" applyBorder="1" applyAlignment="1">
      <alignment horizontal="center" vertical="top" wrapText="1" readingOrder="1"/>
    </xf>
    <xf numFmtId="0" fontId="22" fillId="5" borderId="28" xfId="16" applyFont="1" applyFill="1" applyBorder="1" applyAlignment="1">
      <alignment horizontal="center" vertical="top" wrapText="1" readingOrder="1"/>
    </xf>
    <xf numFmtId="0" fontId="16" fillId="5" borderId="31" xfId="10" applyFont="1" applyFill="1" applyBorder="1">
      <alignment horizontal="right" vertical="center" wrapText="1"/>
    </xf>
    <xf numFmtId="0" fontId="16" fillId="5" borderId="50" xfId="10" applyFont="1" applyFill="1" applyBorder="1">
      <alignment horizontal="right" vertical="center" wrapText="1"/>
    </xf>
    <xf numFmtId="0" fontId="22" fillId="5" borderId="22" xfId="16" applyFont="1" applyFill="1" applyBorder="1" applyAlignment="1">
      <alignment horizontal="center" vertical="center" wrapText="1"/>
    </xf>
    <xf numFmtId="1" fontId="11" fillId="5" borderId="32" xfId="14" applyFont="1" applyFill="1" applyBorder="1">
      <alignment horizontal="left" vertical="center" wrapText="1"/>
    </xf>
    <xf numFmtId="1" fontId="11" fillId="5" borderId="41" xfId="14" applyFont="1" applyFill="1" applyBorder="1">
      <alignment horizontal="left" vertical="center" wrapText="1"/>
    </xf>
    <xf numFmtId="0" fontId="11" fillId="5" borderId="22" xfId="36" applyFont="1" applyFill="1" applyBorder="1" applyAlignment="1">
      <alignment horizontal="center" vertical="center" wrapText="1"/>
    </xf>
    <xf numFmtId="1" fontId="11" fillId="5" borderId="42" xfId="14" applyFont="1" applyFill="1" applyBorder="1">
      <alignment horizontal="left" vertical="center" wrapText="1"/>
    </xf>
    <xf numFmtId="1" fontId="11" fillId="5" borderId="43" xfId="14" applyFont="1" applyFill="1" applyBorder="1">
      <alignment horizontal="left" vertical="center" wrapText="1"/>
    </xf>
    <xf numFmtId="0" fontId="30" fillId="5" borderId="22" xfId="36" applyFont="1" applyFill="1" applyBorder="1" applyAlignment="1">
      <alignment horizontal="center" vertical="center" wrapText="1"/>
    </xf>
    <xf numFmtId="0" fontId="22" fillId="5" borderId="24" xfId="16" applyFont="1" applyFill="1" applyBorder="1" applyAlignment="1">
      <alignment horizontal="center" vertical="center" wrapText="1" readingOrder="1"/>
    </xf>
    <xf numFmtId="0" fontId="16" fillId="5" borderId="22" xfId="36" applyFont="1" applyFill="1" applyBorder="1" applyAlignment="1">
      <alignment horizontal="center" vertical="center" wrapText="1"/>
    </xf>
    <xf numFmtId="0" fontId="16" fillId="5" borderId="31" xfId="10" applyFont="1" applyFill="1" applyBorder="1" applyAlignment="1">
      <alignment horizontal="right" vertical="center" wrapText="1" indent="1"/>
    </xf>
    <xf numFmtId="0" fontId="16" fillId="5" borderId="50" xfId="10" applyFont="1" applyFill="1" applyBorder="1" applyAlignment="1">
      <alignment horizontal="right" vertical="center" wrapText="1" indent="1"/>
    </xf>
    <xf numFmtId="0" fontId="91" fillId="0" borderId="0" xfId="2" applyFont="1" applyFill="1" applyAlignment="1">
      <alignment horizontal="center" vertical="center" wrapText="1"/>
    </xf>
    <xf numFmtId="0" fontId="91" fillId="0" borderId="0" xfId="2" applyFont="1" applyFill="1" applyAlignment="1">
      <alignment horizontal="center" vertical="center"/>
    </xf>
    <xf numFmtId="0" fontId="91" fillId="0" borderId="0" xfId="2" applyFont="1" applyFill="1" applyAlignment="1">
      <alignment horizontal="center" vertical="center" wrapText="1" readingOrder="2"/>
    </xf>
    <xf numFmtId="0" fontId="91" fillId="0" borderId="0" xfId="2" applyFont="1" applyFill="1" applyAlignment="1">
      <alignment horizontal="center" vertical="center" readingOrder="2"/>
    </xf>
    <xf numFmtId="0" fontId="86" fillId="0" borderId="0" xfId="6" applyFont="1" applyFill="1" applyAlignment="1">
      <alignment horizontal="center" vertical="center"/>
    </xf>
    <xf numFmtId="0" fontId="16" fillId="5" borderId="50" xfId="10" applyFill="1" applyBorder="1" applyAlignment="1">
      <alignment horizontal="right" vertical="center" wrapText="1" indent="1"/>
    </xf>
    <xf numFmtId="0" fontId="16" fillId="5" borderId="57" xfId="10" applyFill="1" applyBorder="1" applyAlignment="1">
      <alignment horizontal="right" vertical="center" wrapText="1" indent="1"/>
    </xf>
    <xf numFmtId="0" fontId="16" fillId="5" borderId="54" xfId="10" applyFill="1" applyBorder="1" applyAlignment="1">
      <alignment horizontal="right" vertical="center" wrapText="1" indent="1"/>
    </xf>
    <xf numFmtId="0" fontId="16" fillId="5" borderId="47" xfId="39" applyFill="1" applyBorder="1" applyAlignment="1">
      <alignment horizontal="center" wrapText="1" readingOrder="2"/>
    </xf>
    <xf numFmtId="0" fontId="16" fillId="5" borderId="46" xfId="39" applyFill="1" applyBorder="1" applyAlignment="1">
      <alignment horizontal="center" wrapText="1" readingOrder="2"/>
    </xf>
    <xf numFmtId="0" fontId="11" fillId="5" borderId="41" xfId="23" applyFont="1" applyFill="1" applyBorder="1" applyAlignment="1">
      <alignment horizontal="left" vertical="center" wrapText="1" indent="1"/>
    </xf>
    <xf numFmtId="0" fontId="11" fillId="5" borderId="42" xfId="23" applyFont="1" applyFill="1" applyBorder="1" applyAlignment="1">
      <alignment horizontal="left" vertical="center" indent="1"/>
    </xf>
    <xf numFmtId="0" fontId="11" fillId="5" borderId="43" xfId="23" applyFont="1" applyFill="1" applyBorder="1" applyAlignment="1">
      <alignment horizontal="left" vertical="center" indent="1"/>
    </xf>
    <xf numFmtId="0" fontId="11" fillId="5" borderId="45" xfId="45" applyFont="1" applyFill="1" applyBorder="1" applyAlignment="1">
      <alignment horizontal="center" vertical="top" wrapText="1"/>
    </xf>
    <xf numFmtId="0" fontId="11" fillId="5" borderId="44" xfId="45" applyFont="1" applyFill="1" applyBorder="1" applyAlignment="1">
      <alignment horizontal="center" vertical="top" wrapText="1"/>
    </xf>
  </cellXfs>
  <cellStyles count="163">
    <cellStyle name="Comma" xfId="1" builtinId="3"/>
    <cellStyle name="Comma 2" xfId="58"/>
    <cellStyle name="Comma 2 2" xfId="127"/>
    <cellStyle name="Comma 2 5" xfId="159"/>
    <cellStyle name="Comma 3" xfId="62"/>
    <cellStyle name="Comma 4" xfId="70"/>
    <cellStyle name="Comma 4 2" xfId="89"/>
    <cellStyle name="Comma 4 2 2" xfId="122"/>
    <cellStyle name="Comma 4 2 3" xfId="131"/>
    <cellStyle name="Comma 4 3" xfId="108"/>
    <cellStyle name="Comma 4 4" xfId="130"/>
    <cellStyle name="Comma 5" xfId="77"/>
    <cellStyle name="Comma 6" xfId="94"/>
    <cellStyle name="Comma 7" xfId="129"/>
    <cellStyle name="Comma 8" xfId="155"/>
    <cellStyle name="Comma 8 2" xfId="157"/>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10" xfId="97"/>
    <cellStyle name="Normal 10 2" xfId="158"/>
    <cellStyle name="Normal 10 3" xfId="95"/>
    <cellStyle name="Normal 11" xfId="126"/>
    <cellStyle name="Normal 12" xfId="96"/>
    <cellStyle name="Normal 13" xfId="156"/>
    <cellStyle name="Normal 14" xfId="160"/>
    <cellStyle name="Normal 2" xfId="23"/>
    <cellStyle name="Normal 2 2" xfId="68"/>
    <cellStyle name="Normal 2 3" xfId="93"/>
    <cellStyle name="Normal 2 4" xfId="128"/>
    <cellStyle name="Normal 3" xfId="24"/>
    <cellStyle name="Normal 3 2" xfId="69"/>
    <cellStyle name="Normal 3 2 2" xfId="88"/>
    <cellStyle name="Normal 3 2 2 2" xfId="121"/>
    <cellStyle name="Normal 3 2 2 3" xfId="133"/>
    <cellStyle name="Normal 3 2 3" xfId="107"/>
    <cellStyle name="Normal 3 2 4" xfId="132"/>
    <cellStyle name="Normal 3 4" xfId="74"/>
    <cellStyle name="Normal 4" xfId="48"/>
    <cellStyle name="Normal 4 2" xfId="61"/>
    <cellStyle name="Normal 4 2 2" xfId="66"/>
    <cellStyle name="Normal 4 2 2 2" xfId="86"/>
    <cellStyle name="Normal 4 2 2 2 2" xfId="119"/>
    <cellStyle name="Normal 4 2 2 2 3" xfId="137"/>
    <cellStyle name="Normal 4 2 2 3" xfId="105"/>
    <cellStyle name="Normal 4 2 2 4" xfId="136"/>
    <cellStyle name="Normal 4 2 3" xfId="73"/>
    <cellStyle name="Normal 4 2 3 2" xfId="92"/>
    <cellStyle name="Normal 4 2 3 2 2" xfId="125"/>
    <cellStyle name="Normal 4 2 3 2 3" xfId="139"/>
    <cellStyle name="Normal 4 2 3 3" xfId="111"/>
    <cellStyle name="Normal 4 2 3 4" xfId="138"/>
    <cellStyle name="Normal 4 2 4" xfId="83"/>
    <cellStyle name="Normal 4 2 4 2" xfId="116"/>
    <cellStyle name="Normal 4 2 4 3" xfId="140"/>
    <cellStyle name="Normal 4 2 5" xfId="102"/>
    <cellStyle name="Normal 4 2 6" xfId="135"/>
    <cellStyle name="Normal 4 3" xfId="63"/>
    <cellStyle name="Normal 4 3 2" xfId="84"/>
    <cellStyle name="Normal 4 3 2 2" xfId="117"/>
    <cellStyle name="Normal 4 3 2 3" xfId="142"/>
    <cellStyle name="Normal 4 3 3" xfId="103"/>
    <cellStyle name="Normal 4 3 4" xfId="141"/>
    <cellStyle name="Normal 4 4" xfId="71"/>
    <cellStyle name="Normal 4 4 2" xfId="90"/>
    <cellStyle name="Normal 4 4 2 2" xfId="123"/>
    <cellStyle name="Normal 4 4 2 3" xfId="144"/>
    <cellStyle name="Normal 4 4 3" xfId="109"/>
    <cellStyle name="Normal 4 4 4" xfId="143"/>
    <cellStyle name="Normal 4 5" xfId="80"/>
    <cellStyle name="Normal 4 5 2" xfId="113"/>
    <cellStyle name="Normal 4 5 3" xfId="145"/>
    <cellStyle name="Normal 4 6" xfId="100"/>
    <cellStyle name="Normal 4 7" xfId="134"/>
    <cellStyle name="Normal 5" xfId="57"/>
    <cellStyle name="Normal 5 2" xfId="65"/>
    <cellStyle name="Normal 6" xfId="56"/>
    <cellStyle name="Normal 6 2" xfId="64"/>
    <cellStyle name="Normal 6 2 2" xfId="85"/>
    <cellStyle name="Normal 6 2 2 2" xfId="118"/>
    <cellStyle name="Normal 6 2 2 3" xfId="148"/>
    <cellStyle name="Normal 6 2 3" xfId="104"/>
    <cellStyle name="Normal 6 2 4" xfId="147"/>
    <cellStyle name="Normal 6 3" xfId="72"/>
    <cellStyle name="Normal 6 3 2" xfId="91"/>
    <cellStyle name="Normal 6 3 2 2" xfId="124"/>
    <cellStyle name="Normal 6 3 2 3" xfId="150"/>
    <cellStyle name="Normal 6 3 3" xfId="110"/>
    <cellStyle name="Normal 6 3 4" xfId="149"/>
    <cellStyle name="Normal 6 4" xfId="82"/>
    <cellStyle name="Normal 6 4 2" xfId="115"/>
    <cellStyle name="Normal 6 4 3" xfId="151"/>
    <cellStyle name="Normal 6 5" xfId="101"/>
    <cellStyle name="Normal 6 6" xfId="146"/>
    <cellStyle name="Normal 7" xfId="67"/>
    <cellStyle name="Normal 7 2" xfId="87"/>
    <cellStyle name="Normal 7 2 2" xfId="120"/>
    <cellStyle name="Normal 7 2 3" xfId="153"/>
    <cellStyle name="Normal 7 3" xfId="106"/>
    <cellStyle name="Normal 7 4" xfId="152"/>
    <cellStyle name="Normal 8" xfId="76"/>
    <cellStyle name="Normal 8 2" xfId="81"/>
    <cellStyle name="Normal 8 2 2" xfId="114"/>
    <cellStyle name="Normal 9" xfId="75"/>
    <cellStyle name="Normal 9 2" xfId="112"/>
    <cellStyle name="Normal 9 3" xfId="154"/>
    <cellStyle name="Normal_JUDICIAL2007" xfId="162"/>
    <cellStyle name="NotA" xfId="25"/>
    <cellStyle name="Note" xfId="26" builtinId="10" customBuiltin="1"/>
    <cellStyle name="Note 2" xfId="27"/>
    <cellStyle name="Note 3" xfId="59"/>
    <cellStyle name="Note 4" xfId="78"/>
    <cellStyle name="Note 5" xfId="98"/>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0"/>
    <cellStyle name="Total 4" xfId="79"/>
    <cellStyle name="Total 5" xfId="99"/>
    <cellStyle name="Total 6" xfId="161"/>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9" Type="http://schemas.openxmlformats.org/officeDocument/2006/relationships/calcChain" Target="calcChain.xml"/><Relationship Id="rId21" Type="http://schemas.openxmlformats.org/officeDocument/2006/relationships/worksheet" Target="worksheets/sheet20.xml"/><Relationship Id="rId34" Type="http://schemas.openxmlformats.org/officeDocument/2006/relationships/worksheet" Target="worksheets/sheet33.xml"/><Relationship Id="rId42" Type="http://schemas.openxmlformats.org/officeDocument/2006/relationships/customXml" Target="../customXml/item3.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externalLink" Target="externalLinks/externalLink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worksheet" Target="worksheets/sheet32.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400">
                <a:cs typeface="+mn-cs"/>
              </a:defRPr>
            </a:pPr>
            <a:r>
              <a:rPr lang="ar-QA" sz="1600">
                <a:cs typeface="+mn-cs"/>
              </a:rPr>
              <a:t>الأفلام المعروضة حسب النوع</a:t>
            </a:r>
            <a:br>
              <a:rPr lang="ar-QA" sz="1600">
                <a:cs typeface="+mn-cs"/>
              </a:rPr>
            </a:br>
            <a:r>
              <a:rPr lang="en-US" sz="1200">
                <a:latin typeface="Arial" pitchFamily="34" charset="0"/>
                <a:cs typeface="Arial" pitchFamily="34" charset="0"/>
              </a:rPr>
              <a:t>FILMS  PRESENTED BY TYPE </a:t>
            </a:r>
          </a:p>
          <a:p>
            <a:pPr rtl="0">
              <a:defRPr sz="1400">
                <a:cs typeface="+mn-cs"/>
              </a:defRPr>
            </a:pPr>
            <a:r>
              <a:rPr lang="en-US" sz="1200">
                <a:latin typeface="Arial" pitchFamily="34" charset="0"/>
                <a:cs typeface="Arial" pitchFamily="34" charset="0"/>
              </a:rPr>
              <a:t>2016 - 2020</a:t>
            </a:r>
          </a:p>
        </c:rich>
      </c:tx>
      <c:layout>
        <c:manualLayout>
          <c:xMode val="edge"/>
          <c:yMode val="edge"/>
          <c:x val="0.36253981074052971"/>
          <c:y val="2.0905140583107891E-2"/>
        </c:manualLayout>
      </c:layout>
      <c:overlay val="0"/>
      <c:spPr>
        <a:noFill/>
      </c:spPr>
    </c:title>
    <c:autoTitleDeleted val="0"/>
    <c:plotArea>
      <c:layout>
        <c:manualLayout>
          <c:layoutTarget val="inner"/>
          <c:xMode val="edge"/>
          <c:yMode val="edge"/>
          <c:x val="8.148235736744508E-2"/>
          <c:y val="0.16657934190151114"/>
          <c:w val="0.74847222558718662"/>
          <c:h val="0.74564834325286844"/>
        </c:manualLayout>
      </c:layout>
      <c:lineChart>
        <c:grouping val="standard"/>
        <c:varyColors val="0"/>
        <c:ser>
          <c:idx val="3"/>
          <c:order val="0"/>
          <c:tx>
            <c:strRef>
              <c:f>'150'!$A$19</c:f>
              <c:strCache>
                <c:ptCount val="1"/>
                <c:pt idx="0">
                  <c:v>أفلام عربية
Arabic Films</c:v>
                </c:pt>
              </c:strCache>
            </c:strRef>
          </c:tx>
          <c:marker>
            <c:symbol val="none"/>
          </c:marke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035-4CC3-8254-DF0064F42845}"/>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35-4CC3-8254-DF0064F42845}"/>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035-4CC3-8254-DF0064F42845}"/>
                </c:ext>
              </c:extLst>
            </c:dLbl>
            <c:dLbl>
              <c:idx val="4"/>
              <c:layout>
                <c:manualLayout>
                  <c:x val="-2.7375200073374156E-3"/>
                  <c:y val="-2.08717008332574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035-4CC3-8254-DF0064F42845}"/>
                </c:ext>
              </c:extLst>
            </c:dLbl>
            <c:spPr>
              <a:noFill/>
              <a:ln>
                <a:noFill/>
              </a:ln>
              <a:effectLst/>
            </c:spPr>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numRef>
              <c:f>'150'!$A$24:$E$24</c:f>
              <c:numCache>
                <c:formatCode>General</c:formatCode>
                <c:ptCount val="5"/>
                <c:pt idx="0">
                  <c:v>2016</c:v>
                </c:pt>
                <c:pt idx="1">
                  <c:v>2017</c:v>
                </c:pt>
                <c:pt idx="2">
                  <c:v>2018</c:v>
                </c:pt>
                <c:pt idx="3">
                  <c:v>2019</c:v>
                </c:pt>
                <c:pt idx="4">
                  <c:v>2020</c:v>
                </c:pt>
              </c:numCache>
            </c:numRef>
          </c:cat>
          <c:val>
            <c:numRef>
              <c:f>'150'!$B$13:$F$13</c:f>
              <c:numCache>
                <c:formatCode>General</c:formatCode>
                <c:ptCount val="5"/>
                <c:pt idx="0">
                  <c:v>134</c:v>
                </c:pt>
                <c:pt idx="1">
                  <c:v>181</c:v>
                </c:pt>
                <c:pt idx="2">
                  <c:v>188</c:v>
                </c:pt>
                <c:pt idx="3">
                  <c:v>230</c:v>
                </c:pt>
                <c:pt idx="4">
                  <c:v>159</c:v>
                </c:pt>
              </c:numCache>
            </c:numRef>
          </c:val>
          <c:smooth val="0"/>
          <c:extLst xmlns:c16r2="http://schemas.microsoft.com/office/drawing/2015/06/chart">
            <c:ext xmlns:c16="http://schemas.microsoft.com/office/drawing/2014/chart" uri="{C3380CC4-5D6E-409C-BE32-E72D297353CC}">
              <c16:uniqueId val="{00000004-3035-4CC3-8254-DF0064F42845}"/>
            </c:ext>
          </c:extLst>
        </c:ser>
        <c:ser>
          <c:idx val="4"/>
          <c:order val="1"/>
          <c:tx>
            <c:strRef>
              <c:f>'150'!$A$20</c:f>
              <c:strCache>
                <c:ptCount val="1"/>
                <c:pt idx="0">
                  <c:v>أفلام أجنبية
Foreign Films</c:v>
                </c:pt>
              </c:strCache>
            </c:strRef>
          </c:tx>
          <c:marker>
            <c:symbol val="none"/>
          </c:marker>
          <c:dLbls>
            <c:dLbl>
              <c:idx val="0"/>
              <c:layout>
                <c:manualLayout>
                  <c:x val="-4.7142279842003004E-2"/>
                  <c:y val="-1.4114391690710741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1C92-4F5D-8330-4C70CD8D6771}"/>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3035-4CC3-8254-DF0064F42845}"/>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035-4CC3-8254-DF0064F42845}"/>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035-4CC3-8254-DF0064F42845}"/>
                </c:ext>
              </c:extLst>
            </c:dLbl>
            <c:dLbl>
              <c:idx val="4"/>
              <c:layout>
                <c:manualLayout>
                  <c:x val="-9.5912871812773234E-3"/>
                  <c:y val="2.1218100404571398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035-4CC3-8254-DF0064F42845}"/>
                </c:ext>
              </c:extLst>
            </c:dLbl>
            <c:dLbl>
              <c:idx val="5"/>
              <c:layout>
                <c:manualLayout>
                  <c:x val="-1.2622222222222123E-2"/>
                  <c:y val="-3.2863849765258246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035-4CC3-8254-DF0064F42845}"/>
                </c:ext>
              </c:extLst>
            </c:dLbl>
            <c:spPr>
              <a:noFill/>
              <a:ln>
                <a:noFill/>
              </a:ln>
              <a:effectLst/>
            </c:spPr>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numRef>
              <c:f>'150'!$A$24:$E$24</c:f>
              <c:numCache>
                <c:formatCode>General</c:formatCode>
                <c:ptCount val="5"/>
                <c:pt idx="0">
                  <c:v>2016</c:v>
                </c:pt>
                <c:pt idx="1">
                  <c:v>2017</c:v>
                </c:pt>
                <c:pt idx="2">
                  <c:v>2018</c:v>
                </c:pt>
                <c:pt idx="3">
                  <c:v>2019</c:v>
                </c:pt>
                <c:pt idx="4">
                  <c:v>2020</c:v>
                </c:pt>
              </c:numCache>
            </c:numRef>
          </c:cat>
          <c:val>
            <c:numRef>
              <c:f>'150'!$B$14:$F$14</c:f>
              <c:numCache>
                <c:formatCode>_(* #,##0_);_(* \(#,##0\);_(* "-"_);_(@_)</c:formatCode>
                <c:ptCount val="5"/>
                <c:pt idx="0">
                  <c:v>1804</c:v>
                </c:pt>
                <c:pt idx="1">
                  <c:v>2833</c:v>
                </c:pt>
                <c:pt idx="2">
                  <c:v>3113</c:v>
                </c:pt>
                <c:pt idx="3">
                  <c:v>3469</c:v>
                </c:pt>
                <c:pt idx="4">
                  <c:v>1456</c:v>
                </c:pt>
              </c:numCache>
            </c:numRef>
          </c:val>
          <c:smooth val="0"/>
          <c:extLst xmlns:c16r2="http://schemas.microsoft.com/office/drawing/2015/06/chart">
            <c:ext xmlns:c16="http://schemas.microsoft.com/office/drawing/2014/chart" uri="{C3380CC4-5D6E-409C-BE32-E72D297353CC}">
              <c16:uniqueId val="{0000000A-3035-4CC3-8254-DF0064F42845}"/>
            </c:ext>
          </c:extLst>
        </c:ser>
        <c:dLbls>
          <c:showLegendKey val="0"/>
          <c:showVal val="1"/>
          <c:showCatName val="0"/>
          <c:showSerName val="0"/>
          <c:showPercent val="0"/>
          <c:showBubbleSize val="0"/>
        </c:dLbls>
        <c:marker val="1"/>
        <c:smooth val="0"/>
        <c:axId val="133648768"/>
        <c:axId val="133650304"/>
      </c:lineChart>
      <c:catAx>
        <c:axId val="133648768"/>
        <c:scaling>
          <c:orientation val="minMax"/>
        </c:scaling>
        <c:delete val="0"/>
        <c:axPos val="b"/>
        <c:majorGridlines>
          <c:spPr>
            <a:ln w="19050">
              <a:solidFill>
                <a:schemeClr val="bg1">
                  <a:lumMod val="85000"/>
                </a:schemeClr>
              </a:solidFill>
            </a:ln>
          </c:spPr>
        </c:majorGridlines>
        <c:numFmt formatCode="General" sourceLinked="0"/>
        <c:majorTickMark val="out"/>
        <c:minorTickMark val="none"/>
        <c:tickLblPos val="nextTo"/>
        <c:txPr>
          <a:bodyPr/>
          <a:lstStyle/>
          <a:p>
            <a:pPr rtl="0">
              <a:defRPr b="1">
                <a:latin typeface="Arial" pitchFamily="34" charset="0"/>
                <a:cs typeface="Arial" pitchFamily="34" charset="0"/>
              </a:defRPr>
            </a:pPr>
            <a:endParaRPr lang="en-US"/>
          </a:p>
        </c:txPr>
        <c:crossAx val="133650304"/>
        <c:crosses val="autoZero"/>
        <c:auto val="1"/>
        <c:lblAlgn val="ctr"/>
        <c:lblOffset val="100"/>
        <c:noMultiLvlLbl val="0"/>
      </c:catAx>
      <c:valAx>
        <c:axId val="133650304"/>
        <c:scaling>
          <c:orientation val="minMax"/>
        </c:scaling>
        <c:delete val="0"/>
        <c:axPos val="l"/>
        <c:majorGridlines>
          <c:spPr>
            <a:ln w="19050">
              <a:solidFill>
                <a:schemeClr val="bg1">
                  <a:lumMod val="85000"/>
                </a:schemeClr>
              </a:solidFill>
            </a:ln>
          </c:spPr>
        </c:majorGridlines>
        <c:numFmt formatCode="General" sourceLinked="1"/>
        <c:majorTickMark val="out"/>
        <c:minorTickMark val="none"/>
        <c:tickLblPos val="nextTo"/>
        <c:txPr>
          <a:bodyPr/>
          <a:lstStyle/>
          <a:p>
            <a:pPr>
              <a:defRPr b="1">
                <a:latin typeface="Arial" pitchFamily="34" charset="0"/>
                <a:cs typeface="Arial" pitchFamily="34" charset="0"/>
              </a:defRPr>
            </a:pPr>
            <a:endParaRPr lang="en-US"/>
          </a:p>
        </c:txPr>
        <c:crossAx val="133648768"/>
        <c:crosses val="autoZero"/>
        <c:crossBetween val="between"/>
      </c:valAx>
    </c:plotArea>
    <c:legend>
      <c:legendPos val="r"/>
      <c:layout>
        <c:manualLayout>
          <c:xMode val="edge"/>
          <c:yMode val="edge"/>
          <c:x val="0.84500469955430035"/>
          <c:y val="0.36905059367573323"/>
          <c:w val="0.12363139931740615"/>
          <c:h val="0.1819643876430564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'169'!#REF!</c:f>
              <c:strCache>
                <c:ptCount val="1"/>
                <c:pt idx="0">
                  <c:v>#REF!</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'[1]169'!$A$23</c:f>
              <c:strCache>
                <c:ptCount val="1"/>
                <c:pt idx="0">
                  <c:v>عدد الفعاليات والأنشطة الثقافية
Number of Events</c:v>
                </c:pt>
              </c:strCache>
            </c:strRef>
          </c:cat>
          <c:val>
            <c:numRef>
              <c:f>'169'!#REF!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D017-4907-837A-0FAF2B8F3F27}"/>
            </c:ext>
          </c:extLst>
        </c:ser>
        <c:ser>
          <c:idx val="1"/>
          <c:order val="1"/>
          <c:tx>
            <c:strRef>
              <c:f>'[1]169'!$B$22</c:f>
              <c:strCache>
                <c:ptCount val="1"/>
                <c:pt idx="0">
                  <c:v>العام 2016</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'[1]169'!$A$23</c:f>
              <c:strCache>
                <c:ptCount val="1"/>
                <c:pt idx="0">
                  <c:v>عدد الفعاليات والأنشطة الثقافية
Number of Events</c:v>
                </c:pt>
              </c:strCache>
            </c:strRef>
          </c:cat>
          <c:val>
            <c:numRef>
              <c:f>'[1]169'!$B$23</c:f>
              <c:numCache>
                <c:formatCode>General</c:formatCode>
                <c:ptCount val="1"/>
                <c:pt idx="0">
                  <c:v>482</c:v>
                </c:pt>
              </c:numCache>
            </c:numRef>
          </c:val>
          <c:extLst xmlns:c16r2="http://schemas.microsoft.com/office/drawing/2015/06/chart">
            <c:ext xmlns:c16="http://schemas.microsoft.com/office/drawing/2014/chart" uri="{C3380CC4-5D6E-409C-BE32-E72D297353CC}">
              <c16:uniqueId val="{00000001-D017-4907-837A-0FAF2B8F3F27}"/>
            </c:ext>
          </c:extLst>
        </c:ser>
        <c:ser>
          <c:idx val="2"/>
          <c:order val="2"/>
          <c:tx>
            <c:strRef>
              <c:f>'[1]169'!$C$22</c:f>
              <c:strCache>
                <c:ptCount val="1"/>
                <c:pt idx="0">
                  <c:v>العام 2017</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'[1]169'!$A$23</c:f>
              <c:strCache>
                <c:ptCount val="1"/>
                <c:pt idx="0">
                  <c:v>عدد الفعاليات والأنشطة الثقافية
Number of Events</c:v>
                </c:pt>
              </c:strCache>
            </c:strRef>
          </c:cat>
          <c:val>
            <c:numRef>
              <c:f>'[1]169'!$C$23</c:f>
              <c:numCache>
                <c:formatCode>General</c:formatCode>
                <c:ptCount val="1"/>
                <c:pt idx="0">
                  <c:v>450</c:v>
                </c:pt>
              </c:numCache>
            </c:numRef>
          </c:val>
          <c:extLst xmlns:c16r2="http://schemas.microsoft.com/office/drawing/2015/06/chart">
            <c:ext xmlns:c16="http://schemas.microsoft.com/office/drawing/2014/chart" uri="{C3380CC4-5D6E-409C-BE32-E72D297353CC}">
              <c16:uniqueId val="{00000002-D017-4907-837A-0FAF2B8F3F27}"/>
            </c:ext>
          </c:extLst>
        </c:ser>
        <c:ser>
          <c:idx val="3"/>
          <c:order val="3"/>
          <c:tx>
            <c:strRef>
              <c:f>'[1]169'!$D$22</c:f>
              <c:strCache>
                <c:ptCount val="1"/>
                <c:pt idx="0">
                  <c:v>العام 2018</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'[1]169'!$A$23</c:f>
              <c:strCache>
                <c:ptCount val="1"/>
                <c:pt idx="0">
                  <c:v>عدد الفعاليات والأنشطة الثقافية
Number of Events</c:v>
                </c:pt>
              </c:strCache>
            </c:strRef>
          </c:cat>
          <c:val>
            <c:numRef>
              <c:f>'[1]169'!$D$23</c:f>
              <c:numCache>
                <c:formatCode>General</c:formatCode>
                <c:ptCount val="1"/>
                <c:pt idx="0">
                  <c:v>475</c:v>
                </c:pt>
              </c:numCache>
            </c:numRef>
          </c:val>
          <c:extLst xmlns:c16r2="http://schemas.microsoft.com/office/drawing/2015/06/chart">
            <c:ext xmlns:c16="http://schemas.microsoft.com/office/drawing/2014/chart" uri="{C3380CC4-5D6E-409C-BE32-E72D297353CC}">
              <c16:uniqueId val="{00000003-D017-4907-837A-0FAF2B8F3F27}"/>
            </c:ext>
          </c:extLst>
        </c:ser>
        <c:ser>
          <c:idx val="4"/>
          <c:order val="4"/>
          <c:tx>
            <c:strRef>
              <c:f>'[1]169'!$E$22</c:f>
              <c:strCache>
                <c:ptCount val="1"/>
                <c:pt idx="0">
                  <c:v>العام 2019</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'[1]169'!$A$23</c:f>
              <c:strCache>
                <c:ptCount val="1"/>
                <c:pt idx="0">
                  <c:v>عدد الفعاليات والأنشطة الثقافية
Number of Events</c:v>
                </c:pt>
              </c:strCache>
            </c:strRef>
          </c:cat>
          <c:val>
            <c:numRef>
              <c:f>'[1]169'!$E$23</c:f>
              <c:numCache>
                <c:formatCode>General</c:formatCode>
                <c:ptCount val="1"/>
                <c:pt idx="0">
                  <c:v>335</c:v>
                </c:pt>
              </c:numCache>
            </c:numRef>
          </c:val>
          <c:extLst xmlns:c16r2="http://schemas.microsoft.com/office/drawing/2015/06/chart">
            <c:ext xmlns:c16="http://schemas.microsoft.com/office/drawing/2014/chart" uri="{C3380CC4-5D6E-409C-BE32-E72D297353CC}">
              <c16:uniqueId val="{00000004-D017-4907-837A-0FAF2B8F3F27}"/>
            </c:ext>
          </c:extLst>
        </c:ser>
        <c:ser>
          <c:idx val="5"/>
          <c:order val="5"/>
          <c:tx>
            <c:strRef>
              <c:f>'[1]169'!$F$22</c:f>
              <c:strCache>
                <c:ptCount val="1"/>
                <c:pt idx="0">
                  <c:v>العام 2020</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'[1]169'!$A$23</c:f>
              <c:strCache>
                <c:ptCount val="1"/>
                <c:pt idx="0">
                  <c:v>عدد الفعاليات والأنشطة الثقافية
Number of Events</c:v>
                </c:pt>
              </c:strCache>
            </c:strRef>
          </c:cat>
          <c:val>
            <c:numRef>
              <c:f>'[1]169'!$F$23</c:f>
              <c:numCache>
                <c:formatCode>General</c:formatCode>
                <c:ptCount val="1"/>
                <c:pt idx="0">
                  <c:v>142</c:v>
                </c:pt>
              </c:numCache>
            </c:numRef>
          </c:val>
          <c:extLst xmlns:c16r2="http://schemas.microsoft.com/office/drawing/2015/06/chart">
            <c:ext xmlns:c16="http://schemas.microsoft.com/office/drawing/2014/chart" uri="{C3380CC4-5D6E-409C-BE32-E72D297353CC}">
              <c16:uniqueId val="{00000005-D017-4907-837A-0FAF2B8F3F27}"/>
            </c:ext>
          </c:extLst>
        </c:ser>
        <c:dLbls>
          <c:showLegendKey val="0"/>
          <c:showVal val="0"/>
          <c:showCatName val="0"/>
          <c:showSerName val="0"/>
          <c:showPercent val="0"/>
          <c:showBubbleSize val="0"/>
        </c:dLbls>
        <c:gapWidth val="150"/>
        <c:axId val="33258496"/>
        <c:axId val="33284864"/>
      </c:barChart>
      <c:catAx>
        <c:axId val="33258496"/>
        <c:scaling>
          <c:orientation val="minMax"/>
        </c:scaling>
        <c:delete val="0"/>
        <c:axPos val="b"/>
        <c:numFmt formatCode="General" sourceLinked="1"/>
        <c:majorTickMark val="out"/>
        <c:minorTickMark val="none"/>
        <c:tickLblPos val="nextTo"/>
        <c:crossAx val="33284864"/>
        <c:crosses val="autoZero"/>
        <c:auto val="1"/>
        <c:lblAlgn val="ctr"/>
        <c:lblOffset val="100"/>
        <c:noMultiLvlLbl val="0"/>
      </c:catAx>
      <c:valAx>
        <c:axId val="33284864"/>
        <c:scaling>
          <c:orientation val="minMax"/>
        </c:scaling>
        <c:delete val="0"/>
        <c:axPos val="l"/>
        <c:majorGridlines/>
        <c:numFmt formatCode="General" sourceLinked="1"/>
        <c:majorTickMark val="out"/>
        <c:minorTickMark val="none"/>
        <c:tickLblPos val="nextTo"/>
        <c:crossAx val="3325849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manualLayout>
          <c:layoutTarget val="inner"/>
          <c:xMode val="edge"/>
          <c:yMode val="edge"/>
          <c:x val="7.2862660302177695E-2"/>
          <c:y val="0.23625865966977727"/>
          <c:w val="0.63320386765125869"/>
          <c:h val="0.60195074497382461"/>
        </c:manualLayout>
      </c:layout>
      <c:pie3DChart>
        <c:varyColors val="1"/>
        <c:ser>
          <c:idx val="0"/>
          <c:order val="0"/>
          <c:dPt>
            <c:idx val="2"/>
            <c:bubble3D val="0"/>
            <c:extLst xmlns:c16r2="http://schemas.microsoft.com/office/drawing/2015/06/chart">
              <c:ext xmlns:c16="http://schemas.microsoft.com/office/drawing/2014/chart" uri="{C3380CC4-5D6E-409C-BE32-E72D297353CC}">
                <c16:uniqueId val="{00000001-2A21-40F6-A727-95D728405CB8}"/>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'[1]169'!$A$26:$A$34</c:f>
              <c:strCache>
                <c:ptCount val="9"/>
                <c:pt idx="0">
                  <c:v>حفلات موسيقية
Live Music Arts</c:v>
                </c:pt>
                <c:pt idx="1">
                  <c:v>فنون بصرية وتشكيلية
Visual Arts</c:v>
                </c:pt>
                <c:pt idx="2">
                  <c:v>دراما ومسرح 
Live Performing Arts</c:v>
                </c:pt>
                <c:pt idx="3">
                  <c:v>رياضة وترفيه
Sports &amp; Recreation</c:v>
                </c:pt>
                <c:pt idx="4">
                  <c:v>مهرجانات
Festivals</c:v>
                </c:pt>
                <c:pt idx="5">
                  <c:v>فعاليات متنوعة
Gatherings </c:v>
                </c:pt>
                <c:pt idx="6">
                  <c:v>معارض وصالات الفنون 
Art Galleries &amp; Exhibitions</c:v>
                </c:pt>
                <c:pt idx="7">
                  <c:v>ندوات ومحاضرات ومؤتمرات
Lecture, Workshop, &amp; Forum</c:v>
                </c:pt>
                <c:pt idx="8">
                  <c:v>تطوير المواهب
Talent Development</c:v>
                </c:pt>
              </c:strCache>
            </c:strRef>
          </c:cat>
          <c:val>
            <c:numRef>
              <c:f>'[1]169'!$F$26:$F$34</c:f>
              <c:numCache>
                <c:formatCode>General</c:formatCode>
                <c:ptCount val="9"/>
                <c:pt idx="0">
                  <c:v>13</c:v>
                </c:pt>
                <c:pt idx="1">
                  <c:v>14</c:v>
                </c:pt>
                <c:pt idx="2">
                  <c:v>5</c:v>
                </c:pt>
                <c:pt idx="3">
                  <c:v>4</c:v>
                </c:pt>
                <c:pt idx="4">
                  <c:v>9</c:v>
                </c:pt>
                <c:pt idx="5">
                  <c:v>21</c:v>
                </c:pt>
                <c:pt idx="6">
                  <c:v>17</c:v>
                </c:pt>
                <c:pt idx="7">
                  <c:v>17</c:v>
                </c:pt>
                <c:pt idx="8">
                  <c:v>42</c:v>
                </c:pt>
              </c:numCache>
            </c:numRef>
          </c:val>
          <c:extLst xmlns:c16r2="http://schemas.microsoft.com/office/drawing/2015/06/chart">
            <c:ext xmlns:c16="http://schemas.microsoft.com/office/drawing/2014/chart" uri="{C3380CC4-5D6E-409C-BE32-E72D297353CC}">
              <c16:uniqueId val="{00000002-2A21-40F6-A727-95D728405CB8}"/>
            </c:ext>
          </c:extLst>
        </c:ser>
        <c:dLbls>
          <c:showLegendKey val="0"/>
          <c:showVal val="0"/>
          <c:showCatName val="0"/>
          <c:showSerName val="0"/>
          <c:showPercent val="1"/>
          <c:showBubbleSize val="0"/>
          <c:showLeaderLines val="1"/>
        </c:dLbls>
      </c:pie3DChart>
    </c:plotArea>
    <c:legend>
      <c:legendPos val="r"/>
      <c:layout>
        <c:manualLayout>
          <c:xMode val="edge"/>
          <c:yMode val="edge"/>
          <c:x val="0.67683150587484975"/>
          <c:y val="0.27725177744047963"/>
          <c:w val="0.31872968599132362"/>
          <c:h val="0.65826203315248999"/>
        </c:manualLayout>
      </c:layout>
      <c:overlay val="1"/>
      <c:txPr>
        <a:bodyPr/>
        <a:lstStyle/>
        <a:p>
          <a:pPr>
            <a:defRPr sz="500"/>
          </a:pPr>
          <a:endParaRPr lang="en-US"/>
        </a:p>
      </c:txPr>
    </c:legend>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'170'!#REF!</c:f>
              <c:strCache>
                <c:ptCount val="1"/>
                <c:pt idx="0">
                  <c:v>العام 2015</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'[1]170'!$A$26</c:f>
              <c:strCache>
                <c:ptCount val="1"/>
                <c:pt idx="0">
                  <c:v>عدد الفعاليات والأنشطة الثقافية
Number of Events</c:v>
                </c:pt>
              </c:strCache>
            </c:strRef>
          </c:cat>
          <c:val>
            <c:numRef>
              <c:f>'170'!#REF!</c:f>
              <c:numCache>
                <c:formatCode>#,##0_ ;\-#,##0\ </c:formatCode>
                <c:ptCount val="1"/>
                <c:pt idx="0">
                  <c:v>310</c:v>
                </c:pt>
              </c:numCache>
            </c:numRef>
          </c:val>
          <c:extLst xmlns:c16r2="http://schemas.microsoft.com/office/drawing/2015/06/chart">
            <c:ext xmlns:c16="http://schemas.microsoft.com/office/drawing/2014/chart" uri="{C3380CC4-5D6E-409C-BE32-E72D297353CC}">
              <c16:uniqueId val="{00000000-2061-43D6-A78F-81FF8F337300}"/>
            </c:ext>
          </c:extLst>
        </c:ser>
        <c:ser>
          <c:idx val="1"/>
          <c:order val="1"/>
          <c:tx>
            <c:strRef>
              <c:f>'[1]170'!$B$25</c:f>
              <c:strCache>
                <c:ptCount val="1"/>
                <c:pt idx="0">
                  <c:v>العام 2016</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'[1]170'!$A$26</c:f>
              <c:strCache>
                <c:ptCount val="1"/>
                <c:pt idx="0">
                  <c:v>عدد الفعاليات والأنشطة الثقافية
Number of Events</c:v>
                </c:pt>
              </c:strCache>
            </c:strRef>
          </c:cat>
          <c:val>
            <c:numRef>
              <c:f>'[1]170'!$B$26</c:f>
              <c:numCache>
                <c:formatCode>General</c:formatCode>
                <c:ptCount val="1"/>
                <c:pt idx="0">
                  <c:v>482</c:v>
                </c:pt>
              </c:numCache>
            </c:numRef>
          </c:val>
          <c:extLst xmlns:c16r2="http://schemas.microsoft.com/office/drawing/2015/06/chart">
            <c:ext xmlns:c16="http://schemas.microsoft.com/office/drawing/2014/chart" uri="{C3380CC4-5D6E-409C-BE32-E72D297353CC}">
              <c16:uniqueId val="{00000001-2061-43D6-A78F-81FF8F337300}"/>
            </c:ext>
          </c:extLst>
        </c:ser>
        <c:ser>
          <c:idx val="2"/>
          <c:order val="2"/>
          <c:tx>
            <c:strRef>
              <c:f>'[1]170'!$C$25</c:f>
              <c:strCache>
                <c:ptCount val="1"/>
                <c:pt idx="0">
                  <c:v>العام 2017</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'[1]170'!$A$26</c:f>
              <c:strCache>
                <c:ptCount val="1"/>
                <c:pt idx="0">
                  <c:v>عدد الفعاليات والأنشطة الثقافية
Number of Events</c:v>
                </c:pt>
              </c:strCache>
            </c:strRef>
          </c:cat>
          <c:val>
            <c:numRef>
              <c:f>'[1]170'!$C$26</c:f>
              <c:numCache>
                <c:formatCode>General</c:formatCode>
                <c:ptCount val="1"/>
                <c:pt idx="0">
                  <c:v>450</c:v>
                </c:pt>
              </c:numCache>
            </c:numRef>
          </c:val>
          <c:extLst xmlns:c16r2="http://schemas.microsoft.com/office/drawing/2015/06/chart">
            <c:ext xmlns:c16="http://schemas.microsoft.com/office/drawing/2014/chart" uri="{C3380CC4-5D6E-409C-BE32-E72D297353CC}">
              <c16:uniqueId val="{00000002-2061-43D6-A78F-81FF8F337300}"/>
            </c:ext>
          </c:extLst>
        </c:ser>
        <c:ser>
          <c:idx val="3"/>
          <c:order val="3"/>
          <c:tx>
            <c:strRef>
              <c:f>'[1]170'!$D$25</c:f>
              <c:strCache>
                <c:ptCount val="1"/>
                <c:pt idx="0">
                  <c:v>العام 2018</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'[1]170'!$A$26</c:f>
              <c:strCache>
                <c:ptCount val="1"/>
                <c:pt idx="0">
                  <c:v>عدد الفعاليات والأنشطة الثقافية
Number of Events</c:v>
                </c:pt>
              </c:strCache>
            </c:strRef>
          </c:cat>
          <c:val>
            <c:numRef>
              <c:f>'[1]170'!$D$26</c:f>
              <c:numCache>
                <c:formatCode>General</c:formatCode>
                <c:ptCount val="1"/>
                <c:pt idx="0">
                  <c:v>475</c:v>
                </c:pt>
              </c:numCache>
            </c:numRef>
          </c:val>
          <c:extLst xmlns:c16r2="http://schemas.microsoft.com/office/drawing/2015/06/chart">
            <c:ext xmlns:c16="http://schemas.microsoft.com/office/drawing/2014/chart" uri="{C3380CC4-5D6E-409C-BE32-E72D297353CC}">
              <c16:uniqueId val="{00000003-2061-43D6-A78F-81FF8F337300}"/>
            </c:ext>
          </c:extLst>
        </c:ser>
        <c:ser>
          <c:idx val="4"/>
          <c:order val="4"/>
          <c:tx>
            <c:strRef>
              <c:f>'[1]170'!$E$25</c:f>
              <c:strCache>
                <c:ptCount val="1"/>
                <c:pt idx="0">
                  <c:v>العام 2019</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'[1]170'!$A$26</c:f>
              <c:strCache>
                <c:ptCount val="1"/>
                <c:pt idx="0">
                  <c:v>عدد الفعاليات والأنشطة الثقافية
Number of Events</c:v>
                </c:pt>
              </c:strCache>
            </c:strRef>
          </c:cat>
          <c:val>
            <c:numRef>
              <c:f>'[1]170'!$E$26</c:f>
              <c:numCache>
                <c:formatCode>General</c:formatCode>
                <c:ptCount val="1"/>
                <c:pt idx="0">
                  <c:v>335</c:v>
                </c:pt>
              </c:numCache>
            </c:numRef>
          </c:val>
          <c:extLst xmlns:c16r2="http://schemas.microsoft.com/office/drawing/2015/06/chart">
            <c:ext xmlns:c16="http://schemas.microsoft.com/office/drawing/2014/chart" uri="{C3380CC4-5D6E-409C-BE32-E72D297353CC}">
              <c16:uniqueId val="{00000004-2061-43D6-A78F-81FF8F337300}"/>
            </c:ext>
          </c:extLst>
        </c:ser>
        <c:ser>
          <c:idx val="5"/>
          <c:order val="5"/>
          <c:tx>
            <c:strRef>
              <c:f>'[1]170'!$F$25</c:f>
              <c:strCache>
                <c:ptCount val="1"/>
                <c:pt idx="0">
                  <c:v>العام 2020</c:v>
                </c:pt>
              </c:strCache>
            </c:strRef>
          </c:tx>
          <c:invertIfNegative val="0"/>
          <c:dLbls>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'[1]170'!$A$26</c:f>
              <c:strCache>
                <c:ptCount val="1"/>
                <c:pt idx="0">
                  <c:v>عدد الفعاليات والأنشطة الثقافية
Number of Events</c:v>
                </c:pt>
              </c:strCache>
            </c:strRef>
          </c:cat>
          <c:val>
            <c:numRef>
              <c:f>'[1]170'!$F$26</c:f>
              <c:numCache>
                <c:formatCode>General</c:formatCode>
                <c:ptCount val="1"/>
                <c:pt idx="0">
                  <c:v>142</c:v>
                </c:pt>
              </c:numCache>
            </c:numRef>
          </c:val>
          <c:extLst xmlns:c16r2="http://schemas.microsoft.com/office/drawing/2015/06/chart">
            <c:ext xmlns:c16="http://schemas.microsoft.com/office/drawing/2014/chart" uri="{C3380CC4-5D6E-409C-BE32-E72D297353CC}">
              <c16:uniqueId val="{00000005-2061-43D6-A78F-81FF8F337300}"/>
            </c:ext>
          </c:extLst>
        </c:ser>
        <c:dLbls>
          <c:showLegendKey val="0"/>
          <c:showVal val="0"/>
          <c:showCatName val="0"/>
          <c:showSerName val="0"/>
          <c:showPercent val="0"/>
          <c:showBubbleSize val="0"/>
        </c:dLbls>
        <c:gapWidth val="150"/>
        <c:axId val="55904512"/>
        <c:axId val="55914496"/>
      </c:barChart>
      <c:catAx>
        <c:axId val="55904512"/>
        <c:scaling>
          <c:orientation val="minMax"/>
        </c:scaling>
        <c:delete val="0"/>
        <c:axPos val="b"/>
        <c:numFmt formatCode="General" sourceLinked="1"/>
        <c:majorTickMark val="out"/>
        <c:minorTickMark val="none"/>
        <c:tickLblPos val="nextTo"/>
        <c:crossAx val="55914496"/>
        <c:crosses val="autoZero"/>
        <c:auto val="1"/>
        <c:lblAlgn val="ctr"/>
        <c:lblOffset val="100"/>
        <c:noMultiLvlLbl val="0"/>
      </c:catAx>
      <c:valAx>
        <c:axId val="55914496"/>
        <c:scaling>
          <c:orientation val="minMax"/>
        </c:scaling>
        <c:delete val="0"/>
        <c:axPos val="l"/>
        <c:majorGridlines/>
        <c:numFmt formatCode="#,##0_ ;\-#,##0\ " sourceLinked="1"/>
        <c:majorTickMark val="out"/>
        <c:minorTickMark val="none"/>
        <c:tickLblPos val="nextTo"/>
        <c:crossAx val="5590451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manualLayout>
          <c:layoutTarget val="inner"/>
          <c:xMode val="edge"/>
          <c:yMode val="edge"/>
          <c:x val="0.17141598231564428"/>
          <c:y val="0.19753635614139503"/>
          <c:w val="0.68050951009039129"/>
          <c:h val="0.64454523723571366"/>
        </c:manualLayout>
      </c:layout>
      <c:pie3DChart>
        <c:varyColors val="1"/>
        <c:ser>
          <c:idx val="0"/>
          <c:order val="0"/>
          <c:explosion val="25"/>
          <c:dPt>
            <c:idx val="2"/>
            <c:bubble3D val="0"/>
            <c:explosion val="9"/>
            <c:extLst xmlns:c16r2="http://schemas.microsoft.com/office/drawing/2015/06/chart">
              <c:ext xmlns:c16="http://schemas.microsoft.com/office/drawing/2014/chart" uri="{C3380CC4-5D6E-409C-BE32-E72D297353CC}">
                <c16:uniqueId val="{00000001-D8EA-4A58-AE31-D380910D55B0}"/>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'[1]170'!$A$29:$A$40</c:f>
              <c:strCache>
                <c:ptCount val="12"/>
                <c:pt idx="0">
                  <c:v>يناير</c:v>
                </c:pt>
                <c:pt idx="1">
                  <c:v>فبراير</c:v>
                </c:pt>
                <c:pt idx="2">
                  <c:v>مارس</c:v>
                </c:pt>
                <c:pt idx="3">
                  <c:v>ابريل</c:v>
                </c:pt>
                <c:pt idx="4">
                  <c:v>مايو</c:v>
                </c:pt>
                <c:pt idx="5">
                  <c:v>يونيو</c:v>
                </c:pt>
                <c:pt idx="6">
                  <c:v>يوليو</c:v>
                </c:pt>
                <c:pt idx="7">
                  <c:v>اغسطس</c:v>
                </c:pt>
                <c:pt idx="8">
                  <c:v>سبتمبر</c:v>
                </c:pt>
                <c:pt idx="9">
                  <c:v>اكتوبر</c:v>
                </c:pt>
                <c:pt idx="10">
                  <c:v>نوفمبر</c:v>
                </c:pt>
                <c:pt idx="11">
                  <c:v>اكتوبر</c:v>
                </c:pt>
              </c:strCache>
            </c:strRef>
          </c:cat>
          <c:val>
            <c:numRef>
              <c:f>'[1]170'!$F$29:$F$40</c:f>
              <c:numCache>
                <c:formatCode>General</c:formatCode>
                <c:ptCount val="12"/>
                <c:pt idx="0">
                  <c:v>48</c:v>
                </c:pt>
                <c:pt idx="1">
                  <c:v>35</c:v>
                </c:pt>
                <c:pt idx="2">
                  <c:v>3</c:v>
                </c:pt>
                <c:pt idx="3">
                  <c:v>2</c:v>
                </c:pt>
                <c:pt idx="4">
                  <c:v>4</c:v>
                </c:pt>
                <c:pt idx="5">
                  <c:v>6</c:v>
                </c:pt>
                <c:pt idx="6">
                  <c:v>6</c:v>
                </c:pt>
                <c:pt idx="7">
                  <c:v>1</c:v>
                </c:pt>
                <c:pt idx="8">
                  <c:v>6</c:v>
                </c:pt>
                <c:pt idx="9">
                  <c:v>12</c:v>
                </c:pt>
                <c:pt idx="10">
                  <c:v>12</c:v>
                </c:pt>
                <c:pt idx="11">
                  <c:v>7</c:v>
                </c:pt>
              </c:numCache>
            </c:numRef>
          </c:val>
          <c:extLst xmlns:c16r2="http://schemas.microsoft.com/office/drawing/2015/06/chart">
            <c:ext xmlns:c16="http://schemas.microsoft.com/office/drawing/2014/chart" uri="{C3380CC4-5D6E-409C-BE32-E72D297353CC}">
              <c16:uniqueId val="{00000002-D8EA-4A58-AE31-D380910D55B0}"/>
            </c:ext>
          </c:extLst>
        </c:ser>
        <c:dLbls>
          <c:showLegendKey val="0"/>
          <c:showVal val="0"/>
          <c:showCatName val="0"/>
          <c:showSerName val="0"/>
          <c:showPercent val="1"/>
          <c:showBubbleSize val="0"/>
          <c:showLeaderLines val="1"/>
        </c:dLbls>
      </c:pie3DChart>
    </c:plotArea>
    <c:legend>
      <c:legendPos val="r"/>
      <c:layout>
        <c:manualLayout>
          <c:xMode val="edge"/>
          <c:yMode val="edge"/>
          <c:x val="0.87758911804377215"/>
          <c:y val="0.11864447565620077"/>
          <c:w val="9.3049786936899415E-2"/>
          <c:h val="0.78592156873495822"/>
        </c:manualLayout>
      </c:layout>
      <c:overlay val="1"/>
      <c:txPr>
        <a:bodyPr/>
        <a:lstStyle/>
        <a:p>
          <a:pPr>
            <a:defRPr sz="900"/>
          </a:pPr>
          <a:endParaRPr lang="en-US"/>
        </a:p>
      </c:txPr>
    </c:legend>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Chart4"/>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3.xml"/><Relationship Id="rId1" Type="http://schemas.openxmlformats.org/officeDocument/2006/relationships/chart" Target="../charts/chart2.xml"/></Relationships>
</file>

<file path=xl/drawings/_rels/drawing2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5.xml"/><Relationship Id="rId1" Type="http://schemas.openxmlformats.org/officeDocument/2006/relationships/chart" Target="../charts/chart4.xml"/></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123825</xdr:rowOff>
    </xdr:from>
    <xdr:to>
      <xdr:col>0</xdr:col>
      <xdr:colOff>5095875</xdr:colOff>
      <xdr:row>6</xdr:row>
      <xdr:rowOff>485774</xdr:rowOff>
    </xdr:to>
    <xdr:pic>
      <xdr:nvPicPr>
        <xdr:cNvPr id="4" name="Picture 5" descr="ORNA430.WMF">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16200000">
          <a:off x="9988481738" y="-1100138"/>
          <a:ext cx="2562224" cy="5010150"/>
        </a:xfrm>
        <a:prstGeom prst="rect">
          <a:avLst/>
        </a:prstGeom>
        <a:noFill/>
        <a:ln w="9525">
          <a:noFill/>
          <a:miter lim="800000"/>
          <a:headEnd/>
          <a:tailEnd/>
        </a:ln>
      </xdr:spPr>
    </xdr:pic>
    <xdr:clientData/>
  </xdr:twoCellAnchor>
  <xdr:twoCellAnchor>
    <xdr:from>
      <xdr:col>0</xdr:col>
      <xdr:colOff>180975</xdr:colOff>
      <xdr:row>1</xdr:row>
      <xdr:rowOff>133349</xdr:rowOff>
    </xdr:from>
    <xdr:to>
      <xdr:col>0</xdr:col>
      <xdr:colOff>4876317</xdr:colOff>
      <xdr:row>6</xdr:row>
      <xdr:rowOff>447674</xdr:rowOff>
    </xdr:to>
    <xdr:sp macro="" textlink="">
      <xdr:nvSpPr>
        <xdr:cNvPr id="5" name="Text Box 3">
          <a:extLst>
            <a:ext uri="{FF2B5EF4-FFF2-40B4-BE49-F238E27FC236}">
              <a16:creationId xmlns:a16="http://schemas.microsoft.com/office/drawing/2014/main" xmlns="" id="{00000000-0008-0000-0000-000003000000}"/>
            </a:ext>
          </a:extLst>
        </xdr:cNvPr>
        <xdr:cNvSpPr txBox="1">
          <a:spLocks noChangeArrowheads="1"/>
        </xdr:cNvSpPr>
      </xdr:nvSpPr>
      <xdr:spPr bwMode="auto">
        <a:xfrm>
          <a:off x="9987477333" y="295274"/>
          <a:ext cx="4695342" cy="2352675"/>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1323975</xdr:colOff>
      <xdr:row>0</xdr:row>
      <xdr:rowOff>19050</xdr:rowOff>
    </xdr:from>
    <xdr:to>
      <xdr:col>3</xdr:col>
      <xdr:colOff>1323975</xdr:colOff>
      <xdr:row>2</xdr:row>
      <xdr:rowOff>419100</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286100" y="19050"/>
          <a:ext cx="790575" cy="790575"/>
        </a:xfrm>
        <a:prstGeom prst="rect">
          <a:avLst/>
        </a:prstGeom>
      </xdr:spPr>
    </xdr:pic>
    <xdr:clientData/>
  </xdr:twoCellAnchor>
  <xdr:twoCellAnchor editAs="oneCell">
    <xdr:from>
      <xdr:col>3</xdr:col>
      <xdr:colOff>1352550</xdr:colOff>
      <xdr:row>0</xdr:row>
      <xdr:rowOff>76200</xdr:rowOff>
    </xdr:from>
    <xdr:to>
      <xdr:col>3</xdr:col>
      <xdr:colOff>2086950</xdr:colOff>
      <xdr:row>2</xdr:row>
      <xdr:rowOff>353400</xdr:rowOff>
    </xdr:to>
    <xdr:pic>
      <xdr:nvPicPr>
        <xdr:cNvPr id="4" name="Picture 3">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5313700" y="76200"/>
          <a:ext cx="734400" cy="734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704850</xdr:colOff>
      <xdr:row>0</xdr:row>
      <xdr:rowOff>0</xdr:rowOff>
    </xdr:from>
    <xdr:to>
      <xdr:col>2</xdr:col>
      <xdr:colOff>704850</xdr:colOff>
      <xdr:row>2</xdr:row>
      <xdr:rowOff>180975</xdr:rowOff>
    </xdr:to>
    <xdr:pic>
      <xdr:nvPicPr>
        <xdr:cNvPr id="2" name="Picture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95462375" y="0"/>
          <a:ext cx="790575" cy="790575"/>
        </a:xfrm>
        <a:prstGeom prst="rect">
          <a:avLst/>
        </a:prstGeom>
      </xdr:spPr>
    </xdr:pic>
    <xdr:clientData/>
  </xdr:twoCellAnchor>
  <xdr:twoCellAnchor editAs="oneCell">
    <xdr:from>
      <xdr:col>2</xdr:col>
      <xdr:colOff>1028700</xdr:colOff>
      <xdr:row>0</xdr:row>
      <xdr:rowOff>57150</xdr:rowOff>
    </xdr:from>
    <xdr:to>
      <xdr:col>2</xdr:col>
      <xdr:colOff>1763100</xdr:colOff>
      <xdr:row>3</xdr:row>
      <xdr:rowOff>134325</xdr:rowOff>
    </xdr:to>
    <xdr:pic>
      <xdr:nvPicPr>
        <xdr:cNvPr id="4" name="Picture 3">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95451275" y="57150"/>
          <a:ext cx="734400" cy="734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1047750</xdr:colOff>
      <xdr:row>0</xdr:row>
      <xdr:rowOff>95250</xdr:rowOff>
    </xdr:from>
    <xdr:to>
      <xdr:col>16</xdr:col>
      <xdr:colOff>1782150</xdr:colOff>
      <xdr:row>3</xdr:row>
      <xdr:rowOff>172425</xdr:rowOff>
    </xdr:to>
    <xdr:pic>
      <xdr:nvPicPr>
        <xdr:cNvPr id="4" name="Picture 3">
          <a:extLst>
            <a:ext uri="{FF2B5EF4-FFF2-40B4-BE49-F238E27FC236}">
              <a16:creationId xmlns="" xmlns:a16="http://schemas.microsoft.com/office/drawing/2014/main" id="{00000000-0008-0000-0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407950" y="95250"/>
          <a:ext cx="734400" cy="734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19</xdr:col>
      <xdr:colOff>695325</xdr:colOff>
      <xdr:row>0</xdr:row>
      <xdr:rowOff>76200</xdr:rowOff>
    </xdr:from>
    <xdr:to>
      <xdr:col>19</xdr:col>
      <xdr:colOff>1429725</xdr:colOff>
      <xdr:row>3</xdr:row>
      <xdr:rowOff>153375</xdr:rowOff>
    </xdr:to>
    <xdr:pic>
      <xdr:nvPicPr>
        <xdr:cNvPr id="3" name="Picture 2">
          <a:extLst>
            <a:ext uri="{FF2B5EF4-FFF2-40B4-BE49-F238E27FC236}">
              <a16:creationId xmlns=""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60100" y="76200"/>
          <a:ext cx="734400" cy="734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952500</xdr:colOff>
      <xdr:row>0</xdr:row>
      <xdr:rowOff>85725</xdr:rowOff>
    </xdr:from>
    <xdr:to>
      <xdr:col>8</xdr:col>
      <xdr:colOff>1686900</xdr:colOff>
      <xdr:row>2</xdr:row>
      <xdr:rowOff>362925</xdr:rowOff>
    </xdr:to>
    <xdr:pic>
      <xdr:nvPicPr>
        <xdr:cNvPr id="4" name="Picture 3">
          <a:extLst>
            <a:ext uri="{FF2B5EF4-FFF2-40B4-BE49-F238E27FC236}">
              <a16:creationId xmlns=""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4750" y="85725"/>
          <a:ext cx="734400" cy="7344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561975</xdr:colOff>
      <xdr:row>0</xdr:row>
      <xdr:rowOff>95250</xdr:rowOff>
    </xdr:from>
    <xdr:to>
      <xdr:col>11</xdr:col>
      <xdr:colOff>1296375</xdr:colOff>
      <xdr:row>2</xdr:row>
      <xdr:rowOff>372450</xdr:rowOff>
    </xdr:to>
    <xdr:pic>
      <xdr:nvPicPr>
        <xdr:cNvPr id="4" name="Picture 3">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36900" y="95250"/>
          <a:ext cx="734400" cy="734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495300</xdr:colOff>
      <xdr:row>0</xdr:row>
      <xdr:rowOff>85725</xdr:rowOff>
    </xdr:from>
    <xdr:to>
      <xdr:col>15</xdr:col>
      <xdr:colOff>1229700</xdr:colOff>
      <xdr:row>2</xdr:row>
      <xdr:rowOff>362925</xdr:rowOff>
    </xdr:to>
    <xdr:pic>
      <xdr:nvPicPr>
        <xdr:cNvPr id="3" name="Picture 2">
          <a:extLst>
            <a:ext uri="{FF2B5EF4-FFF2-40B4-BE49-F238E27FC236}">
              <a16:creationId xmlns=""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88975" y="85725"/>
          <a:ext cx="734400" cy="7344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723900</xdr:colOff>
      <xdr:row>0</xdr:row>
      <xdr:rowOff>123825</xdr:rowOff>
    </xdr:from>
    <xdr:to>
      <xdr:col>9</xdr:col>
      <xdr:colOff>1458300</xdr:colOff>
      <xdr:row>2</xdr:row>
      <xdr:rowOff>172425</xdr:rowOff>
    </xdr:to>
    <xdr:pic>
      <xdr:nvPicPr>
        <xdr:cNvPr id="3" name="Picture 2">
          <a:extLst>
            <a:ext uri="{FF2B5EF4-FFF2-40B4-BE49-F238E27FC236}">
              <a16:creationId xmlns=""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84675" y="123825"/>
          <a:ext cx="734400" cy="7344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13</xdr:col>
      <xdr:colOff>238125</xdr:colOff>
      <xdr:row>0</xdr:row>
      <xdr:rowOff>104775</xdr:rowOff>
    </xdr:from>
    <xdr:to>
      <xdr:col>13</xdr:col>
      <xdr:colOff>972525</xdr:colOff>
      <xdr:row>2</xdr:row>
      <xdr:rowOff>381975</xdr:rowOff>
    </xdr:to>
    <xdr:pic>
      <xdr:nvPicPr>
        <xdr:cNvPr id="4" name="Picture 3">
          <a:extLst>
            <a:ext uri="{FF2B5EF4-FFF2-40B4-BE49-F238E27FC236}">
              <a16:creationId xmlns="" xmlns:a16="http://schemas.microsoft.com/office/drawing/2014/main" id="{00000000-0008-0000-1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65325" y="104775"/>
          <a:ext cx="734400" cy="7344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533400</xdr:colOff>
      <xdr:row>0</xdr:row>
      <xdr:rowOff>85725</xdr:rowOff>
    </xdr:from>
    <xdr:to>
      <xdr:col>5</xdr:col>
      <xdr:colOff>1267800</xdr:colOff>
      <xdr:row>3</xdr:row>
      <xdr:rowOff>162900</xdr:rowOff>
    </xdr:to>
    <xdr:pic>
      <xdr:nvPicPr>
        <xdr:cNvPr id="4" name="Picture 3">
          <a:extLst>
            <a:ext uri="{FF2B5EF4-FFF2-40B4-BE49-F238E27FC236}">
              <a16:creationId xmlns=""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94500" y="85725"/>
          <a:ext cx="734400" cy="73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2486025</xdr:colOff>
      <xdr:row>1</xdr:row>
      <xdr:rowOff>62394</xdr:rowOff>
    </xdr:from>
    <xdr:to>
      <xdr:col>2</xdr:col>
      <xdr:colOff>200025</xdr:colOff>
      <xdr:row>5</xdr:row>
      <xdr:rowOff>100875</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838925" y="224319"/>
          <a:ext cx="914400" cy="90525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514350</xdr:colOff>
      <xdr:row>0</xdr:row>
      <xdr:rowOff>66675</xdr:rowOff>
    </xdr:from>
    <xdr:to>
      <xdr:col>10</xdr:col>
      <xdr:colOff>1248750</xdr:colOff>
      <xdr:row>3</xdr:row>
      <xdr:rowOff>143850</xdr:rowOff>
    </xdr:to>
    <xdr:pic>
      <xdr:nvPicPr>
        <xdr:cNvPr id="4" name="Picture 3">
          <a:extLst>
            <a:ext uri="{FF2B5EF4-FFF2-40B4-BE49-F238E27FC236}">
              <a16:creationId xmlns=""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6500" y="66675"/>
          <a:ext cx="734400" cy="7344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14</xdr:col>
      <xdr:colOff>904875</xdr:colOff>
      <xdr:row>0</xdr:row>
      <xdr:rowOff>95250</xdr:rowOff>
    </xdr:from>
    <xdr:to>
      <xdr:col>14</xdr:col>
      <xdr:colOff>1639275</xdr:colOff>
      <xdr:row>3</xdr:row>
      <xdr:rowOff>172425</xdr:rowOff>
    </xdr:to>
    <xdr:pic>
      <xdr:nvPicPr>
        <xdr:cNvPr id="3" name="Picture 2">
          <a:extLst>
            <a:ext uri="{FF2B5EF4-FFF2-40B4-BE49-F238E27FC236}">
              <a16:creationId xmlns=""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46200" y="95250"/>
          <a:ext cx="734400" cy="7344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16</xdr:col>
      <xdr:colOff>619125</xdr:colOff>
      <xdr:row>0</xdr:row>
      <xdr:rowOff>76200</xdr:rowOff>
    </xdr:from>
    <xdr:to>
      <xdr:col>16</xdr:col>
      <xdr:colOff>1353525</xdr:colOff>
      <xdr:row>3</xdr:row>
      <xdr:rowOff>153375</xdr:rowOff>
    </xdr:to>
    <xdr:pic>
      <xdr:nvPicPr>
        <xdr:cNvPr id="4" name="Picture 3">
          <a:extLst>
            <a:ext uri="{FF2B5EF4-FFF2-40B4-BE49-F238E27FC236}">
              <a16:creationId xmlns="" xmlns:a16="http://schemas.microsoft.com/office/drawing/2014/main" id="{00000000-0008-0000-1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407950" y="76200"/>
          <a:ext cx="734400" cy="7344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942975</xdr:colOff>
      <xdr:row>0</xdr:row>
      <xdr:rowOff>85725</xdr:rowOff>
    </xdr:from>
    <xdr:to>
      <xdr:col>10</xdr:col>
      <xdr:colOff>1677375</xdr:colOff>
      <xdr:row>2</xdr:row>
      <xdr:rowOff>362925</xdr:rowOff>
    </xdr:to>
    <xdr:pic>
      <xdr:nvPicPr>
        <xdr:cNvPr id="3" name="Picture 2">
          <a:extLst>
            <a:ext uri="{FF2B5EF4-FFF2-40B4-BE49-F238E27FC236}">
              <a16:creationId xmlns=""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5550" y="85725"/>
          <a:ext cx="734400" cy="7344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16</xdr:col>
      <xdr:colOff>21167</xdr:colOff>
      <xdr:row>0</xdr:row>
      <xdr:rowOff>84667</xdr:rowOff>
    </xdr:from>
    <xdr:to>
      <xdr:col>16</xdr:col>
      <xdr:colOff>755567</xdr:colOff>
      <xdr:row>3</xdr:row>
      <xdr:rowOff>120567</xdr:rowOff>
    </xdr:to>
    <xdr:pic>
      <xdr:nvPicPr>
        <xdr:cNvPr id="3" name="Picture 2">
          <a:extLst>
            <a:ext uri="{FF2B5EF4-FFF2-40B4-BE49-F238E27FC236}">
              <a16:creationId xmlns="" xmlns:a16="http://schemas.microsoft.com/office/drawing/2014/main" id="{00000000-0008-0000-1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2451183" y="84667"/>
          <a:ext cx="734400" cy="7344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266700</xdr:colOff>
      <xdr:row>22</xdr:row>
      <xdr:rowOff>155575</xdr:rowOff>
    </xdr:from>
    <xdr:to>
      <xdr:col>13</xdr:col>
      <xdr:colOff>292100</xdr:colOff>
      <xdr:row>37</xdr:row>
      <xdr:rowOff>47625</xdr:rowOff>
    </xdr:to>
    <xdr:graphicFrame macro="">
      <xdr:nvGraphicFramePr>
        <xdr:cNvPr id="9" name="Chart 8">
          <a:extLst>
            <a:ext uri="{FF2B5EF4-FFF2-40B4-BE49-F238E27FC236}">
              <a16:creationId xmlns=""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1098550</xdr:colOff>
      <xdr:row>39</xdr:row>
      <xdr:rowOff>31750</xdr:rowOff>
    </xdr:from>
    <xdr:to>
      <xdr:col>6</xdr:col>
      <xdr:colOff>990600</xdr:colOff>
      <xdr:row>58</xdr:row>
      <xdr:rowOff>88901</xdr:rowOff>
    </xdr:to>
    <xdr:graphicFrame macro="">
      <xdr:nvGraphicFramePr>
        <xdr:cNvPr id="10" name="Chart 9">
          <a:extLst>
            <a:ext uri="{FF2B5EF4-FFF2-40B4-BE49-F238E27FC236}">
              <a16:creationId xmlns="" xmlns:a16="http://schemas.microsoft.com/office/drawing/2014/main" id="{00000000-0008-0000-1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920751</xdr:colOff>
      <xdr:row>0</xdr:row>
      <xdr:rowOff>116417</xdr:rowOff>
    </xdr:from>
    <xdr:to>
      <xdr:col>6</xdr:col>
      <xdr:colOff>1655151</xdr:colOff>
      <xdr:row>2</xdr:row>
      <xdr:rowOff>385150</xdr:rowOff>
    </xdr:to>
    <xdr:pic>
      <xdr:nvPicPr>
        <xdr:cNvPr id="5" name="Picture 4">
          <a:extLst>
            <a:ext uri="{FF2B5EF4-FFF2-40B4-BE49-F238E27FC236}">
              <a16:creationId xmlns="" xmlns:a16="http://schemas.microsoft.com/office/drawing/2014/main" id="{00000000-0008-0000-17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52807849" y="116417"/>
          <a:ext cx="734400" cy="7344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6</xdr:col>
      <xdr:colOff>266700</xdr:colOff>
      <xdr:row>25</xdr:row>
      <xdr:rowOff>155575</xdr:rowOff>
    </xdr:from>
    <xdr:to>
      <xdr:col>13</xdr:col>
      <xdr:colOff>292100</xdr:colOff>
      <xdr:row>43</xdr:row>
      <xdr:rowOff>47625</xdr:rowOff>
    </xdr:to>
    <xdr:graphicFrame macro="">
      <xdr:nvGraphicFramePr>
        <xdr:cNvPr id="4" name="Chart 3">
          <a:extLst>
            <a:ext uri="{FF2B5EF4-FFF2-40B4-BE49-F238E27FC236}">
              <a16:creationId xmlns=""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45</xdr:row>
      <xdr:rowOff>31750</xdr:rowOff>
    </xdr:from>
    <xdr:to>
      <xdr:col>9</xdr:col>
      <xdr:colOff>136071</xdr:colOff>
      <xdr:row>64</xdr:row>
      <xdr:rowOff>88901</xdr:rowOff>
    </xdr:to>
    <xdr:graphicFrame macro="">
      <xdr:nvGraphicFramePr>
        <xdr:cNvPr id="5" name="Chart 4">
          <a:extLst>
            <a:ext uri="{FF2B5EF4-FFF2-40B4-BE49-F238E27FC236}">
              <a16:creationId xmlns="" xmlns:a16="http://schemas.microsoft.com/office/drawing/2014/main" id="{00000000-0008-0000-1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433917</xdr:colOff>
      <xdr:row>0</xdr:row>
      <xdr:rowOff>105833</xdr:rowOff>
    </xdr:from>
    <xdr:to>
      <xdr:col>6</xdr:col>
      <xdr:colOff>1168317</xdr:colOff>
      <xdr:row>2</xdr:row>
      <xdr:rowOff>374566</xdr:rowOff>
    </xdr:to>
    <xdr:pic>
      <xdr:nvPicPr>
        <xdr:cNvPr id="6" name="Picture 5">
          <a:extLst>
            <a:ext uri="{FF2B5EF4-FFF2-40B4-BE49-F238E27FC236}">
              <a16:creationId xmlns="" xmlns:a16="http://schemas.microsoft.com/office/drawing/2014/main" id="{00000000-0008-0000-18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52818433" y="105833"/>
          <a:ext cx="734400" cy="7344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14</xdr:col>
      <xdr:colOff>1266825</xdr:colOff>
      <xdr:row>0</xdr:row>
      <xdr:rowOff>85725</xdr:rowOff>
    </xdr:from>
    <xdr:to>
      <xdr:col>14</xdr:col>
      <xdr:colOff>2001225</xdr:colOff>
      <xdr:row>3</xdr:row>
      <xdr:rowOff>162900</xdr:rowOff>
    </xdr:to>
    <xdr:pic>
      <xdr:nvPicPr>
        <xdr:cNvPr id="4" name="Picture 3">
          <a:extLst>
            <a:ext uri="{FF2B5EF4-FFF2-40B4-BE49-F238E27FC236}">
              <a16:creationId xmlns="" xmlns:a16="http://schemas.microsoft.com/office/drawing/2014/main" id="{00000000-0008-0000-1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08100" y="85725"/>
          <a:ext cx="734400" cy="7344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1314450</xdr:colOff>
      <xdr:row>0</xdr:row>
      <xdr:rowOff>85725</xdr:rowOff>
    </xdr:from>
    <xdr:to>
      <xdr:col>7</xdr:col>
      <xdr:colOff>2048850</xdr:colOff>
      <xdr:row>2</xdr:row>
      <xdr:rowOff>362925</xdr:rowOff>
    </xdr:to>
    <xdr:pic>
      <xdr:nvPicPr>
        <xdr:cNvPr id="3" name="Picture 2">
          <a:extLst>
            <a:ext uri="{FF2B5EF4-FFF2-40B4-BE49-F238E27FC236}">
              <a16:creationId xmlns="" xmlns:a16="http://schemas.microsoft.com/office/drawing/2014/main" id="{00000000-0008-0000-1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94350" y="85725"/>
          <a:ext cx="734400" cy="7344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723900</xdr:colOff>
      <xdr:row>0</xdr:row>
      <xdr:rowOff>161925</xdr:rowOff>
    </xdr:from>
    <xdr:to>
      <xdr:col>13</xdr:col>
      <xdr:colOff>1458300</xdr:colOff>
      <xdr:row>2</xdr:row>
      <xdr:rowOff>181950</xdr:rowOff>
    </xdr:to>
    <xdr:pic>
      <xdr:nvPicPr>
        <xdr:cNvPr id="4" name="Picture 3">
          <a:extLst>
            <a:ext uri="{FF2B5EF4-FFF2-40B4-BE49-F238E27FC236}">
              <a16:creationId xmlns="" xmlns:a16="http://schemas.microsoft.com/office/drawing/2014/main" id="{00000000-0008-0000-1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303425" y="161925"/>
          <a:ext cx="734400" cy="73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619125</xdr:colOff>
      <xdr:row>0</xdr:row>
      <xdr:rowOff>95250</xdr:rowOff>
    </xdr:from>
    <xdr:to>
      <xdr:col>6</xdr:col>
      <xdr:colOff>1353525</xdr:colOff>
      <xdr:row>3</xdr:row>
      <xdr:rowOff>172425</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84900" y="95250"/>
          <a:ext cx="734400" cy="7344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8</xdr:col>
      <xdr:colOff>466725</xdr:colOff>
      <xdr:row>0</xdr:row>
      <xdr:rowOff>114300</xdr:rowOff>
    </xdr:from>
    <xdr:to>
      <xdr:col>8</xdr:col>
      <xdr:colOff>1201125</xdr:colOff>
      <xdr:row>3</xdr:row>
      <xdr:rowOff>124800</xdr:rowOff>
    </xdr:to>
    <xdr:pic>
      <xdr:nvPicPr>
        <xdr:cNvPr id="3" name="Picture 2">
          <a:extLst>
            <a:ext uri="{FF2B5EF4-FFF2-40B4-BE49-F238E27FC236}">
              <a16:creationId xmlns="" xmlns:a16="http://schemas.microsoft.com/office/drawing/2014/main" id="{00000000-0008-0000-1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65700" y="114300"/>
          <a:ext cx="734400" cy="7344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885825</xdr:colOff>
      <xdr:row>0</xdr:row>
      <xdr:rowOff>57150</xdr:rowOff>
    </xdr:from>
    <xdr:to>
      <xdr:col>6</xdr:col>
      <xdr:colOff>1620225</xdr:colOff>
      <xdr:row>2</xdr:row>
      <xdr:rowOff>334350</xdr:rowOff>
    </xdr:to>
    <xdr:pic>
      <xdr:nvPicPr>
        <xdr:cNvPr id="4" name="Picture 3">
          <a:extLst>
            <a:ext uri="{FF2B5EF4-FFF2-40B4-BE49-F238E27FC236}">
              <a16:creationId xmlns="" xmlns:a16="http://schemas.microsoft.com/office/drawing/2014/main" id="{00000000-0008-0000-1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13475" y="57150"/>
          <a:ext cx="734400" cy="7344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7</xdr:col>
      <xdr:colOff>609600</xdr:colOff>
      <xdr:row>0</xdr:row>
      <xdr:rowOff>95250</xdr:rowOff>
    </xdr:from>
    <xdr:to>
      <xdr:col>7</xdr:col>
      <xdr:colOff>1344000</xdr:colOff>
      <xdr:row>3</xdr:row>
      <xdr:rowOff>96225</xdr:rowOff>
    </xdr:to>
    <xdr:pic>
      <xdr:nvPicPr>
        <xdr:cNvPr id="4" name="Picture 3">
          <a:extLst>
            <a:ext uri="{FF2B5EF4-FFF2-40B4-BE49-F238E27FC236}">
              <a16:creationId xmlns="" xmlns:a16="http://schemas.microsoft.com/office/drawing/2014/main" id="{00000000-0008-0000-1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56250" y="95250"/>
          <a:ext cx="734400" cy="7344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333375</xdr:colOff>
      <xdr:row>0</xdr:row>
      <xdr:rowOff>66675</xdr:rowOff>
    </xdr:from>
    <xdr:to>
      <xdr:col>11</xdr:col>
      <xdr:colOff>1067775</xdr:colOff>
      <xdr:row>3</xdr:row>
      <xdr:rowOff>143850</xdr:rowOff>
    </xdr:to>
    <xdr:pic>
      <xdr:nvPicPr>
        <xdr:cNvPr id="3" name="Picture 2">
          <a:extLst>
            <a:ext uri="{FF2B5EF4-FFF2-40B4-BE49-F238E27FC236}">
              <a16:creationId xmlns=""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6425" y="66675"/>
          <a:ext cx="734400" cy="7344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15</xdr:col>
      <xdr:colOff>295275</xdr:colOff>
      <xdr:row>0</xdr:row>
      <xdr:rowOff>57150</xdr:rowOff>
    </xdr:from>
    <xdr:to>
      <xdr:col>15</xdr:col>
      <xdr:colOff>1029675</xdr:colOff>
      <xdr:row>3</xdr:row>
      <xdr:rowOff>105750</xdr:rowOff>
    </xdr:to>
    <xdr:pic>
      <xdr:nvPicPr>
        <xdr:cNvPr id="3" name="Picture 2">
          <a:extLst>
            <a:ext uri="{FF2B5EF4-FFF2-40B4-BE49-F238E27FC236}">
              <a16:creationId xmlns=""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484275" y="57150"/>
          <a:ext cx="734400" cy="7344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11</xdr:col>
      <xdr:colOff>685800</xdr:colOff>
      <xdr:row>0</xdr:row>
      <xdr:rowOff>76200</xdr:rowOff>
    </xdr:from>
    <xdr:to>
      <xdr:col>11</xdr:col>
      <xdr:colOff>1420200</xdr:colOff>
      <xdr:row>3</xdr:row>
      <xdr:rowOff>153375</xdr:rowOff>
    </xdr:to>
    <xdr:pic>
      <xdr:nvPicPr>
        <xdr:cNvPr id="4" name="Picture 3">
          <a:extLst>
            <a:ext uri="{FF2B5EF4-FFF2-40B4-BE49-F238E27FC236}">
              <a16:creationId xmlns="" xmlns:a16="http://schemas.microsoft.com/office/drawing/2014/main" id="{00000000-0008-0000-2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6425" y="76200"/>
          <a:ext cx="734400" cy="73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0.00548</cdr:x>
      <cdr:y>0.00836</cdr:y>
    </cdr:from>
    <cdr:to>
      <cdr:x>0.08473</cdr:x>
      <cdr:y>0.12928</cdr:y>
    </cdr:to>
    <cdr:pic>
      <cdr:nvPicPr>
        <cdr:cNvPr id="4" name="Picture 3">
          <a:extLst xmlns:a="http://schemas.openxmlformats.org/drawingml/2006/main">
            <a:ext uri="{FF2B5EF4-FFF2-40B4-BE49-F238E27FC236}">
              <a16:creationId xmlns="" xmlns:a16="http://schemas.microsoft.com/office/drawing/2014/main" id="{024959B7-5421-4AF2-A351-53274897A3D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34400" cy="7344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8</xdr:col>
      <xdr:colOff>485775</xdr:colOff>
      <xdr:row>0</xdr:row>
      <xdr:rowOff>76200</xdr:rowOff>
    </xdr:from>
    <xdr:to>
      <xdr:col>8</xdr:col>
      <xdr:colOff>1220175</xdr:colOff>
      <xdr:row>2</xdr:row>
      <xdr:rowOff>353400</xdr:rowOff>
    </xdr:to>
    <xdr:pic>
      <xdr:nvPicPr>
        <xdr:cNvPr id="3" name="Picture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56175" y="76200"/>
          <a:ext cx="734400" cy="73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847725</xdr:colOff>
      <xdr:row>0</xdr:row>
      <xdr:rowOff>76200</xdr:rowOff>
    </xdr:from>
    <xdr:to>
      <xdr:col>10</xdr:col>
      <xdr:colOff>1582125</xdr:colOff>
      <xdr:row>3</xdr:row>
      <xdr:rowOff>105750</xdr:rowOff>
    </xdr:to>
    <xdr:pic>
      <xdr:nvPicPr>
        <xdr:cNvPr id="4" name="Picture 3">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6500" y="76200"/>
          <a:ext cx="734400" cy="73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994833</xdr:colOff>
      <xdr:row>0</xdr:row>
      <xdr:rowOff>84667</xdr:rowOff>
    </xdr:from>
    <xdr:to>
      <xdr:col>10</xdr:col>
      <xdr:colOff>1729233</xdr:colOff>
      <xdr:row>2</xdr:row>
      <xdr:rowOff>353400</xdr:rowOff>
    </xdr:to>
    <xdr:pic>
      <xdr:nvPicPr>
        <xdr:cNvPr id="4" name="Picture 3">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0405434" y="84667"/>
          <a:ext cx="734400" cy="73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1285876</xdr:colOff>
      <xdr:row>0</xdr:row>
      <xdr:rowOff>0</xdr:rowOff>
    </xdr:from>
    <xdr:to>
      <xdr:col>2</xdr:col>
      <xdr:colOff>1285876</xdr:colOff>
      <xdr:row>2</xdr:row>
      <xdr:rowOff>247650</xdr:rowOff>
    </xdr:to>
    <xdr:pic>
      <xdr:nvPicPr>
        <xdr:cNvPr id="4" name="Picture 3">
          <a:extLst>
            <a:ext uri="{FF2B5EF4-FFF2-40B4-BE49-F238E27FC236}">
              <a16:creationId xmlns="" xmlns:a16="http://schemas.microsoft.com/office/drawing/2014/main" id="{00000000-0008-0000-0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895699" y="0"/>
          <a:ext cx="790575" cy="790575"/>
        </a:xfrm>
        <a:prstGeom prst="rect">
          <a:avLst/>
        </a:prstGeom>
      </xdr:spPr>
    </xdr:pic>
    <xdr:clientData/>
  </xdr:twoCellAnchor>
  <xdr:twoCellAnchor editAs="oneCell">
    <xdr:from>
      <xdr:col>2</xdr:col>
      <xdr:colOff>1295400</xdr:colOff>
      <xdr:row>0</xdr:row>
      <xdr:rowOff>76200</xdr:rowOff>
    </xdr:from>
    <xdr:to>
      <xdr:col>2</xdr:col>
      <xdr:colOff>2029800</xdr:colOff>
      <xdr:row>2</xdr:row>
      <xdr:rowOff>353400</xdr:rowOff>
    </xdr:to>
    <xdr:pic>
      <xdr:nvPicPr>
        <xdr:cNvPr id="6" name="Picture 5">
          <a:extLst>
            <a:ext uri="{FF2B5EF4-FFF2-40B4-BE49-F238E27FC236}">
              <a16:creationId xmlns="" xmlns:a16="http://schemas.microsoft.com/office/drawing/2014/main" id="{00000000-0008-0000-07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5942350" y="76200"/>
          <a:ext cx="734400" cy="734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a-nas01\Departments\Users\malmosallam\AppData\Local\Microsoft\Windows\Temporary%20Internet%20Files\Content.Outlook\SJONYN60\&#1576;&#1610;&#1575;&#1606;&#1575;&#1578;%20&#1603;&#1578;&#1575;&#1585;&#1575;%20&#1604;&#1601;&#1589;&#1604;%20&#1575;&#1604;&#1605;&#1580;&#1605;&#1608;&#1593;&#1577;%20202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8 (2)"/>
      <sheetName val="168"/>
      <sheetName val="169"/>
      <sheetName val="170"/>
      <sheetName val="170(معدل) (2)"/>
      <sheetName val="171"/>
      <sheetName val="172"/>
    </sheetNames>
    <sheetDataSet>
      <sheetData sheetId="0"/>
      <sheetData sheetId="1">
        <row r="30">
          <cell r="B30">
            <v>2020</v>
          </cell>
        </row>
      </sheetData>
      <sheetData sheetId="2">
        <row r="22">
          <cell r="B22" t="str">
            <v>العام 2016</v>
          </cell>
          <cell r="C22" t="str">
            <v>العام 2017</v>
          </cell>
          <cell r="D22" t="str">
            <v>العام 2018</v>
          </cell>
          <cell r="E22" t="str">
            <v>العام 2019</v>
          </cell>
          <cell r="F22" t="str">
            <v>العام 2020</v>
          </cell>
        </row>
        <row r="23">
          <cell r="A23" t="str">
            <v>عدد الفعاليات والأنشطة الثقافية
Number of Events</v>
          </cell>
          <cell r="B23">
            <v>482</v>
          </cell>
          <cell r="C23">
            <v>450</v>
          </cell>
          <cell r="D23">
            <v>475</v>
          </cell>
          <cell r="E23">
            <v>335</v>
          </cell>
          <cell r="F23">
            <v>142</v>
          </cell>
        </row>
        <row r="26">
          <cell r="A26" t="str">
            <v>حفلات موسيقية
Live Music Arts</v>
          </cell>
          <cell r="F26">
            <v>13</v>
          </cell>
        </row>
        <row r="27">
          <cell r="A27" t="str">
            <v>فنون بصرية وتشكيلية
Visual Arts</v>
          </cell>
          <cell r="F27">
            <v>14</v>
          </cell>
        </row>
        <row r="28">
          <cell r="A28" t="str">
            <v>دراما ومسرح 
Live Performing Arts</v>
          </cell>
          <cell r="F28">
            <v>5</v>
          </cell>
        </row>
        <row r="29">
          <cell r="A29" t="str">
            <v>رياضة وترفيه
Sports &amp; Recreation</v>
          </cell>
          <cell r="F29">
            <v>4</v>
          </cell>
        </row>
        <row r="30">
          <cell r="A30" t="str">
            <v>مهرجانات
Festivals</v>
          </cell>
          <cell r="F30">
            <v>9</v>
          </cell>
        </row>
        <row r="31">
          <cell r="A31" t="str">
            <v xml:space="preserve">فعاليات متنوعة
Gatherings </v>
          </cell>
          <cell r="F31">
            <v>21</v>
          </cell>
        </row>
        <row r="32">
          <cell r="A32" t="str">
            <v>معارض وصالات الفنون 
Art Galleries &amp; Exhibitions</v>
          </cell>
          <cell r="F32">
            <v>17</v>
          </cell>
        </row>
        <row r="33">
          <cell r="A33" t="str">
            <v>ندوات ومحاضرات ومؤتمرات
Lecture, Workshop, &amp; Forum</v>
          </cell>
          <cell r="F33">
            <v>17</v>
          </cell>
        </row>
        <row r="34">
          <cell r="A34" t="str">
            <v>تطوير المواهب
Talent Development</v>
          </cell>
          <cell r="F34">
            <v>42</v>
          </cell>
        </row>
      </sheetData>
      <sheetData sheetId="3">
        <row r="25">
          <cell r="B25" t="str">
            <v>العام 2016</v>
          </cell>
          <cell r="C25" t="str">
            <v>العام 2017</v>
          </cell>
          <cell r="D25" t="str">
            <v>العام 2018</v>
          </cell>
          <cell r="E25" t="str">
            <v>العام 2019</v>
          </cell>
          <cell r="F25" t="str">
            <v>العام 2020</v>
          </cell>
        </row>
        <row r="26">
          <cell r="A26" t="str">
            <v>عدد الفعاليات والأنشطة الثقافية
Number of Events</v>
          </cell>
          <cell r="B26">
            <v>482</v>
          </cell>
          <cell r="C26">
            <v>450</v>
          </cell>
          <cell r="D26">
            <v>475</v>
          </cell>
          <cell r="E26">
            <v>335</v>
          </cell>
          <cell r="F26">
            <v>142</v>
          </cell>
        </row>
        <row r="29">
          <cell r="A29" t="str">
            <v>يناير</v>
          </cell>
          <cell r="F29">
            <v>48</v>
          </cell>
        </row>
        <row r="30">
          <cell r="A30" t="str">
            <v>فبراير</v>
          </cell>
          <cell r="F30">
            <v>35</v>
          </cell>
        </row>
        <row r="31">
          <cell r="A31" t="str">
            <v>مارس</v>
          </cell>
          <cell r="F31">
            <v>3</v>
          </cell>
        </row>
        <row r="32">
          <cell r="A32" t="str">
            <v>ابريل</v>
          </cell>
          <cell r="F32">
            <v>2</v>
          </cell>
        </row>
        <row r="33">
          <cell r="A33" t="str">
            <v>مايو</v>
          </cell>
          <cell r="F33">
            <v>4</v>
          </cell>
        </row>
        <row r="34">
          <cell r="A34" t="str">
            <v>يونيو</v>
          </cell>
          <cell r="F34">
            <v>6</v>
          </cell>
        </row>
        <row r="35">
          <cell r="A35" t="str">
            <v>يوليو</v>
          </cell>
          <cell r="F35">
            <v>6</v>
          </cell>
        </row>
        <row r="36">
          <cell r="A36" t="str">
            <v>اغسطس</v>
          </cell>
          <cell r="F36">
            <v>1</v>
          </cell>
        </row>
        <row r="37">
          <cell r="A37" t="str">
            <v>سبتمبر</v>
          </cell>
          <cell r="F37">
            <v>6</v>
          </cell>
        </row>
        <row r="38">
          <cell r="A38" t="str">
            <v>اكتوبر</v>
          </cell>
          <cell r="F38">
            <v>12</v>
          </cell>
        </row>
        <row r="39">
          <cell r="A39" t="str">
            <v>نوفمبر</v>
          </cell>
          <cell r="F39">
            <v>12</v>
          </cell>
        </row>
        <row r="40">
          <cell r="A40" t="str">
            <v>اكتوبر</v>
          </cell>
          <cell r="F40">
            <v>7</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7"/>
  <sheetViews>
    <sheetView showGridLines="0" rightToLeft="1" view="pageBreakPreview" zoomScaleNormal="100" zoomScaleSheetLayoutView="100" workbookViewId="0">
      <selection activeCell="A11" sqref="A11"/>
    </sheetView>
  </sheetViews>
  <sheetFormatPr defaultRowHeight="12.75"/>
  <cols>
    <col min="1" max="1" width="77" style="1" customWidth="1"/>
    <col min="2" max="2" width="11.28515625" style="2" customWidth="1"/>
    <col min="3" max="16384" width="9.140625" style="1"/>
  </cols>
  <sheetData>
    <row r="1" spans="1:5" customFormat="1"/>
    <row r="2" spans="1:5" customFormat="1" ht="66" customHeight="1">
      <c r="A2" s="46"/>
    </row>
    <row r="3" spans="1:5" customFormat="1" ht="35.25">
      <c r="A3" s="47"/>
    </row>
    <row r="4" spans="1:5" customFormat="1" ht="26.25">
      <c r="A4" s="48"/>
    </row>
    <row r="5" spans="1:5" customFormat="1" ht="20.25">
      <c r="A5" s="49"/>
    </row>
    <row r="6" spans="1:5" customFormat="1"/>
    <row r="7" spans="1:5" customFormat="1" ht="42" customHeight="1"/>
    <row r="8" spans="1:5" s="28" customFormat="1" ht="19.5" customHeight="1">
      <c r="A8" s="43"/>
      <c r="B8" s="42"/>
      <c r="E8" s="3"/>
    </row>
    <row r="9" spans="1:5" s="28" customFormat="1" ht="19.5" customHeight="1">
      <c r="A9" s="43"/>
      <c r="B9" s="42"/>
      <c r="E9" s="3"/>
    </row>
    <row r="10" spans="1:5" s="28" customFormat="1" ht="19.5" customHeight="1">
      <c r="A10" s="43"/>
      <c r="B10" s="42"/>
      <c r="E10" s="3"/>
    </row>
    <row r="11" spans="1:5" s="28" customFormat="1" ht="19.5" customHeight="1">
      <c r="A11" s="43"/>
      <c r="B11" s="42"/>
      <c r="E11" s="3"/>
    </row>
    <row r="12" spans="1:5" s="28" customFormat="1" ht="19.5" customHeight="1">
      <c r="A12" s="43"/>
      <c r="B12" s="42"/>
      <c r="E12" s="3"/>
    </row>
    <row r="13" spans="1:5" s="28" customFormat="1" ht="19.5" customHeight="1">
      <c r="A13" s="43"/>
      <c r="B13" s="42"/>
      <c r="E13" s="3"/>
    </row>
    <row r="14" spans="1:5" s="28" customFormat="1" ht="19.5" customHeight="1">
      <c r="A14" s="43"/>
      <c r="B14" s="42"/>
      <c r="E14" s="3"/>
    </row>
    <row r="15" spans="1:5" s="28" customFormat="1" ht="19.5" customHeight="1">
      <c r="A15" s="43"/>
      <c r="B15" s="42"/>
      <c r="E15" s="3"/>
    </row>
    <row r="17" spans="1:5" s="28" customFormat="1" ht="19.5" customHeight="1">
      <c r="A17" s="43"/>
      <c r="B17" s="42"/>
      <c r="E17" s="3"/>
    </row>
  </sheetData>
  <printOptions horizontalCentered="1" verticalCentered="1"/>
  <pageMargins left="0" right="0" top="0" bottom="0" header="0" footer="0"/>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21"/>
  <sheetViews>
    <sheetView showGridLines="0" rightToLeft="1" view="pageBreakPreview" zoomScale="90" zoomScaleNormal="100" zoomScaleSheetLayoutView="90" workbookViewId="0">
      <selection activeCell="G7" sqref="G7"/>
    </sheetView>
  </sheetViews>
  <sheetFormatPr defaultRowHeight="12.75"/>
  <cols>
    <col min="1" max="1" width="23.5703125" style="19" customWidth="1"/>
    <col min="2" max="16" width="9.7109375" style="19" customWidth="1"/>
    <col min="17" max="17" width="28" style="19" customWidth="1"/>
    <col min="18" max="16384" width="9.140625" style="4"/>
  </cols>
  <sheetData>
    <row r="1" spans="1:17" ht="18">
      <c r="A1" s="793" t="s">
        <v>106</v>
      </c>
      <c r="B1" s="794"/>
      <c r="C1" s="794"/>
      <c r="D1" s="794"/>
      <c r="E1" s="794"/>
      <c r="F1" s="794"/>
      <c r="G1" s="794"/>
      <c r="H1" s="794"/>
      <c r="I1" s="794"/>
      <c r="J1" s="794"/>
      <c r="K1" s="794"/>
      <c r="L1" s="794"/>
      <c r="M1" s="794"/>
      <c r="N1" s="794"/>
      <c r="O1" s="794"/>
      <c r="P1" s="794"/>
      <c r="Q1" s="794"/>
    </row>
    <row r="2" spans="1:17" ht="18">
      <c r="A2" s="795" t="s">
        <v>545</v>
      </c>
      <c r="B2" s="796"/>
      <c r="C2" s="796"/>
      <c r="D2" s="796"/>
      <c r="E2" s="796"/>
      <c r="F2" s="796"/>
      <c r="G2" s="796"/>
      <c r="H2" s="796"/>
      <c r="I2" s="796"/>
      <c r="J2" s="796"/>
      <c r="K2" s="796"/>
      <c r="L2" s="796"/>
      <c r="M2" s="796"/>
      <c r="N2" s="796"/>
      <c r="O2" s="796"/>
      <c r="P2" s="796"/>
      <c r="Q2" s="796"/>
    </row>
    <row r="3" spans="1:17" ht="15.75">
      <c r="A3" s="797" t="s">
        <v>767</v>
      </c>
      <c r="B3" s="797"/>
      <c r="C3" s="797"/>
      <c r="D3" s="797"/>
      <c r="E3" s="797"/>
      <c r="F3" s="797"/>
      <c r="G3" s="797"/>
      <c r="H3" s="797"/>
      <c r="I3" s="797"/>
      <c r="J3" s="797"/>
      <c r="K3" s="797"/>
      <c r="L3" s="797"/>
      <c r="M3" s="797"/>
      <c r="N3" s="797"/>
      <c r="O3" s="797"/>
      <c r="P3" s="797"/>
      <c r="Q3" s="797"/>
    </row>
    <row r="4" spans="1:17" ht="15.75">
      <c r="A4" s="798" t="s">
        <v>545</v>
      </c>
      <c r="B4" s="798"/>
      <c r="C4" s="798"/>
      <c r="D4" s="798"/>
      <c r="E4" s="798"/>
      <c r="F4" s="798"/>
      <c r="G4" s="798"/>
      <c r="H4" s="798"/>
      <c r="I4" s="798"/>
      <c r="J4" s="798"/>
      <c r="K4" s="798"/>
      <c r="L4" s="798"/>
      <c r="M4" s="798"/>
      <c r="N4" s="798"/>
      <c r="O4" s="798"/>
      <c r="P4" s="798"/>
      <c r="Q4" s="798"/>
    </row>
    <row r="5" spans="1:17" ht="20.100000000000001" customHeight="1">
      <c r="A5" s="27" t="s">
        <v>171</v>
      </c>
      <c r="B5" s="90"/>
      <c r="C5" s="90"/>
      <c r="D5" s="90"/>
      <c r="E5" s="90"/>
      <c r="F5" s="90"/>
      <c r="G5" s="90"/>
      <c r="H5" s="90"/>
      <c r="I5" s="90"/>
      <c r="J5" s="90"/>
      <c r="K5" s="90"/>
      <c r="L5" s="90"/>
      <c r="M5" s="90"/>
      <c r="N5" s="90"/>
      <c r="O5" s="90"/>
      <c r="P5" s="90"/>
      <c r="Q5" s="53" t="s">
        <v>170</v>
      </c>
    </row>
    <row r="6" spans="1:17" s="5" customFormat="1" ht="29.25" customHeight="1" thickBot="1">
      <c r="A6" s="799" t="s">
        <v>674</v>
      </c>
      <c r="B6" s="867">
        <v>2016</v>
      </c>
      <c r="C6" s="867"/>
      <c r="D6" s="867"/>
      <c r="E6" s="867">
        <v>2017</v>
      </c>
      <c r="F6" s="867"/>
      <c r="G6" s="867"/>
      <c r="H6" s="867">
        <v>2018</v>
      </c>
      <c r="I6" s="867"/>
      <c r="J6" s="867"/>
      <c r="K6" s="867">
        <v>2019</v>
      </c>
      <c r="L6" s="867"/>
      <c r="M6" s="867"/>
      <c r="N6" s="867">
        <v>2020</v>
      </c>
      <c r="O6" s="867"/>
      <c r="P6" s="867"/>
      <c r="Q6" s="864" t="s">
        <v>824</v>
      </c>
    </row>
    <row r="7" spans="1:17" s="5" customFormat="1" ht="30.75" customHeight="1" thickBot="1">
      <c r="A7" s="800"/>
      <c r="B7" s="252" t="s">
        <v>41</v>
      </c>
      <c r="C7" s="252" t="s">
        <v>794</v>
      </c>
      <c r="D7" s="252" t="s">
        <v>42</v>
      </c>
      <c r="E7" s="252" t="s">
        <v>41</v>
      </c>
      <c r="F7" s="252" t="s">
        <v>794</v>
      </c>
      <c r="G7" s="252" t="s">
        <v>42</v>
      </c>
      <c r="H7" s="252" t="s">
        <v>41</v>
      </c>
      <c r="I7" s="252" t="s">
        <v>794</v>
      </c>
      <c r="J7" s="252" t="s">
        <v>42</v>
      </c>
      <c r="K7" s="252" t="s">
        <v>41</v>
      </c>
      <c r="L7" s="252" t="s">
        <v>794</v>
      </c>
      <c r="M7" s="252" t="s">
        <v>42</v>
      </c>
      <c r="N7" s="252" t="s">
        <v>41</v>
      </c>
      <c r="O7" s="252" t="s">
        <v>794</v>
      </c>
      <c r="P7" s="252" t="s">
        <v>42</v>
      </c>
      <c r="Q7" s="865"/>
    </row>
    <row r="8" spans="1:17" s="5" customFormat="1" ht="25.5" customHeight="1">
      <c r="A8" s="801"/>
      <c r="B8" s="273" t="s">
        <v>43</v>
      </c>
      <c r="C8" s="273" t="s">
        <v>61</v>
      </c>
      <c r="D8" s="273" t="s">
        <v>44</v>
      </c>
      <c r="E8" s="273" t="s">
        <v>43</v>
      </c>
      <c r="F8" s="273" t="s">
        <v>61</v>
      </c>
      <c r="G8" s="273" t="s">
        <v>44</v>
      </c>
      <c r="H8" s="298" t="s">
        <v>43</v>
      </c>
      <c r="I8" s="298" t="s">
        <v>61</v>
      </c>
      <c r="J8" s="298" t="s">
        <v>44</v>
      </c>
      <c r="K8" s="273" t="s">
        <v>43</v>
      </c>
      <c r="L8" s="273" t="s">
        <v>61</v>
      </c>
      <c r="M8" s="273" t="s">
        <v>44</v>
      </c>
      <c r="N8" s="325" t="s">
        <v>43</v>
      </c>
      <c r="O8" s="325" t="s">
        <v>61</v>
      </c>
      <c r="P8" s="325" t="s">
        <v>44</v>
      </c>
      <c r="Q8" s="866"/>
    </row>
    <row r="9" spans="1:17" s="6" customFormat="1" ht="30.75" customHeight="1" thickBot="1">
      <c r="A9" s="84" t="s">
        <v>45</v>
      </c>
      <c r="B9" s="487">
        <v>286406</v>
      </c>
      <c r="C9" s="487">
        <v>39367</v>
      </c>
      <c r="D9" s="487">
        <v>1390</v>
      </c>
      <c r="E9" s="487">
        <v>288987</v>
      </c>
      <c r="F9" s="487">
        <v>39754</v>
      </c>
      <c r="G9" s="488">
        <v>1390</v>
      </c>
      <c r="H9" s="488">
        <v>290040</v>
      </c>
      <c r="I9" s="487">
        <v>39766</v>
      </c>
      <c r="J9" s="488">
        <v>1390</v>
      </c>
      <c r="K9" s="489">
        <v>290360</v>
      </c>
      <c r="L9" s="489">
        <v>39766</v>
      </c>
      <c r="M9" s="724">
        <v>1390</v>
      </c>
      <c r="N9" s="488">
        <v>290971</v>
      </c>
      <c r="O9" s="487">
        <v>39850</v>
      </c>
      <c r="P9" s="723">
        <v>1390</v>
      </c>
      <c r="Q9" s="58" t="s">
        <v>448</v>
      </c>
    </row>
    <row r="10" spans="1:17" s="6" customFormat="1" ht="30.75" customHeight="1" thickBot="1">
      <c r="A10" s="55" t="s">
        <v>46</v>
      </c>
      <c r="B10" s="490">
        <v>44086</v>
      </c>
      <c r="C10" s="490">
        <v>4013</v>
      </c>
      <c r="D10" s="490">
        <v>0</v>
      </c>
      <c r="E10" s="490">
        <v>44975</v>
      </c>
      <c r="F10" s="490">
        <v>4060</v>
      </c>
      <c r="G10" s="490">
        <v>0</v>
      </c>
      <c r="H10" s="491">
        <v>45642</v>
      </c>
      <c r="I10" s="490">
        <v>4066</v>
      </c>
      <c r="J10" s="490">
        <v>0</v>
      </c>
      <c r="K10" s="492">
        <v>45829</v>
      </c>
      <c r="L10" s="493">
        <v>4066</v>
      </c>
      <c r="M10" s="493">
        <v>0</v>
      </c>
      <c r="N10" s="494">
        <v>46098</v>
      </c>
      <c r="O10" s="494">
        <v>4251</v>
      </c>
      <c r="P10" s="493">
        <v>0</v>
      </c>
      <c r="Q10" s="59" t="s">
        <v>325</v>
      </c>
    </row>
    <row r="11" spans="1:17" s="6" customFormat="1" ht="30.75" customHeight="1" thickBot="1">
      <c r="A11" s="124" t="s">
        <v>47</v>
      </c>
      <c r="B11" s="495">
        <v>40103</v>
      </c>
      <c r="C11" s="495">
        <v>2779</v>
      </c>
      <c r="D11" s="495">
        <v>0</v>
      </c>
      <c r="E11" s="495">
        <v>40770</v>
      </c>
      <c r="F11" s="495">
        <v>2813</v>
      </c>
      <c r="G11" s="495">
        <v>0</v>
      </c>
      <c r="H11" s="496">
        <v>41352</v>
      </c>
      <c r="I11" s="495">
        <v>2817</v>
      </c>
      <c r="J11" s="495">
        <v>0</v>
      </c>
      <c r="K11" s="497">
        <v>41352</v>
      </c>
      <c r="L11" s="498">
        <v>2817</v>
      </c>
      <c r="M11" s="498">
        <v>0</v>
      </c>
      <c r="N11" s="499">
        <v>41433</v>
      </c>
      <c r="O11" s="499">
        <v>2817</v>
      </c>
      <c r="P11" s="498">
        <v>0</v>
      </c>
      <c r="Q11" s="60" t="s">
        <v>326</v>
      </c>
    </row>
    <row r="12" spans="1:17" s="6" customFormat="1" ht="30.75" customHeight="1" thickBot="1">
      <c r="A12" s="55" t="s">
        <v>48</v>
      </c>
      <c r="B12" s="490">
        <v>61205</v>
      </c>
      <c r="C12" s="490">
        <v>5091</v>
      </c>
      <c r="D12" s="490">
        <v>0</v>
      </c>
      <c r="E12" s="490">
        <v>63038</v>
      </c>
      <c r="F12" s="490">
        <v>5155</v>
      </c>
      <c r="G12" s="490">
        <v>0</v>
      </c>
      <c r="H12" s="491">
        <v>63305</v>
      </c>
      <c r="I12" s="490">
        <v>5759</v>
      </c>
      <c r="J12" s="490">
        <v>0</v>
      </c>
      <c r="K12" s="492">
        <v>63976</v>
      </c>
      <c r="L12" s="493">
        <v>5759</v>
      </c>
      <c r="M12" s="493">
        <v>0</v>
      </c>
      <c r="N12" s="494">
        <v>64322</v>
      </c>
      <c r="O12" s="494">
        <v>5802</v>
      </c>
      <c r="P12" s="493">
        <v>0</v>
      </c>
      <c r="Q12" s="59" t="s">
        <v>327</v>
      </c>
    </row>
    <row r="13" spans="1:17" s="6" customFormat="1" ht="30.75" customHeight="1" thickBot="1">
      <c r="A13" s="124" t="s">
        <v>432</v>
      </c>
      <c r="B13" s="495">
        <v>34921</v>
      </c>
      <c r="C13" s="495">
        <v>1940</v>
      </c>
      <c r="D13" s="495">
        <v>0</v>
      </c>
      <c r="E13" s="495">
        <v>35336</v>
      </c>
      <c r="F13" s="495">
        <v>1944</v>
      </c>
      <c r="G13" s="495">
        <v>0</v>
      </c>
      <c r="H13" s="500" t="s">
        <v>285</v>
      </c>
      <c r="I13" s="500" t="s">
        <v>285</v>
      </c>
      <c r="J13" s="500" t="s">
        <v>285</v>
      </c>
      <c r="K13" s="500" t="s">
        <v>285</v>
      </c>
      <c r="L13" s="500" t="s">
        <v>285</v>
      </c>
      <c r="M13" s="500" t="s">
        <v>285</v>
      </c>
      <c r="N13" s="500" t="s">
        <v>285</v>
      </c>
      <c r="O13" s="501" t="s">
        <v>285</v>
      </c>
      <c r="P13" s="502" t="s">
        <v>285</v>
      </c>
      <c r="Q13" s="60" t="s">
        <v>339</v>
      </c>
    </row>
    <row r="14" spans="1:17" s="6" customFormat="1" ht="30.75" customHeight="1" thickBot="1">
      <c r="A14" s="55" t="s">
        <v>49</v>
      </c>
      <c r="B14" s="490">
        <v>37967</v>
      </c>
      <c r="C14" s="490">
        <v>2728</v>
      </c>
      <c r="D14" s="490">
        <v>0</v>
      </c>
      <c r="E14" s="490">
        <v>38590</v>
      </c>
      <c r="F14" s="490">
        <v>2750</v>
      </c>
      <c r="G14" s="490">
        <v>0</v>
      </c>
      <c r="H14" s="490">
        <v>50174</v>
      </c>
      <c r="I14" s="490">
        <v>1728</v>
      </c>
      <c r="J14" s="490">
        <v>0</v>
      </c>
      <c r="K14" s="492">
        <v>50174</v>
      </c>
      <c r="L14" s="493">
        <v>1728</v>
      </c>
      <c r="M14" s="493">
        <v>0</v>
      </c>
      <c r="N14" s="494">
        <v>50231</v>
      </c>
      <c r="O14" s="494">
        <v>1728</v>
      </c>
      <c r="P14" s="493">
        <v>0</v>
      </c>
      <c r="Q14" s="59" t="s">
        <v>328</v>
      </c>
    </row>
    <row r="15" spans="1:17" s="6" customFormat="1" ht="30.75" customHeight="1" thickBot="1">
      <c r="A15" s="512" t="s">
        <v>670</v>
      </c>
      <c r="B15" s="503">
        <v>71571</v>
      </c>
      <c r="C15" s="503">
        <v>5420</v>
      </c>
      <c r="D15" s="503">
        <v>60</v>
      </c>
      <c r="E15" s="503">
        <v>78500</v>
      </c>
      <c r="F15" s="503">
        <v>5620</v>
      </c>
      <c r="G15" s="503">
        <v>60</v>
      </c>
      <c r="H15" s="503">
        <v>79720</v>
      </c>
      <c r="I15" s="503">
        <v>5770</v>
      </c>
      <c r="J15" s="503">
        <v>60</v>
      </c>
      <c r="K15" s="504">
        <v>80500</v>
      </c>
      <c r="L15" s="505">
        <v>5800</v>
      </c>
      <c r="M15" s="505">
        <v>60</v>
      </c>
      <c r="N15" s="503">
        <v>84000</v>
      </c>
      <c r="O15" s="503">
        <v>5620</v>
      </c>
      <c r="P15" s="498">
        <v>0</v>
      </c>
      <c r="Q15" s="514" t="s">
        <v>671</v>
      </c>
    </row>
    <row r="16" spans="1:17" s="7" customFormat="1" ht="33.75" customHeight="1">
      <c r="A16" s="513" t="s">
        <v>673</v>
      </c>
      <c r="B16" s="506" t="s">
        <v>285</v>
      </c>
      <c r="C16" s="506" t="s">
        <v>285</v>
      </c>
      <c r="D16" s="506" t="s">
        <v>285</v>
      </c>
      <c r="E16" s="507">
        <v>120872</v>
      </c>
      <c r="F16" s="507">
        <v>700346</v>
      </c>
      <c r="G16" s="507">
        <v>215</v>
      </c>
      <c r="H16" s="507">
        <v>165804</v>
      </c>
      <c r="I16" s="507">
        <v>719410</v>
      </c>
      <c r="J16" s="507">
        <v>635</v>
      </c>
      <c r="K16" s="506">
        <v>232622</v>
      </c>
      <c r="L16" s="506">
        <v>668422</v>
      </c>
      <c r="M16" s="506">
        <v>179</v>
      </c>
      <c r="N16" s="508">
        <v>282661</v>
      </c>
      <c r="O16" s="509">
        <v>651557</v>
      </c>
      <c r="P16" s="510">
        <v>190</v>
      </c>
      <c r="Q16" s="515" t="s">
        <v>672</v>
      </c>
    </row>
    <row r="17" spans="1:17" ht="30.75" customHeight="1">
      <c r="A17" s="243" t="s">
        <v>2</v>
      </c>
      <c r="B17" s="511">
        <f>SUM(B9:B16)</f>
        <v>576259</v>
      </c>
      <c r="C17" s="511">
        <f t="shared" ref="C17:G17" si="0">SUM(C9:C16)</f>
        <v>61338</v>
      </c>
      <c r="D17" s="511">
        <f t="shared" si="0"/>
        <v>1450</v>
      </c>
      <c r="E17" s="511">
        <f t="shared" si="0"/>
        <v>711068</v>
      </c>
      <c r="F17" s="511">
        <f t="shared" si="0"/>
        <v>762442</v>
      </c>
      <c r="G17" s="511">
        <f t="shared" si="0"/>
        <v>1665</v>
      </c>
      <c r="H17" s="511">
        <f t="shared" ref="H17:P17" si="1">SUM(H9:H16)</f>
        <v>736037</v>
      </c>
      <c r="I17" s="511">
        <f t="shared" si="1"/>
        <v>779316</v>
      </c>
      <c r="J17" s="511">
        <f t="shared" si="1"/>
        <v>2085</v>
      </c>
      <c r="K17" s="511">
        <f t="shared" si="1"/>
        <v>804813</v>
      </c>
      <c r="L17" s="511">
        <f t="shared" si="1"/>
        <v>728358</v>
      </c>
      <c r="M17" s="511">
        <f t="shared" si="1"/>
        <v>1629</v>
      </c>
      <c r="N17" s="511">
        <f t="shared" si="1"/>
        <v>859716</v>
      </c>
      <c r="O17" s="511">
        <f t="shared" si="1"/>
        <v>711625</v>
      </c>
      <c r="P17" s="511">
        <f t="shared" si="1"/>
        <v>1580</v>
      </c>
      <c r="Q17" s="244" t="s">
        <v>3</v>
      </c>
    </row>
    <row r="18" spans="1:17" ht="14.25" customHeight="1">
      <c r="A18" s="791" t="s">
        <v>340</v>
      </c>
      <c r="B18" s="791"/>
      <c r="C18" s="791"/>
      <c r="D18" s="791"/>
      <c r="E18" s="791"/>
      <c r="F18" s="485"/>
      <c r="G18" s="485"/>
      <c r="H18" s="485"/>
      <c r="I18" s="861" t="s">
        <v>341</v>
      </c>
      <c r="J18" s="861"/>
      <c r="K18" s="861"/>
      <c r="L18" s="861"/>
      <c r="M18" s="861"/>
      <c r="N18" s="861"/>
      <c r="O18" s="861"/>
      <c r="P18" s="861"/>
      <c r="Q18" s="861"/>
    </row>
    <row r="19" spans="1:17" ht="30.75" customHeight="1">
      <c r="A19" s="863" t="s">
        <v>745</v>
      </c>
      <c r="B19" s="863"/>
      <c r="C19" s="863"/>
      <c r="D19" s="863"/>
      <c r="E19" s="863"/>
      <c r="F19" s="863"/>
      <c r="G19" s="863"/>
      <c r="H19" s="863"/>
      <c r="J19" s="789" t="s">
        <v>830</v>
      </c>
      <c r="K19" s="789"/>
      <c r="L19" s="789"/>
      <c r="M19" s="789"/>
      <c r="N19" s="789"/>
      <c r="O19" s="789"/>
      <c r="P19" s="789"/>
      <c r="Q19" s="789"/>
    </row>
    <row r="20" spans="1:17" ht="11.25" customHeight="1">
      <c r="A20" s="862" t="s">
        <v>675</v>
      </c>
      <c r="B20" s="862"/>
      <c r="C20" s="862"/>
      <c r="D20" s="862"/>
      <c r="E20" s="862"/>
      <c r="F20" s="862"/>
      <c r="G20" s="486"/>
      <c r="H20" s="486"/>
      <c r="I20" s="486"/>
      <c r="J20" s="486"/>
      <c r="K20" s="486"/>
      <c r="L20" s="486"/>
      <c r="M20" s="486"/>
      <c r="N20" s="486"/>
      <c r="O20" s="486"/>
      <c r="P20" s="486"/>
      <c r="Q20" s="486" t="s">
        <v>727</v>
      </c>
    </row>
    <row r="21" spans="1:17">
      <c r="N21" s="295">
        <f>SUM(N17:O17)</f>
        <v>1571341</v>
      </c>
    </row>
  </sheetData>
  <mergeCells count="16">
    <mergeCell ref="A1:Q1"/>
    <mergeCell ref="A2:Q2"/>
    <mergeCell ref="A6:A8"/>
    <mergeCell ref="Q6:Q8"/>
    <mergeCell ref="A3:Q3"/>
    <mergeCell ref="A4:Q4"/>
    <mergeCell ref="B6:D6"/>
    <mergeCell ref="E6:G6"/>
    <mergeCell ref="K6:M6"/>
    <mergeCell ref="H6:J6"/>
    <mergeCell ref="N6:P6"/>
    <mergeCell ref="J19:Q19"/>
    <mergeCell ref="I18:Q18"/>
    <mergeCell ref="A18:E18"/>
    <mergeCell ref="A20:F20"/>
    <mergeCell ref="A19:H19"/>
  </mergeCells>
  <phoneticPr fontId="26" type="noConversion"/>
  <printOptions horizontalCentered="1" verticalCentered="1"/>
  <pageMargins left="0.17" right="0.17" top="0.82677165354330717" bottom="0.77" header="0.31496062992125984" footer="0.31496062992125984"/>
  <pageSetup paperSize="9" scale="7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33"/>
  <sheetViews>
    <sheetView showGridLines="0" rightToLeft="1" view="pageBreakPreview" zoomScale="90" zoomScaleNormal="100" zoomScaleSheetLayoutView="90" workbookViewId="0">
      <selection activeCell="G7" sqref="G7"/>
    </sheetView>
  </sheetViews>
  <sheetFormatPr defaultRowHeight="12.75"/>
  <cols>
    <col min="1" max="1" width="18.5703125" style="19" customWidth="1"/>
    <col min="2" max="2" width="8.5703125" style="19" bestFit="1" customWidth="1"/>
    <col min="3" max="3" width="9.28515625" style="19" customWidth="1"/>
    <col min="4" max="4" width="8.140625" style="19" customWidth="1"/>
    <col min="5" max="5" width="10.85546875" style="19" customWidth="1"/>
    <col min="6" max="7" width="8.140625" style="19" customWidth="1"/>
    <col min="8" max="8" width="8.5703125" style="19" bestFit="1" customWidth="1"/>
    <col min="9" max="9" width="8.7109375" style="19" bestFit="1" customWidth="1"/>
    <col min="10" max="10" width="8.140625" style="19" customWidth="1"/>
    <col min="11" max="12" width="8.7109375" style="19" bestFit="1" customWidth="1"/>
    <col min="13" max="13" width="8.140625" style="19" customWidth="1"/>
    <col min="14" max="15" width="8.7109375" style="19" bestFit="1" customWidth="1"/>
    <col min="16" max="16" width="8.140625" style="19" customWidth="1"/>
    <col min="17" max="17" width="8.5703125" style="19" customWidth="1"/>
    <col min="18" max="18" width="8.7109375" style="19" bestFit="1" customWidth="1"/>
    <col min="19" max="19" width="8.140625" style="19" customWidth="1"/>
    <col min="20" max="20" width="22.42578125" style="19" customWidth="1"/>
    <col min="21" max="16384" width="9.140625" style="90"/>
  </cols>
  <sheetData>
    <row r="1" spans="1:20" ht="18" customHeight="1">
      <c r="A1" s="793" t="s">
        <v>218</v>
      </c>
      <c r="B1" s="794"/>
      <c r="C1" s="794"/>
      <c r="D1" s="794"/>
      <c r="E1" s="794"/>
      <c r="F1" s="794"/>
      <c r="G1" s="794"/>
      <c r="H1" s="794"/>
      <c r="I1" s="794"/>
      <c r="J1" s="794"/>
      <c r="K1" s="794"/>
      <c r="L1" s="794"/>
      <c r="M1" s="794"/>
      <c r="N1" s="794"/>
      <c r="O1" s="794"/>
      <c r="P1" s="794"/>
      <c r="Q1" s="794"/>
      <c r="R1" s="794"/>
      <c r="S1" s="794"/>
      <c r="T1" s="794"/>
    </row>
    <row r="2" spans="1:20" ht="18">
      <c r="A2" s="795" t="s">
        <v>513</v>
      </c>
      <c r="B2" s="796"/>
      <c r="C2" s="796"/>
      <c r="D2" s="796"/>
      <c r="E2" s="796"/>
      <c r="F2" s="796"/>
      <c r="G2" s="796"/>
      <c r="H2" s="796"/>
      <c r="I2" s="796"/>
      <c r="J2" s="796"/>
      <c r="K2" s="796"/>
      <c r="L2" s="796"/>
      <c r="M2" s="796"/>
      <c r="N2" s="796"/>
      <c r="O2" s="796"/>
      <c r="P2" s="796"/>
      <c r="Q2" s="796"/>
      <c r="R2" s="796"/>
      <c r="S2" s="796"/>
      <c r="T2" s="796"/>
    </row>
    <row r="3" spans="1:20" ht="15.75" customHeight="1">
      <c r="A3" s="798" t="s">
        <v>229</v>
      </c>
      <c r="B3" s="798"/>
      <c r="C3" s="798"/>
      <c r="D3" s="798"/>
      <c r="E3" s="798"/>
      <c r="F3" s="798"/>
      <c r="G3" s="798"/>
      <c r="H3" s="798"/>
      <c r="I3" s="798"/>
      <c r="J3" s="798"/>
      <c r="K3" s="798"/>
      <c r="L3" s="798"/>
      <c r="M3" s="798"/>
      <c r="N3" s="798"/>
      <c r="O3" s="798"/>
      <c r="P3" s="798"/>
      <c r="Q3" s="798"/>
      <c r="R3" s="798"/>
      <c r="S3" s="798"/>
      <c r="T3" s="798"/>
    </row>
    <row r="4" spans="1:20" ht="15.75">
      <c r="A4" s="798" t="s">
        <v>513</v>
      </c>
      <c r="B4" s="798"/>
      <c r="C4" s="798"/>
      <c r="D4" s="798"/>
      <c r="E4" s="798"/>
      <c r="F4" s="798"/>
      <c r="G4" s="798"/>
      <c r="H4" s="798"/>
      <c r="I4" s="798"/>
      <c r="J4" s="798"/>
      <c r="K4" s="798"/>
      <c r="L4" s="798"/>
      <c r="M4" s="798"/>
      <c r="N4" s="798"/>
      <c r="O4" s="798"/>
      <c r="P4" s="798"/>
      <c r="Q4" s="798"/>
      <c r="R4" s="798"/>
      <c r="S4" s="798"/>
      <c r="T4" s="798"/>
    </row>
    <row r="5" spans="1:20" ht="20.100000000000001" customHeight="1">
      <c r="A5" s="27" t="s">
        <v>173</v>
      </c>
      <c r="B5" s="90"/>
      <c r="C5" s="90"/>
      <c r="D5" s="90"/>
      <c r="E5" s="90"/>
      <c r="F5" s="90"/>
      <c r="G5" s="90"/>
      <c r="H5" s="90"/>
      <c r="I5" s="90"/>
      <c r="J5" s="90"/>
      <c r="K5" s="90"/>
      <c r="L5" s="90"/>
      <c r="M5" s="90"/>
      <c r="N5" s="90"/>
      <c r="O5" s="90"/>
      <c r="P5" s="90"/>
      <c r="Q5" s="90"/>
      <c r="R5" s="90"/>
      <c r="S5" s="90"/>
      <c r="T5" s="53" t="s">
        <v>172</v>
      </c>
    </row>
    <row r="6" spans="1:20" s="5" customFormat="1" ht="29.25" customHeight="1">
      <c r="A6" s="868" t="s">
        <v>50</v>
      </c>
      <c r="B6" s="871">
        <v>2015</v>
      </c>
      <c r="C6" s="872"/>
      <c r="D6" s="872"/>
      <c r="E6" s="871">
        <v>2016</v>
      </c>
      <c r="F6" s="872"/>
      <c r="G6" s="872"/>
      <c r="H6" s="871">
        <v>2017</v>
      </c>
      <c r="I6" s="872"/>
      <c r="J6" s="872"/>
      <c r="K6" s="871">
        <v>2018</v>
      </c>
      <c r="L6" s="872"/>
      <c r="M6" s="872"/>
      <c r="N6" s="871">
        <v>2019</v>
      </c>
      <c r="O6" s="872"/>
      <c r="P6" s="872"/>
      <c r="Q6" s="871" t="s">
        <v>728</v>
      </c>
      <c r="R6" s="872"/>
      <c r="S6" s="872"/>
      <c r="T6" s="875" t="s">
        <v>51</v>
      </c>
    </row>
    <row r="7" spans="1:20" s="5" customFormat="1" ht="32.25" customHeight="1">
      <c r="A7" s="869"/>
      <c r="B7" s="108" t="s">
        <v>264</v>
      </c>
      <c r="C7" s="108" t="s">
        <v>265</v>
      </c>
      <c r="D7" s="108" t="s">
        <v>267</v>
      </c>
      <c r="E7" s="108" t="s">
        <v>264</v>
      </c>
      <c r="F7" s="108" t="s">
        <v>265</v>
      </c>
      <c r="G7" s="108" t="s">
        <v>267</v>
      </c>
      <c r="H7" s="108" t="s">
        <v>264</v>
      </c>
      <c r="I7" s="108" t="s">
        <v>265</v>
      </c>
      <c r="J7" s="108" t="s">
        <v>267</v>
      </c>
      <c r="K7" s="108" t="s">
        <v>264</v>
      </c>
      <c r="L7" s="108" t="s">
        <v>265</v>
      </c>
      <c r="M7" s="108" t="s">
        <v>267</v>
      </c>
      <c r="N7" s="108" t="s">
        <v>264</v>
      </c>
      <c r="O7" s="108" t="s">
        <v>265</v>
      </c>
      <c r="P7" s="108" t="s">
        <v>267</v>
      </c>
      <c r="Q7" s="108" t="s">
        <v>264</v>
      </c>
      <c r="R7" s="108" t="s">
        <v>265</v>
      </c>
      <c r="S7" s="108" t="s">
        <v>267</v>
      </c>
      <c r="T7" s="876"/>
    </row>
    <row r="8" spans="1:20" s="5" customFormat="1" ht="33.75" customHeight="1">
      <c r="A8" s="870"/>
      <c r="B8" s="204" t="s">
        <v>722</v>
      </c>
      <c r="C8" s="204" t="s">
        <v>266</v>
      </c>
      <c r="D8" s="204" t="s">
        <v>723</v>
      </c>
      <c r="E8" s="204" t="s">
        <v>722</v>
      </c>
      <c r="F8" s="204" t="s">
        <v>266</v>
      </c>
      <c r="G8" s="204" t="s">
        <v>723</v>
      </c>
      <c r="H8" s="204" t="s">
        <v>722</v>
      </c>
      <c r="I8" s="204" t="s">
        <v>266</v>
      </c>
      <c r="J8" s="204" t="s">
        <v>723</v>
      </c>
      <c r="K8" s="204" t="s">
        <v>722</v>
      </c>
      <c r="L8" s="204" t="s">
        <v>266</v>
      </c>
      <c r="M8" s="204" t="s">
        <v>723</v>
      </c>
      <c r="N8" s="204" t="s">
        <v>722</v>
      </c>
      <c r="O8" s="204" t="s">
        <v>266</v>
      </c>
      <c r="P8" s="204" t="s">
        <v>723</v>
      </c>
      <c r="Q8" s="204" t="s">
        <v>722</v>
      </c>
      <c r="R8" s="204" t="s">
        <v>266</v>
      </c>
      <c r="S8" s="204" t="s">
        <v>723</v>
      </c>
      <c r="T8" s="877"/>
    </row>
    <row r="9" spans="1:20" s="6" customFormat="1" ht="30.75" customHeight="1" thickBot="1">
      <c r="A9" s="73" t="s">
        <v>45</v>
      </c>
      <c r="B9" s="675">
        <v>5746</v>
      </c>
      <c r="C9" s="675">
        <v>15697</v>
      </c>
      <c r="D9" s="646">
        <v>62</v>
      </c>
      <c r="E9" s="646">
        <v>15000</v>
      </c>
      <c r="F9" s="36">
        <v>19011</v>
      </c>
      <c r="G9" s="646">
        <v>57</v>
      </c>
      <c r="H9" s="36">
        <v>13010</v>
      </c>
      <c r="I9" s="36">
        <v>14077</v>
      </c>
      <c r="J9" s="646">
        <v>44</v>
      </c>
      <c r="K9" s="36">
        <v>15301</v>
      </c>
      <c r="L9" s="36">
        <v>18244</v>
      </c>
      <c r="M9" s="646">
        <v>54</v>
      </c>
      <c r="N9" s="36">
        <v>15399</v>
      </c>
      <c r="O9" s="36">
        <v>18425</v>
      </c>
      <c r="P9" s="646">
        <v>43</v>
      </c>
      <c r="Q9" s="646">
        <v>90</v>
      </c>
      <c r="R9" s="646">
        <v>103</v>
      </c>
      <c r="S9" s="646">
        <v>73</v>
      </c>
      <c r="T9" s="61" t="s">
        <v>448</v>
      </c>
    </row>
    <row r="10" spans="1:20" s="6" customFormat="1" ht="30.75" customHeight="1" thickBot="1">
      <c r="A10" s="74" t="s">
        <v>46</v>
      </c>
      <c r="B10" s="676">
        <v>1548</v>
      </c>
      <c r="C10" s="676">
        <v>5984</v>
      </c>
      <c r="D10" s="647">
        <v>12</v>
      </c>
      <c r="E10" s="647">
        <v>1645</v>
      </c>
      <c r="F10" s="37">
        <v>4011</v>
      </c>
      <c r="G10" s="647">
        <v>10</v>
      </c>
      <c r="H10" s="37">
        <v>2064</v>
      </c>
      <c r="I10" s="37">
        <v>3205</v>
      </c>
      <c r="J10" s="647">
        <v>9</v>
      </c>
      <c r="K10" s="37">
        <v>1123</v>
      </c>
      <c r="L10" s="37">
        <v>2122</v>
      </c>
      <c r="M10" s="647">
        <v>11</v>
      </c>
      <c r="N10" s="37">
        <v>1237</v>
      </c>
      <c r="O10" s="37">
        <v>2405</v>
      </c>
      <c r="P10" s="647">
        <v>9</v>
      </c>
      <c r="Q10" s="647">
        <v>77</v>
      </c>
      <c r="R10" s="647">
        <v>125</v>
      </c>
      <c r="S10" s="647">
        <v>13</v>
      </c>
      <c r="T10" s="62" t="s">
        <v>325</v>
      </c>
    </row>
    <row r="11" spans="1:20" s="6" customFormat="1" ht="30.75" customHeight="1" thickBot="1">
      <c r="A11" s="75" t="s">
        <v>47</v>
      </c>
      <c r="B11" s="677">
        <v>2654</v>
      </c>
      <c r="C11" s="677">
        <v>3654</v>
      </c>
      <c r="D11" s="648">
        <v>8</v>
      </c>
      <c r="E11" s="648">
        <v>454</v>
      </c>
      <c r="F11" s="38">
        <v>489</v>
      </c>
      <c r="G11" s="648">
        <v>12</v>
      </c>
      <c r="H11" s="38">
        <v>305</v>
      </c>
      <c r="I11" s="38">
        <v>339</v>
      </c>
      <c r="J11" s="648">
        <v>10</v>
      </c>
      <c r="K11" s="38">
        <v>239</v>
      </c>
      <c r="L11" s="38">
        <v>459</v>
      </c>
      <c r="M11" s="648">
        <v>12</v>
      </c>
      <c r="N11" s="38">
        <v>284</v>
      </c>
      <c r="O11" s="38">
        <v>478</v>
      </c>
      <c r="P11" s="648">
        <v>10</v>
      </c>
      <c r="Q11" s="648">
        <v>40</v>
      </c>
      <c r="R11" s="648">
        <v>50</v>
      </c>
      <c r="S11" s="648">
        <v>11</v>
      </c>
      <c r="T11" s="63" t="s">
        <v>326</v>
      </c>
    </row>
    <row r="12" spans="1:20" s="6" customFormat="1" ht="30.75" customHeight="1" thickBot="1">
      <c r="A12" s="74" t="s">
        <v>48</v>
      </c>
      <c r="B12" s="676">
        <v>8954</v>
      </c>
      <c r="C12" s="676">
        <v>11984</v>
      </c>
      <c r="D12" s="647">
        <v>21</v>
      </c>
      <c r="E12" s="647">
        <v>2112</v>
      </c>
      <c r="F12" s="37">
        <v>5234</v>
      </c>
      <c r="G12" s="647">
        <v>21</v>
      </c>
      <c r="H12" s="37">
        <v>2300</v>
      </c>
      <c r="I12" s="37">
        <v>4230</v>
      </c>
      <c r="J12" s="647">
        <v>20</v>
      </c>
      <c r="K12" s="37">
        <v>1340</v>
      </c>
      <c r="L12" s="37">
        <v>2866</v>
      </c>
      <c r="M12" s="647">
        <v>22</v>
      </c>
      <c r="N12" s="37">
        <v>1396</v>
      </c>
      <c r="O12" s="37">
        <v>2904</v>
      </c>
      <c r="P12" s="647">
        <v>18</v>
      </c>
      <c r="Q12" s="647">
        <v>115</v>
      </c>
      <c r="R12" s="647">
        <v>138</v>
      </c>
      <c r="S12" s="647">
        <v>18</v>
      </c>
      <c r="T12" s="62" t="s">
        <v>327</v>
      </c>
    </row>
    <row r="13" spans="1:20" s="6" customFormat="1" ht="30.75" customHeight="1" thickBot="1">
      <c r="A13" s="75" t="s">
        <v>729</v>
      </c>
      <c r="B13" s="677">
        <v>5698</v>
      </c>
      <c r="C13" s="677">
        <v>6542</v>
      </c>
      <c r="D13" s="648">
        <v>15</v>
      </c>
      <c r="E13" s="648">
        <v>4001</v>
      </c>
      <c r="F13" s="38">
        <v>1904</v>
      </c>
      <c r="G13" s="648">
        <v>37</v>
      </c>
      <c r="H13" s="38">
        <v>2015</v>
      </c>
      <c r="I13" s="38">
        <v>2054</v>
      </c>
      <c r="J13" s="648">
        <v>34</v>
      </c>
      <c r="K13" s="38" t="s">
        <v>285</v>
      </c>
      <c r="L13" s="38" t="s">
        <v>285</v>
      </c>
      <c r="M13" s="38" t="s">
        <v>285</v>
      </c>
      <c r="N13" s="38" t="s">
        <v>285</v>
      </c>
      <c r="O13" s="38" t="s">
        <v>285</v>
      </c>
      <c r="P13" s="648" t="s">
        <v>285</v>
      </c>
      <c r="Q13" s="648" t="s">
        <v>285</v>
      </c>
      <c r="R13" s="648" t="s">
        <v>285</v>
      </c>
      <c r="S13" s="648" t="s">
        <v>285</v>
      </c>
      <c r="T13" s="63" t="s">
        <v>731</v>
      </c>
    </row>
    <row r="14" spans="1:20" s="6" customFormat="1" ht="30.75" customHeight="1" thickBot="1">
      <c r="A14" s="74" t="s">
        <v>49</v>
      </c>
      <c r="B14" s="676">
        <v>4587</v>
      </c>
      <c r="C14" s="676">
        <v>5698</v>
      </c>
      <c r="D14" s="647">
        <v>15</v>
      </c>
      <c r="E14" s="647">
        <v>1011</v>
      </c>
      <c r="F14" s="37">
        <v>6206</v>
      </c>
      <c r="G14" s="647">
        <v>17</v>
      </c>
      <c r="H14" s="37">
        <v>945</v>
      </c>
      <c r="I14" s="37">
        <v>4985</v>
      </c>
      <c r="J14" s="647">
        <v>15</v>
      </c>
      <c r="K14" s="37">
        <v>806</v>
      </c>
      <c r="L14" s="37">
        <v>1998</v>
      </c>
      <c r="M14" s="647">
        <v>15</v>
      </c>
      <c r="N14" s="37">
        <v>856</v>
      </c>
      <c r="O14" s="37">
        <v>2078</v>
      </c>
      <c r="P14" s="647">
        <v>15</v>
      </c>
      <c r="Q14" s="647">
        <v>47</v>
      </c>
      <c r="R14" s="647">
        <v>89</v>
      </c>
      <c r="S14" s="647">
        <v>16</v>
      </c>
      <c r="T14" s="62" t="s">
        <v>328</v>
      </c>
    </row>
    <row r="15" spans="1:20" s="6" customFormat="1" ht="30.75" customHeight="1">
      <c r="A15" s="149" t="s">
        <v>330</v>
      </c>
      <c r="B15" s="678">
        <v>8700</v>
      </c>
      <c r="C15" s="678">
        <v>17400</v>
      </c>
      <c r="D15" s="649">
        <v>9</v>
      </c>
      <c r="E15" s="649">
        <v>9571</v>
      </c>
      <c r="F15" s="39">
        <v>21210</v>
      </c>
      <c r="G15" s="649">
        <v>8</v>
      </c>
      <c r="H15" s="172">
        <v>9680</v>
      </c>
      <c r="I15" s="172">
        <v>22100</v>
      </c>
      <c r="J15" s="650">
        <v>9</v>
      </c>
      <c r="K15" s="172">
        <v>6230</v>
      </c>
      <c r="L15" s="172">
        <v>14512</v>
      </c>
      <c r="M15" s="650">
        <v>7</v>
      </c>
      <c r="N15" s="172">
        <v>4325</v>
      </c>
      <c r="O15" s="172">
        <v>13230</v>
      </c>
      <c r="P15" s="650">
        <v>8</v>
      </c>
      <c r="Q15" s="650">
        <v>200</v>
      </c>
      <c r="R15" s="650">
        <v>1250</v>
      </c>
      <c r="S15" s="650">
        <v>8</v>
      </c>
      <c r="T15" s="64" t="s">
        <v>329</v>
      </c>
    </row>
    <row r="16" spans="1:20" s="7" customFormat="1" ht="33.75" customHeight="1">
      <c r="A16" s="182" t="s">
        <v>730</v>
      </c>
      <c r="B16" s="652" t="s">
        <v>285</v>
      </c>
      <c r="C16" s="652" t="s">
        <v>285</v>
      </c>
      <c r="D16" s="652" t="s">
        <v>285</v>
      </c>
      <c r="E16" s="652" t="s">
        <v>285</v>
      </c>
      <c r="F16" s="652" t="s">
        <v>285</v>
      </c>
      <c r="G16" s="652" t="s">
        <v>285</v>
      </c>
      <c r="H16" s="212">
        <v>11767</v>
      </c>
      <c r="I16" s="212">
        <v>177332</v>
      </c>
      <c r="J16" s="651">
        <v>168</v>
      </c>
      <c r="K16" s="212">
        <v>49809</v>
      </c>
      <c r="L16" s="212">
        <v>795640</v>
      </c>
      <c r="M16" s="651">
        <v>182</v>
      </c>
      <c r="N16" s="212">
        <v>145040</v>
      </c>
      <c r="O16" s="212">
        <v>700786</v>
      </c>
      <c r="P16" s="651">
        <v>180</v>
      </c>
      <c r="Q16" s="212">
        <v>29281</v>
      </c>
      <c r="R16" s="212">
        <v>203435</v>
      </c>
      <c r="S16" s="212">
        <v>172</v>
      </c>
      <c r="T16" s="213" t="s">
        <v>672</v>
      </c>
    </row>
    <row r="17" spans="1:20" ht="32.25" customHeight="1">
      <c r="A17" s="243" t="s">
        <v>2</v>
      </c>
      <c r="B17" s="214">
        <f t="shared" ref="B17:J17" si="0">SUM(B9:B16)</f>
        <v>37887</v>
      </c>
      <c r="C17" s="214">
        <f t="shared" si="0"/>
        <v>66959</v>
      </c>
      <c r="D17" s="214">
        <f t="shared" si="0"/>
        <v>142</v>
      </c>
      <c r="E17" s="214">
        <f t="shared" si="0"/>
        <v>33794</v>
      </c>
      <c r="F17" s="214">
        <f t="shared" si="0"/>
        <v>58065</v>
      </c>
      <c r="G17" s="214">
        <f t="shared" si="0"/>
        <v>162</v>
      </c>
      <c r="H17" s="214">
        <f t="shared" si="0"/>
        <v>42086</v>
      </c>
      <c r="I17" s="214">
        <f t="shared" si="0"/>
        <v>228322</v>
      </c>
      <c r="J17" s="214">
        <f t="shared" si="0"/>
        <v>309</v>
      </c>
      <c r="K17" s="214">
        <f t="shared" ref="K17:P17" si="1">SUM(K9:K16)</f>
        <v>74848</v>
      </c>
      <c r="L17" s="214">
        <f t="shared" si="1"/>
        <v>835841</v>
      </c>
      <c r="M17" s="214">
        <f t="shared" si="1"/>
        <v>303</v>
      </c>
      <c r="N17" s="214">
        <f t="shared" si="1"/>
        <v>168537</v>
      </c>
      <c r="O17" s="214">
        <f t="shared" si="1"/>
        <v>740306</v>
      </c>
      <c r="P17" s="214">
        <f t="shared" si="1"/>
        <v>283</v>
      </c>
      <c r="Q17" s="214">
        <f>SUM(Q9:Q16)</f>
        <v>29850</v>
      </c>
      <c r="R17" s="214">
        <f>SUM(R9:R16)</f>
        <v>205190</v>
      </c>
      <c r="S17" s="214">
        <f>SUM(S9:S16)</f>
        <v>311</v>
      </c>
      <c r="T17" s="211" t="s">
        <v>3</v>
      </c>
    </row>
    <row r="18" spans="1:20" ht="14.25" customHeight="1">
      <c r="A18" s="791" t="s">
        <v>724</v>
      </c>
      <c r="B18" s="873"/>
      <c r="C18" s="873"/>
      <c r="D18" s="873"/>
      <c r="E18" s="873"/>
      <c r="F18" s="873"/>
      <c r="G18" s="861" t="s">
        <v>831</v>
      </c>
      <c r="H18" s="861"/>
      <c r="I18" s="861"/>
      <c r="J18" s="861"/>
      <c r="K18" s="861"/>
      <c r="L18" s="861"/>
      <c r="M18" s="861"/>
      <c r="N18" s="861"/>
      <c r="O18" s="861"/>
      <c r="P18" s="861"/>
      <c r="Q18" s="861"/>
      <c r="R18" s="861"/>
      <c r="S18" s="861"/>
      <c r="T18" s="861"/>
    </row>
    <row r="19" spans="1:20" ht="14.25" customHeight="1">
      <c r="A19" s="880" t="s">
        <v>725</v>
      </c>
      <c r="B19" s="881"/>
      <c r="C19" s="881"/>
      <c r="D19" s="881"/>
      <c r="E19" s="881"/>
      <c r="F19" s="881"/>
      <c r="G19" s="882" t="s">
        <v>726</v>
      </c>
      <c r="H19" s="882"/>
      <c r="I19" s="882"/>
      <c r="J19" s="882"/>
      <c r="K19" s="882"/>
      <c r="L19" s="882"/>
      <c r="M19" s="882"/>
      <c r="N19" s="882"/>
      <c r="O19" s="882"/>
      <c r="P19" s="882"/>
      <c r="Q19" s="882"/>
      <c r="R19" s="882"/>
      <c r="S19" s="882"/>
      <c r="T19" s="882"/>
    </row>
    <row r="20" spans="1:20" ht="14.25" customHeight="1">
      <c r="A20" s="874" t="s">
        <v>675</v>
      </c>
      <c r="B20" s="874"/>
      <c r="C20" s="874"/>
      <c r="D20" s="874"/>
      <c r="E20" s="874"/>
      <c r="F20" s="874"/>
      <c r="G20" s="879" t="s">
        <v>727</v>
      </c>
      <c r="H20" s="879"/>
      <c r="I20" s="879"/>
      <c r="J20" s="879"/>
      <c r="K20" s="879"/>
      <c r="L20" s="879"/>
      <c r="M20" s="879"/>
      <c r="N20" s="879"/>
      <c r="O20" s="879"/>
      <c r="P20" s="879"/>
      <c r="Q20" s="879"/>
      <c r="R20" s="879"/>
      <c r="S20" s="879"/>
      <c r="T20" s="879"/>
    </row>
    <row r="21" spans="1:20">
      <c r="A21" s="878"/>
      <c r="B21" s="878"/>
      <c r="C21" s="878"/>
      <c r="D21" s="878"/>
      <c r="E21" s="878"/>
    </row>
    <row r="33" ht="29.25" customHeight="1"/>
  </sheetData>
  <mergeCells count="19">
    <mergeCell ref="A18:F18"/>
    <mergeCell ref="A20:F20"/>
    <mergeCell ref="T6:T8"/>
    <mergeCell ref="K6:M6"/>
    <mergeCell ref="A21:E21"/>
    <mergeCell ref="G18:T18"/>
    <mergeCell ref="G20:T20"/>
    <mergeCell ref="A19:F19"/>
    <mergeCell ref="G19:T19"/>
    <mergeCell ref="A1:T1"/>
    <mergeCell ref="A2:T2"/>
    <mergeCell ref="A3:T3"/>
    <mergeCell ref="A4:T4"/>
    <mergeCell ref="A6:A8"/>
    <mergeCell ref="B6:D6"/>
    <mergeCell ref="E6:G6"/>
    <mergeCell ref="H6:J6"/>
    <mergeCell ref="N6:P6"/>
    <mergeCell ref="Q6:S6"/>
  </mergeCells>
  <printOptions horizontalCentered="1" verticalCentered="1"/>
  <pageMargins left="7.0000000000000007E-2" right="0.1" top="0" bottom="0.08" header="0" footer="0"/>
  <pageSetup paperSize="9" scale="73"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26"/>
  <sheetViews>
    <sheetView showGridLines="0" rightToLeft="1" view="pageBreakPreview" zoomScaleNormal="75" zoomScaleSheetLayoutView="100" workbookViewId="0">
      <selection activeCell="G7" sqref="G7"/>
    </sheetView>
  </sheetViews>
  <sheetFormatPr defaultRowHeight="12.75"/>
  <cols>
    <col min="1" max="1" width="23.28515625" style="18" customWidth="1"/>
    <col min="2" max="7" width="13.28515625" style="18" customWidth="1"/>
    <col min="8" max="8" width="11.5703125" style="18" customWidth="1"/>
    <col min="9" max="9" width="26.5703125" style="18" customWidth="1"/>
    <col min="10" max="16384" width="9.140625" style="90"/>
  </cols>
  <sheetData>
    <row r="1" spans="1:9" s="12" customFormat="1" ht="18">
      <c r="A1" s="793" t="s">
        <v>224</v>
      </c>
      <c r="B1" s="794"/>
      <c r="C1" s="794"/>
      <c r="D1" s="794"/>
      <c r="E1" s="794"/>
      <c r="F1" s="794"/>
      <c r="G1" s="794"/>
      <c r="H1" s="794"/>
      <c r="I1" s="794"/>
    </row>
    <row r="2" spans="1:9" s="12" customFormat="1" ht="18">
      <c r="A2" s="795">
        <v>2020</v>
      </c>
      <c r="B2" s="796"/>
      <c r="C2" s="796"/>
      <c r="D2" s="796"/>
      <c r="E2" s="796"/>
      <c r="F2" s="796"/>
      <c r="G2" s="796"/>
      <c r="H2" s="796"/>
      <c r="I2" s="796"/>
    </row>
    <row r="3" spans="1:9" s="13" customFormat="1" ht="37.5" customHeight="1">
      <c r="A3" s="797" t="s">
        <v>434</v>
      </c>
      <c r="B3" s="797"/>
      <c r="C3" s="797"/>
      <c r="D3" s="797"/>
      <c r="E3" s="797"/>
      <c r="F3" s="797"/>
      <c r="G3" s="797"/>
      <c r="H3" s="797"/>
      <c r="I3" s="797"/>
    </row>
    <row r="4" spans="1:9" s="13" customFormat="1" ht="15.75">
      <c r="A4" s="798">
        <v>2020</v>
      </c>
      <c r="B4" s="798"/>
      <c r="C4" s="798"/>
      <c r="D4" s="798"/>
      <c r="E4" s="798"/>
      <c r="F4" s="798"/>
      <c r="G4" s="798"/>
      <c r="H4" s="798"/>
      <c r="I4" s="798"/>
    </row>
    <row r="5" spans="1:9" ht="20.100000000000001" customHeight="1">
      <c r="A5" s="27" t="s">
        <v>174</v>
      </c>
      <c r="B5" s="135"/>
      <c r="C5" s="135"/>
      <c r="D5" s="90"/>
      <c r="E5" s="90"/>
      <c r="F5" s="90"/>
      <c r="G5" s="90"/>
      <c r="H5" s="90"/>
      <c r="I5" s="53" t="s">
        <v>175</v>
      </c>
    </row>
    <row r="6" spans="1:9" s="5" customFormat="1" ht="65.25" customHeight="1">
      <c r="A6" s="136" t="s">
        <v>419</v>
      </c>
      <c r="B6" s="150" t="s">
        <v>107</v>
      </c>
      <c r="C6" s="150" t="s">
        <v>108</v>
      </c>
      <c r="D6" s="150" t="s">
        <v>109</v>
      </c>
      <c r="E6" s="150" t="s">
        <v>110</v>
      </c>
      <c r="F6" s="150" t="s">
        <v>111</v>
      </c>
      <c r="G6" s="150" t="s">
        <v>114</v>
      </c>
      <c r="H6" s="120" t="s">
        <v>99</v>
      </c>
      <c r="I6" s="274" t="s">
        <v>418</v>
      </c>
    </row>
    <row r="7" spans="1:9" s="6" customFormat="1" ht="24.95" customHeight="1" thickBot="1">
      <c r="A7" s="84" t="s">
        <v>4</v>
      </c>
      <c r="B7" s="137">
        <v>139</v>
      </c>
      <c r="C7" s="138">
        <v>95</v>
      </c>
      <c r="D7" s="137">
        <v>172</v>
      </c>
      <c r="E7" s="137">
        <v>75</v>
      </c>
      <c r="F7" s="137">
        <v>245</v>
      </c>
      <c r="G7" s="137">
        <v>18</v>
      </c>
      <c r="H7" s="191">
        <f>SUM(B7:G7)</f>
        <v>744</v>
      </c>
      <c r="I7" s="58" t="s">
        <v>13</v>
      </c>
    </row>
    <row r="8" spans="1:9" s="6" customFormat="1" ht="24.95" customHeight="1" thickBot="1">
      <c r="A8" s="55" t="s">
        <v>5</v>
      </c>
      <c r="B8" s="139">
        <v>131</v>
      </c>
      <c r="C8" s="140">
        <v>87</v>
      </c>
      <c r="D8" s="139">
        <v>155</v>
      </c>
      <c r="E8" s="139">
        <v>59</v>
      </c>
      <c r="F8" s="139">
        <v>249</v>
      </c>
      <c r="G8" s="140">
        <v>15</v>
      </c>
      <c r="H8" s="192">
        <f t="shared" ref="H8:H18" si="0">SUM(B8:G8)</f>
        <v>696</v>
      </c>
      <c r="I8" s="59" t="s">
        <v>14</v>
      </c>
    </row>
    <row r="9" spans="1:9" s="6" customFormat="1" ht="24.95" customHeight="1" thickBot="1">
      <c r="A9" s="124" t="s">
        <v>6</v>
      </c>
      <c r="B9" s="141">
        <v>147</v>
      </c>
      <c r="C9" s="142">
        <v>94</v>
      </c>
      <c r="D9" s="141">
        <v>162</v>
      </c>
      <c r="E9" s="141">
        <v>68</v>
      </c>
      <c r="F9" s="141">
        <v>256</v>
      </c>
      <c r="G9" s="137">
        <v>17</v>
      </c>
      <c r="H9" s="191">
        <f t="shared" si="0"/>
        <v>744</v>
      </c>
      <c r="I9" s="60" t="s">
        <v>15</v>
      </c>
    </row>
    <row r="10" spans="1:9" s="6" customFormat="1" ht="24.95" customHeight="1" thickBot="1">
      <c r="A10" s="55" t="s">
        <v>796</v>
      </c>
      <c r="B10" s="139">
        <v>228</v>
      </c>
      <c r="C10" s="139">
        <v>99</v>
      </c>
      <c r="D10" s="139">
        <v>115</v>
      </c>
      <c r="E10" s="139">
        <v>55</v>
      </c>
      <c r="F10" s="139">
        <v>207</v>
      </c>
      <c r="G10" s="140">
        <v>16</v>
      </c>
      <c r="H10" s="192">
        <f t="shared" si="0"/>
        <v>720</v>
      </c>
      <c r="I10" s="59" t="s">
        <v>16</v>
      </c>
    </row>
    <row r="11" spans="1:9" s="6" customFormat="1" ht="24.95" customHeight="1" thickBot="1">
      <c r="A11" s="124" t="s">
        <v>8</v>
      </c>
      <c r="B11" s="143">
        <v>340</v>
      </c>
      <c r="C11" s="143">
        <v>92</v>
      </c>
      <c r="D11" s="143">
        <v>55</v>
      </c>
      <c r="E11" s="143">
        <v>20</v>
      </c>
      <c r="F11" s="143">
        <v>219</v>
      </c>
      <c r="G11" s="137">
        <v>18</v>
      </c>
      <c r="H11" s="191">
        <f t="shared" si="0"/>
        <v>744</v>
      </c>
      <c r="I11" s="60" t="s">
        <v>17</v>
      </c>
    </row>
    <row r="12" spans="1:9" s="6" customFormat="1" ht="24.95" customHeight="1" thickBot="1">
      <c r="A12" s="55" t="s">
        <v>57</v>
      </c>
      <c r="B12" s="139">
        <v>136</v>
      </c>
      <c r="C12" s="139">
        <v>82</v>
      </c>
      <c r="D12" s="139">
        <v>78</v>
      </c>
      <c r="E12" s="139">
        <v>11</v>
      </c>
      <c r="F12" s="139">
        <v>397</v>
      </c>
      <c r="G12" s="140">
        <v>16</v>
      </c>
      <c r="H12" s="192">
        <f t="shared" si="0"/>
        <v>720</v>
      </c>
      <c r="I12" s="59" t="s">
        <v>18</v>
      </c>
    </row>
    <row r="13" spans="1:9" s="6" customFormat="1" ht="24.95" customHeight="1" thickBot="1">
      <c r="A13" s="124" t="s">
        <v>9</v>
      </c>
      <c r="B13" s="143">
        <v>144</v>
      </c>
      <c r="C13" s="143">
        <v>86</v>
      </c>
      <c r="D13" s="143">
        <v>113</v>
      </c>
      <c r="E13" s="143">
        <v>14</v>
      </c>
      <c r="F13" s="143">
        <v>370</v>
      </c>
      <c r="G13" s="137">
        <v>17</v>
      </c>
      <c r="H13" s="191">
        <f t="shared" si="0"/>
        <v>744</v>
      </c>
      <c r="I13" s="60" t="s">
        <v>220</v>
      </c>
    </row>
    <row r="14" spans="1:9" s="6" customFormat="1" ht="24.95" customHeight="1" thickBot="1">
      <c r="A14" s="55" t="s">
        <v>58</v>
      </c>
      <c r="B14" s="139">
        <v>132</v>
      </c>
      <c r="C14" s="139">
        <v>87</v>
      </c>
      <c r="D14" s="139">
        <v>116</v>
      </c>
      <c r="E14" s="139">
        <v>15</v>
      </c>
      <c r="F14" s="139">
        <v>377</v>
      </c>
      <c r="G14" s="140">
        <v>17</v>
      </c>
      <c r="H14" s="192">
        <f t="shared" si="0"/>
        <v>744</v>
      </c>
      <c r="I14" s="59" t="s">
        <v>20</v>
      </c>
    </row>
    <row r="15" spans="1:9" s="6" customFormat="1" ht="24.95" customHeight="1" thickBot="1">
      <c r="A15" s="124" t="s">
        <v>10</v>
      </c>
      <c r="B15" s="143">
        <v>89</v>
      </c>
      <c r="C15" s="143">
        <v>73</v>
      </c>
      <c r="D15" s="143">
        <v>172</v>
      </c>
      <c r="E15" s="143">
        <v>58</v>
      </c>
      <c r="F15" s="143">
        <v>312</v>
      </c>
      <c r="G15" s="137">
        <v>16</v>
      </c>
      <c r="H15" s="191">
        <f t="shared" si="0"/>
        <v>720</v>
      </c>
      <c r="I15" s="60" t="s">
        <v>21</v>
      </c>
    </row>
    <row r="16" spans="1:9" s="6" customFormat="1" ht="24.95" customHeight="1" thickBot="1">
      <c r="A16" s="55" t="s">
        <v>59</v>
      </c>
      <c r="B16" s="139">
        <v>93</v>
      </c>
      <c r="C16" s="139">
        <v>79</v>
      </c>
      <c r="D16" s="139">
        <v>181</v>
      </c>
      <c r="E16" s="139">
        <v>55</v>
      </c>
      <c r="F16" s="139">
        <v>319</v>
      </c>
      <c r="G16" s="140">
        <v>17</v>
      </c>
      <c r="H16" s="192">
        <f t="shared" si="0"/>
        <v>744</v>
      </c>
      <c r="I16" s="59" t="s">
        <v>60</v>
      </c>
    </row>
    <row r="17" spans="1:9" s="6" customFormat="1" ht="24.95" customHeight="1" thickBot="1">
      <c r="A17" s="124" t="s">
        <v>11</v>
      </c>
      <c r="B17" s="141">
        <v>90</v>
      </c>
      <c r="C17" s="141">
        <v>74</v>
      </c>
      <c r="D17" s="141">
        <v>174</v>
      </c>
      <c r="E17" s="141">
        <v>54</v>
      </c>
      <c r="F17" s="141">
        <v>312</v>
      </c>
      <c r="G17" s="137">
        <v>16</v>
      </c>
      <c r="H17" s="191">
        <f t="shared" si="0"/>
        <v>720</v>
      </c>
      <c r="I17" s="60" t="s">
        <v>22</v>
      </c>
    </row>
    <row r="18" spans="1:9" s="6" customFormat="1" ht="24.95" customHeight="1">
      <c r="A18" s="83" t="s">
        <v>12</v>
      </c>
      <c r="B18" s="193">
        <v>92</v>
      </c>
      <c r="C18" s="193">
        <v>78</v>
      </c>
      <c r="D18" s="193">
        <v>185</v>
      </c>
      <c r="E18" s="193">
        <v>56</v>
      </c>
      <c r="F18" s="193">
        <v>316</v>
      </c>
      <c r="G18" s="194">
        <v>17</v>
      </c>
      <c r="H18" s="195">
        <f t="shared" si="0"/>
        <v>744</v>
      </c>
      <c r="I18" s="106" t="s">
        <v>23</v>
      </c>
    </row>
    <row r="19" spans="1:9" s="6" customFormat="1" ht="24.95" customHeight="1">
      <c r="A19" s="196" t="s">
        <v>0</v>
      </c>
      <c r="B19" s="197">
        <f>SUM(B7:B18)</f>
        <v>1761</v>
      </c>
      <c r="C19" s="197">
        <f t="shared" ref="C19:G19" si="1">SUM(C7:C18)</f>
        <v>1026</v>
      </c>
      <c r="D19" s="197">
        <f t="shared" si="1"/>
        <v>1678</v>
      </c>
      <c r="E19" s="197">
        <f t="shared" si="1"/>
        <v>540</v>
      </c>
      <c r="F19" s="197">
        <f t="shared" si="1"/>
        <v>3579</v>
      </c>
      <c r="G19" s="197">
        <f t="shared" si="1"/>
        <v>200</v>
      </c>
      <c r="H19" s="197">
        <f>SUM(H7:H18)</f>
        <v>8784</v>
      </c>
      <c r="I19" s="198" t="s">
        <v>1</v>
      </c>
    </row>
    <row r="20" spans="1:9" s="6" customFormat="1" ht="15.95" customHeight="1">
      <c r="A20" s="21"/>
      <c r="B20" s="21"/>
      <c r="C20" s="21"/>
      <c r="D20" s="21"/>
      <c r="E20" s="21"/>
      <c r="F20" s="21"/>
      <c r="G20" s="21"/>
      <c r="H20" s="21"/>
      <c r="I20" s="21"/>
    </row>
    <row r="21" spans="1:9">
      <c r="A21" s="17"/>
      <c r="B21" s="118"/>
      <c r="C21" s="118"/>
      <c r="D21" s="118"/>
      <c r="E21" s="118"/>
      <c r="F21" s="118"/>
      <c r="G21" s="118"/>
      <c r="H21" s="118"/>
      <c r="I21" s="118"/>
    </row>
    <row r="22" spans="1:9">
      <c r="A22" s="17"/>
      <c r="B22" s="119"/>
      <c r="C22" s="119"/>
      <c r="D22" s="119"/>
      <c r="E22" s="119"/>
      <c r="F22" s="119"/>
      <c r="G22" s="119"/>
      <c r="H22" s="119"/>
      <c r="I22" s="118"/>
    </row>
    <row r="23" spans="1:9">
      <c r="A23" s="17"/>
      <c r="B23" s="17"/>
      <c r="C23" s="17"/>
      <c r="D23" s="17"/>
      <c r="E23" s="17"/>
      <c r="F23" s="17"/>
      <c r="G23" s="17"/>
      <c r="H23" s="17"/>
      <c r="I23" s="17"/>
    </row>
    <row r="24" spans="1:9">
      <c r="A24" s="17"/>
      <c r="B24" s="17"/>
      <c r="C24" s="17"/>
      <c r="D24" s="17"/>
      <c r="E24" s="17"/>
      <c r="F24" s="17"/>
      <c r="G24" s="17"/>
      <c r="H24" s="17"/>
      <c r="I24" s="17"/>
    </row>
    <row r="25" spans="1:9">
      <c r="A25" s="17"/>
      <c r="B25" s="17"/>
      <c r="C25" s="17"/>
      <c r="D25" s="17"/>
      <c r="E25" s="17"/>
      <c r="F25" s="17"/>
      <c r="G25" s="17"/>
      <c r="H25" s="17"/>
      <c r="I25" s="17"/>
    </row>
    <row r="26" spans="1:9">
      <c r="A26" s="17"/>
      <c r="B26" s="17"/>
      <c r="C26" s="17"/>
      <c r="D26" s="17"/>
      <c r="E26" s="17"/>
      <c r="F26" s="17"/>
      <c r="G26" s="17"/>
      <c r="H26" s="17"/>
      <c r="I26" s="17"/>
    </row>
  </sheetData>
  <mergeCells count="4">
    <mergeCell ref="A1:I1"/>
    <mergeCell ref="A2:I2"/>
    <mergeCell ref="A3:I3"/>
    <mergeCell ref="A4:I4"/>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28"/>
  <sheetViews>
    <sheetView showGridLines="0" rightToLeft="1" view="pageBreakPreview" zoomScaleNormal="75" zoomScaleSheetLayoutView="100" workbookViewId="0">
      <selection activeCell="G7" sqref="G7"/>
    </sheetView>
  </sheetViews>
  <sheetFormatPr defaultRowHeight="12.75"/>
  <cols>
    <col min="1" max="1" width="19.28515625" style="18" customWidth="1"/>
    <col min="2" max="3" width="10.42578125" style="18" customWidth="1"/>
    <col min="4" max="4" width="11.28515625" style="18" customWidth="1"/>
    <col min="5" max="6" width="10.42578125" style="18" customWidth="1"/>
    <col min="7" max="7" width="11.7109375" style="18" customWidth="1"/>
    <col min="8" max="8" width="10.42578125" style="18" customWidth="1"/>
    <col min="9" max="9" width="10.85546875" style="18" customWidth="1"/>
    <col min="10" max="10" width="11.42578125" style="18" customWidth="1"/>
    <col min="11" max="11" width="10.28515625" style="18" customWidth="1"/>
    <col min="12" max="12" width="20.42578125" style="18" bestFit="1" customWidth="1"/>
    <col min="13" max="16384" width="9.140625" style="90"/>
  </cols>
  <sheetData>
    <row r="1" spans="1:14" s="12" customFormat="1" ht="18">
      <c r="A1" s="793" t="s">
        <v>190</v>
      </c>
      <c r="B1" s="794"/>
      <c r="C1" s="794"/>
      <c r="D1" s="794"/>
      <c r="E1" s="794"/>
      <c r="F1" s="794"/>
      <c r="G1" s="794"/>
      <c r="H1" s="794"/>
      <c r="I1" s="794"/>
      <c r="J1" s="794"/>
      <c r="K1" s="794"/>
      <c r="L1" s="794"/>
    </row>
    <row r="2" spans="1:14" s="12" customFormat="1" ht="18">
      <c r="A2" s="795">
        <v>2020</v>
      </c>
      <c r="B2" s="796"/>
      <c r="C2" s="796"/>
      <c r="D2" s="796"/>
      <c r="E2" s="796"/>
      <c r="F2" s="796"/>
      <c r="G2" s="796"/>
      <c r="H2" s="796"/>
      <c r="I2" s="796"/>
      <c r="J2" s="796"/>
      <c r="K2" s="796"/>
      <c r="L2" s="796"/>
    </row>
    <row r="3" spans="1:14" s="13" customFormat="1" ht="37.5" customHeight="1">
      <c r="A3" s="797" t="s">
        <v>435</v>
      </c>
      <c r="B3" s="797"/>
      <c r="C3" s="797"/>
      <c r="D3" s="797"/>
      <c r="E3" s="797"/>
      <c r="F3" s="797"/>
      <c r="G3" s="797"/>
      <c r="H3" s="797"/>
      <c r="I3" s="797"/>
      <c r="J3" s="797"/>
      <c r="K3" s="797"/>
      <c r="L3" s="797"/>
    </row>
    <row r="4" spans="1:14" s="13" customFormat="1" ht="15.75">
      <c r="A4" s="798">
        <v>2020</v>
      </c>
      <c r="B4" s="798"/>
      <c r="C4" s="798"/>
      <c r="D4" s="798"/>
      <c r="E4" s="798"/>
      <c r="F4" s="798"/>
      <c r="G4" s="798"/>
      <c r="H4" s="798"/>
      <c r="I4" s="798"/>
      <c r="J4" s="798"/>
      <c r="K4" s="798"/>
      <c r="L4" s="798"/>
    </row>
    <row r="5" spans="1:14" ht="20.100000000000001" customHeight="1">
      <c r="A5" s="27" t="s">
        <v>176</v>
      </c>
      <c r="B5" s="105"/>
      <c r="C5" s="105"/>
      <c r="D5" s="90"/>
      <c r="E5" s="90"/>
      <c r="F5" s="90"/>
      <c r="G5" s="90"/>
      <c r="H5" s="90"/>
      <c r="I5" s="90"/>
      <c r="J5" s="90"/>
      <c r="K5" s="90"/>
      <c r="L5" s="53" t="s">
        <v>177</v>
      </c>
    </row>
    <row r="6" spans="1:14" s="5" customFormat="1" ht="71.25" customHeight="1">
      <c r="A6" s="206" t="s">
        <v>420</v>
      </c>
      <c r="B6" s="205" t="s">
        <v>107</v>
      </c>
      <c r="C6" s="205" t="s">
        <v>108</v>
      </c>
      <c r="D6" s="205" t="s">
        <v>109</v>
      </c>
      <c r="E6" s="205" t="s">
        <v>147</v>
      </c>
      <c r="F6" s="205" t="s">
        <v>111</v>
      </c>
      <c r="G6" s="205" t="s">
        <v>112</v>
      </c>
      <c r="H6" s="205" t="s">
        <v>113</v>
      </c>
      <c r="I6" s="205" t="s">
        <v>467</v>
      </c>
      <c r="J6" s="205" t="s">
        <v>114</v>
      </c>
      <c r="K6" s="205" t="s">
        <v>99</v>
      </c>
      <c r="L6" s="274" t="s">
        <v>676</v>
      </c>
    </row>
    <row r="7" spans="1:14" s="6" customFormat="1" ht="24.95" customHeight="1" thickBot="1">
      <c r="A7" s="54" t="s">
        <v>4</v>
      </c>
      <c r="B7" s="304">
        <v>35</v>
      </c>
      <c r="C7" s="304">
        <v>149</v>
      </c>
      <c r="D7" s="304">
        <v>97</v>
      </c>
      <c r="E7" s="304">
        <v>62</v>
      </c>
      <c r="F7" s="304">
        <v>137</v>
      </c>
      <c r="G7" s="304">
        <v>95</v>
      </c>
      <c r="H7" s="304">
        <v>90</v>
      </c>
      <c r="I7" s="300">
        <v>77.5</v>
      </c>
      <c r="J7" s="300">
        <v>1.5</v>
      </c>
      <c r="K7" s="307">
        <f>SUM(B7:J7)</f>
        <v>744</v>
      </c>
      <c r="L7" s="58" t="s">
        <v>13</v>
      </c>
      <c r="M7" s="6">
        <v>744</v>
      </c>
      <c r="N7" s="113">
        <f>K7-M7</f>
        <v>0</v>
      </c>
    </row>
    <row r="8" spans="1:14" s="6" customFormat="1" ht="24.95" customHeight="1" thickBot="1">
      <c r="A8" s="55" t="s">
        <v>5</v>
      </c>
      <c r="B8" s="283">
        <v>32</v>
      </c>
      <c r="C8" s="283">
        <v>144</v>
      </c>
      <c r="D8" s="283">
        <v>93</v>
      </c>
      <c r="E8" s="283">
        <v>55</v>
      </c>
      <c r="F8" s="283">
        <v>131</v>
      </c>
      <c r="G8" s="283">
        <v>90</v>
      </c>
      <c r="H8" s="283">
        <v>85</v>
      </c>
      <c r="I8" s="301">
        <v>65</v>
      </c>
      <c r="J8" s="301">
        <v>1</v>
      </c>
      <c r="K8" s="308">
        <f t="shared" ref="K8:K20" si="0">SUM(B8:J8)</f>
        <v>696</v>
      </c>
      <c r="L8" s="59" t="s">
        <v>14</v>
      </c>
      <c r="M8" s="6">
        <v>672</v>
      </c>
      <c r="N8" s="113">
        <f t="shared" ref="N8:N20" si="1">K8-M8</f>
        <v>24</v>
      </c>
    </row>
    <row r="9" spans="1:14" s="6" customFormat="1" ht="24.95" customHeight="1" thickBot="1">
      <c r="A9" s="124" t="s">
        <v>6</v>
      </c>
      <c r="B9" s="284">
        <v>35</v>
      </c>
      <c r="C9" s="284">
        <v>149</v>
      </c>
      <c r="D9" s="284">
        <v>97</v>
      </c>
      <c r="E9" s="284">
        <v>62</v>
      </c>
      <c r="F9" s="284">
        <v>137</v>
      </c>
      <c r="G9" s="284">
        <v>95</v>
      </c>
      <c r="H9" s="284">
        <v>90</v>
      </c>
      <c r="I9" s="302">
        <v>77.5</v>
      </c>
      <c r="J9" s="302">
        <v>1.5</v>
      </c>
      <c r="K9" s="309">
        <f t="shared" si="0"/>
        <v>744</v>
      </c>
      <c r="L9" s="60" t="s">
        <v>15</v>
      </c>
      <c r="M9" s="6">
        <v>744</v>
      </c>
      <c r="N9" s="113">
        <f t="shared" si="1"/>
        <v>0</v>
      </c>
    </row>
    <row r="10" spans="1:14" s="6" customFormat="1" ht="24.95" customHeight="1" thickBot="1">
      <c r="A10" s="55" t="s">
        <v>796</v>
      </c>
      <c r="B10" s="283">
        <v>25</v>
      </c>
      <c r="C10" s="283">
        <v>124</v>
      </c>
      <c r="D10" s="283">
        <v>85</v>
      </c>
      <c r="E10" s="283">
        <v>45</v>
      </c>
      <c r="F10" s="283">
        <v>115</v>
      </c>
      <c r="G10" s="283">
        <v>65</v>
      </c>
      <c r="H10" s="283">
        <v>65</v>
      </c>
      <c r="I10" s="301">
        <v>57</v>
      </c>
      <c r="J10" s="301">
        <v>1</v>
      </c>
      <c r="K10" s="308">
        <f t="shared" si="0"/>
        <v>582</v>
      </c>
      <c r="L10" s="59" t="s">
        <v>16</v>
      </c>
      <c r="M10" s="6">
        <v>720</v>
      </c>
      <c r="N10" s="113">
        <f t="shared" si="1"/>
        <v>-138</v>
      </c>
    </row>
    <row r="11" spans="1:14" s="422" customFormat="1" ht="17.25" customHeight="1" thickBot="1">
      <c r="A11" s="656" t="s">
        <v>798</v>
      </c>
      <c r="B11" s="883">
        <v>100</v>
      </c>
      <c r="C11" s="883">
        <v>75</v>
      </c>
      <c r="D11" s="883">
        <v>91</v>
      </c>
      <c r="E11" s="883">
        <v>15</v>
      </c>
      <c r="F11" s="883">
        <v>100</v>
      </c>
      <c r="G11" s="883">
        <v>90</v>
      </c>
      <c r="H11" s="883">
        <v>58</v>
      </c>
      <c r="I11" s="885">
        <v>127</v>
      </c>
      <c r="J11" s="885">
        <v>40</v>
      </c>
      <c r="K11" s="887">
        <f>SUM(B11:J11)</f>
        <v>696</v>
      </c>
      <c r="L11" s="658" t="s">
        <v>760</v>
      </c>
      <c r="N11" s="520"/>
    </row>
    <row r="12" spans="1:14" s="422" customFormat="1" ht="13.5" customHeight="1" thickBot="1">
      <c r="A12" s="657" t="s">
        <v>759</v>
      </c>
      <c r="B12" s="884"/>
      <c r="C12" s="884"/>
      <c r="D12" s="884"/>
      <c r="E12" s="884"/>
      <c r="F12" s="884"/>
      <c r="G12" s="884"/>
      <c r="H12" s="884"/>
      <c r="I12" s="886"/>
      <c r="J12" s="886"/>
      <c r="K12" s="888"/>
      <c r="L12" s="686" t="s">
        <v>768</v>
      </c>
      <c r="N12" s="520"/>
    </row>
    <row r="13" spans="1:14" s="44" customFormat="1" ht="24.95" customHeight="1" thickBot="1">
      <c r="A13" s="55" t="s">
        <v>8</v>
      </c>
      <c r="B13" s="283">
        <v>15</v>
      </c>
      <c r="C13" s="283">
        <v>20</v>
      </c>
      <c r="D13" s="283">
        <v>15</v>
      </c>
      <c r="E13" s="283">
        <v>18</v>
      </c>
      <c r="F13" s="283">
        <v>25</v>
      </c>
      <c r="G13" s="283">
        <v>25</v>
      </c>
      <c r="H13" s="283">
        <v>25</v>
      </c>
      <c r="I13" s="301">
        <v>37.5</v>
      </c>
      <c r="J13" s="301">
        <v>0.5</v>
      </c>
      <c r="K13" s="308">
        <f t="shared" si="0"/>
        <v>181</v>
      </c>
      <c r="L13" s="59" t="s">
        <v>17</v>
      </c>
      <c r="M13" s="44">
        <v>744</v>
      </c>
      <c r="N13" s="418">
        <f t="shared" si="1"/>
        <v>-563</v>
      </c>
    </row>
    <row r="14" spans="1:14" s="422" customFormat="1" ht="24.95" customHeight="1" thickBot="1">
      <c r="A14" s="124" t="s">
        <v>57</v>
      </c>
      <c r="B14" s="284">
        <v>33</v>
      </c>
      <c r="C14" s="284">
        <v>147</v>
      </c>
      <c r="D14" s="284">
        <v>95</v>
      </c>
      <c r="E14" s="284">
        <v>60</v>
      </c>
      <c r="F14" s="284">
        <v>135</v>
      </c>
      <c r="G14" s="284">
        <v>98</v>
      </c>
      <c r="H14" s="284">
        <v>81</v>
      </c>
      <c r="I14" s="302">
        <v>75</v>
      </c>
      <c r="J14" s="302">
        <v>1</v>
      </c>
      <c r="K14" s="309">
        <f t="shared" si="0"/>
        <v>725</v>
      </c>
      <c r="L14" s="60" t="s">
        <v>18</v>
      </c>
      <c r="M14" s="422">
        <v>720</v>
      </c>
      <c r="N14" s="520">
        <f t="shared" si="1"/>
        <v>5</v>
      </c>
    </row>
    <row r="15" spans="1:14" s="44" customFormat="1" ht="24.95" customHeight="1" thickBot="1">
      <c r="A15" s="55" t="s">
        <v>219</v>
      </c>
      <c r="B15" s="283">
        <v>35</v>
      </c>
      <c r="C15" s="283">
        <v>149</v>
      </c>
      <c r="D15" s="283">
        <v>97</v>
      </c>
      <c r="E15" s="283">
        <v>62</v>
      </c>
      <c r="F15" s="283">
        <v>137</v>
      </c>
      <c r="G15" s="283">
        <v>95</v>
      </c>
      <c r="H15" s="283">
        <v>90</v>
      </c>
      <c r="I15" s="301">
        <v>77.5</v>
      </c>
      <c r="J15" s="301">
        <v>1.5</v>
      </c>
      <c r="K15" s="308">
        <f t="shared" si="0"/>
        <v>744</v>
      </c>
      <c r="L15" s="59" t="s">
        <v>220</v>
      </c>
      <c r="M15" s="44">
        <v>744</v>
      </c>
      <c r="N15" s="418">
        <f t="shared" si="1"/>
        <v>0</v>
      </c>
    </row>
    <row r="16" spans="1:14" s="422" customFormat="1" ht="24.95" customHeight="1" thickBot="1">
      <c r="A16" s="124" t="s">
        <v>58</v>
      </c>
      <c r="B16" s="284">
        <v>35</v>
      </c>
      <c r="C16" s="284">
        <v>149</v>
      </c>
      <c r="D16" s="284">
        <v>97</v>
      </c>
      <c r="E16" s="284">
        <v>62</v>
      </c>
      <c r="F16" s="284">
        <v>137</v>
      </c>
      <c r="G16" s="284">
        <v>95</v>
      </c>
      <c r="H16" s="284">
        <v>90</v>
      </c>
      <c r="I16" s="302">
        <v>77.5</v>
      </c>
      <c r="J16" s="302">
        <v>1.5</v>
      </c>
      <c r="K16" s="309">
        <f t="shared" si="0"/>
        <v>744</v>
      </c>
      <c r="L16" s="60" t="s">
        <v>20</v>
      </c>
      <c r="M16" s="422">
        <v>744</v>
      </c>
      <c r="N16" s="520">
        <f t="shared" si="1"/>
        <v>0</v>
      </c>
    </row>
    <row r="17" spans="1:14" s="44" customFormat="1" ht="24.95" customHeight="1" thickBot="1">
      <c r="A17" s="55" t="s">
        <v>10</v>
      </c>
      <c r="B17" s="283">
        <v>33</v>
      </c>
      <c r="C17" s="283">
        <v>147</v>
      </c>
      <c r="D17" s="283">
        <v>95</v>
      </c>
      <c r="E17" s="283">
        <v>60</v>
      </c>
      <c r="F17" s="283">
        <v>135</v>
      </c>
      <c r="G17" s="283">
        <v>93</v>
      </c>
      <c r="H17" s="283">
        <v>81</v>
      </c>
      <c r="I17" s="301">
        <v>75</v>
      </c>
      <c r="J17" s="301">
        <v>1</v>
      </c>
      <c r="K17" s="308">
        <f t="shared" si="0"/>
        <v>720</v>
      </c>
      <c r="L17" s="59" t="s">
        <v>21</v>
      </c>
      <c r="M17" s="44">
        <v>720</v>
      </c>
      <c r="N17" s="418">
        <f t="shared" si="1"/>
        <v>0</v>
      </c>
    </row>
    <row r="18" spans="1:14" s="422" customFormat="1" ht="24.95" customHeight="1" thickBot="1">
      <c r="A18" s="124" t="s">
        <v>59</v>
      </c>
      <c r="B18" s="284">
        <v>35</v>
      </c>
      <c r="C18" s="284">
        <v>149</v>
      </c>
      <c r="D18" s="284">
        <v>97</v>
      </c>
      <c r="E18" s="284">
        <v>62</v>
      </c>
      <c r="F18" s="284">
        <v>137</v>
      </c>
      <c r="G18" s="284">
        <v>95</v>
      </c>
      <c r="H18" s="284">
        <v>90</v>
      </c>
      <c r="I18" s="302">
        <v>77.5</v>
      </c>
      <c r="J18" s="302">
        <v>1.5</v>
      </c>
      <c r="K18" s="309">
        <f t="shared" si="0"/>
        <v>744</v>
      </c>
      <c r="L18" s="60" t="s">
        <v>60</v>
      </c>
      <c r="M18" s="422">
        <v>744</v>
      </c>
      <c r="N18" s="520">
        <f t="shared" si="1"/>
        <v>0</v>
      </c>
    </row>
    <row r="19" spans="1:14" s="44" customFormat="1" ht="24.95" customHeight="1" thickBot="1">
      <c r="A19" s="55" t="s">
        <v>11</v>
      </c>
      <c r="B19" s="283">
        <v>33</v>
      </c>
      <c r="C19" s="283">
        <v>147</v>
      </c>
      <c r="D19" s="283">
        <v>95</v>
      </c>
      <c r="E19" s="283">
        <v>60</v>
      </c>
      <c r="F19" s="283">
        <v>135</v>
      </c>
      <c r="G19" s="283">
        <v>93</v>
      </c>
      <c r="H19" s="283">
        <v>81</v>
      </c>
      <c r="I19" s="301">
        <v>75</v>
      </c>
      <c r="J19" s="301">
        <v>1</v>
      </c>
      <c r="K19" s="308">
        <f t="shared" si="0"/>
        <v>720</v>
      </c>
      <c r="L19" s="59" t="s">
        <v>22</v>
      </c>
      <c r="M19" s="44">
        <v>720</v>
      </c>
      <c r="N19" s="418">
        <f t="shared" si="1"/>
        <v>0</v>
      </c>
    </row>
    <row r="20" spans="1:14" s="422" customFormat="1" ht="24.95" customHeight="1">
      <c r="A20" s="512" t="s">
        <v>12</v>
      </c>
      <c r="B20" s="524">
        <v>35</v>
      </c>
      <c r="C20" s="524">
        <v>149</v>
      </c>
      <c r="D20" s="524">
        <v>105</v>
      </c>
      <c r="E20" s="524">
        <v>45</v>
      </c>
      <c r="F20" s="524">
        <v>137</v>
      </c>
      <c r="G20" s="524">
        <v>119</v>
      </c>
      <c r="H20" s="524">
        <v>75</v>
      </c>
      <c r="I20" s="521">
        <v>77.5</v>
      </c>
      <c r="J20" s="521">
        <v>1.5</v>
      </c>
      <c r="K20" s="526">
        <f t="shared" si="0"/>
        <v>744</v>
      </c>
      <c r="L20" s="514" t="s">
        <v>23</v>
      </c>
      <c r="M20" s="422">
        <v>744</v>
      </c>
      <c r="N20" s="520">
        <f t="shared" si="1"/>
        <v>0</v>
      </c>
    </row>
    <row r="21" spans="1:14" s="44" customFormat="1" ht="24.95" customHeight="1">
      <c r="A21" s="522" t="s">
        <v>0</v>
      </c>
      <c r="B21" s="525">
        <f>SUM(B7:B20)</f>
        <v>481</v>
      </c>
      <c r="C21" s="525">
        <f>SUM(C7:C20)</f>
        <v>1698</v>
      </c>
      <c r="D21" s="525">
        <f t="shared" ref="D21:H21" si="2">SUM(D7:D20)</f>
        <v>1159</v>
      </c>
      <c r="E21" s="525">
        <f t="shared" si="2"/>
        <v>668</v>
      </c>
      <c r="F21" s="525">
        <f t="shared" si="2"/>
        <v>1598</v>
      </c>
      <c r="G21" s="525">
        <f t="shared" si="2"/>
        <v>1148</v>
      </c>
      <c r="H21" s="525">
        <f t="shared" si="2"/>
        <v>1001</v>
      </c>
      <c r="I21" s="525">
        <f>SUM(I7:I20)</f>
        <v>976.5</v>
      </c>
      <c r="J21" s="527">
        <f>SUM(J7:J20)</f>
        <v>54.5</v>
      </c>
      <c r="K21" s="525">
        <f>SUM(K7:K20)</f>
        <v>8784</v>
      </c>
      <c r="L21" s="523" t="s">
        <v>1</v>
      </c>
      <c r="M21" s="44">
        <f>SUM(M7:M20)</f>
        <v>8760</v>
      </c>
    </row>
    <row r="22" spans="1:14" s="6" customFormat="1" ht="15.95" customHeight="1">
      <c r="A22" s="21"/>
      <c r="B22" s="21"/>
      <c r="C22" s="21"/>
      <c r="D22" s="21"/>
      <c r="E22" s="21"/>
      <c r="F22" s="21"/>
      <c r="G22" s="21"/>
      <c r="H22" s="21"/>
      <c r="I22" s="21"/>
      <c r="J22" s="21"/>
      <c r="K22" s="21"/>
      <c r="L22" s="21"/>
    </row>
    <row r="23" spans="1:14">
      <c r="A23" s="17"/>
      <c r="B23" s="118"/>
      <c r="C23" s="118"/>
      <c r="D23" s="118"/>
      <c r="E23" s="118"/>
      <c r="F23" s="118"/>
      <c r="G23" s="118"/>
      <c r="H23" s="118"/>
      <c r="I23" s="118"/>
      <c r="J23" s="118"/>
      <c r="K23" s="118"/>
      <c r="L23" s="118"/>
    </row>
    <row r="24" spans="1:14">
      <c r="A24" s="17"/>
      <c r="B24" s="119"/>
      <c r="C24" s="119"/>
      <c r="D24" s="119"/>
      <c r="E24" s="119"/>
      <c r="F24" s="119"/>
      <c r="G24" s="119"/>
      <c r="H24" s="119"/>
      <c r="I24" s="119"/>
      <c r="J24" s="119"/>
      <c r="K24" s="119"/>
      <c r="L24" s="118"/>
    </row>
    <row r="25" spans="1:14">
      <c r="A25" s="17"/>
      <c r="B25" s="17"/>
      <c r="C25" s="17"/>
      <c r="D25" s="17"/>
      <c r="E25" s="17"/>
      <c r="F25" s="17"/>
      <c r="G25" s="17"/>
      <c r="H25" s="17"/>
      <c r="I25" s="17"/>
      <c r="J25" s="17"/>
      <c r="K25" s="17"/>
      <c r="L25" s="17"/>
    </row>
    <row r="26" spans="1:14">
      <c r="A26" s="17"/>
      <c r="B26" s="17"/>
      <c r="C26" s="17"/>
      <c r="D26" s="17"/>
      <c r="E26" s="17"/>
      <c r="F26" s="17"/>
      <c r="G26" s="17"/>
      <c r="H26" s="17"/>
      <c r="I26" s="17"/>
      <c r="J26" s="17"/>
      <c r="K26" s="17"/>
      <c r="L26" s="17"/>
    </row>
    <row r="27" spans="1:14">
      <c r="A27" s="17"/>
      <c r="B27" s="17"/>
      <c r="C27" s="17"/>
      <c r="D27" s="17"/>
      <c r="E27" s="17"/>
      <c r="F27" s="17"/>
      <c r="G27" s="17"/>
      <c r="H27" s="17"/>
      <c r="I27" s="17"/>
      <c r="J27" s="17"/>
      <c r="K27" s="17"/>
      <c r="L27" s="17"/>
    </row>
    <row r="28" spans="1:14">
      <c r="A28" s="17"/>
      <c r="B28" s="17"/>
      <c r="C28" s="17"/>
      <c r="D28" s="17"/>
      <c r="E28" s="17"/>
      <c r="F28" s="17"/>
      <c r="G28" s="17"/>
      <c r="H28" s="17"/>
      <c r="I28" s="17"/>
      <c r="J28" s="17"/>
      <c r="K28" s="17"/>
      <c r="L28" s="17"/>
    </row>
  </sheetData>
  <mergeCells count="14">
    <mergeCell ref="A1:L1"/>
    <mergeCell ref="A2:L2"/>
    <mergeCell ref="A3:L3"/>
    <mergeCell ref="A4:L4"/>
    <mergeCell ref="B11:B12"/>
    <mergeCell ref="C11:C12"/>
    <mergeCell ref="D11:D12"/>
    <mergeCell ref="E11:E12"/>
    <mergeCell ref="F11:F12"/>
    <mergeCell ref="G11:G12"/>
    <mergeCell ref="H11:H12"/>
    <mergeCell ref="I11:I12"/>
    <mergeCell ref="J11:J12"/>
    <mergeCell ref="K11:K12"/>
  </mergeCells>
  <printOptions horizontalCentered="1" verticalCentered="1"/>
  <pageMargins left="0" right="0" top="0" bottom="0" header="0" footer="0"/>
  <pageSetup paperSize="9" scale="9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31"/>
  <sheetViews>
    <sheetView showGridLines="0" rightToLeft="1" view="pageBreakPreview" zoomScaleNormal="75" zoomScaleSheetLayoutView="100" workbookViewId="0">
      <selection activeCell="G7" sqref="G7"/>
    </sheetView>
  </sheetViews>
  <sheetFormatPr defaultRowHeight="12.75"/>
  <cols>
    <col min="1" max="1" width="16.5703125" style="18" customWidth="1"/>
    <col min="2" max="2" width="8.85546875" style="18" customWidth="1"/>
    <col min="3" max="4" width="7.28515625" style="18" customWidth="1"/>
    <col min="5" max="5" width="8.7109375" style="18" customWidth="1"/>
    <col min="6" max="14" width="7.28515625" style="18" customWidth="1"/>
    <col min="15" max="15" width="8.85546875" style="18" customWidth="1"/>
    <col min="16" max="16" width="19.28515625" style="18" customWidth="1"/>
    <col min="17" max="16384" width="9.140625" style="90"/>
  </cols>
  <sheetData>
    <row r="1" spans="1:21" s="12" customFormat="1" ht="18">
      <c r="A1" s="793" t="s">
        <v>231</v>
      </c>
      <c r="B1" s="794"/>
      <c r="C1" s="794"/>
      <c r="D1" s="794"/>
      <c r="E1" s="794"/>
      <c r="F1" s="794"/>
      <c r="G1" s="794"/>
      <c r="H1" s="794"/>
      <c r="I1" s="794"/>
      <c r="J1" s="794"/>
      <c r="K1" s="794"/>
      <c r="L1" s="794"/>
      <c r="M1" s="794"/>
      <c r="N1" s="794"/>
      <c r="O1" s="794"/>
      <c r="P1" s="794"/>
    </row>
    <row r="2" spans="1:21" s="12" customFormat="1" ht="18">
      <c r="A2" s="795">
        <v>2020</v>
      </c>
      <c r="B2" s="796"/>
      <c r="C2" s="796"/>
      <c r="D2" s="796"/>
      <c r="E2" s="796"/>
      <c r="F2" s="796"/>
      <c r="G2" s="796"/>
      <c r="H2" s="796"/>
      <c r="I2" s="796"/>
      <c r="J2" s="796"/>
      <c r="K2" s="796"/>
      <c r="L2" s="796"/>
      <c r="M2" s="796"/>
      <c r="N2" s="796"/>
      <c r="O2" s="796"/>
      <c r="P2" s="796"/>
    </row>
    <row r="3" spans="1:21" s="13" customFormat="1" ht="37.5" customHeight="1">
      <c r="A3" s="797" t="s">
        <v>436</v>
      </c>
      <c r="B3" s="797"/>
      <c r="C3" s="797"/>
      <c r="D3" s="797"/>
      <c r="E3" s="797"/>
      <c r="F3" s="797"/>
      <c r="G3" s="797"/>
      <c r="H3" s="797"/>
      <c r="I3" s="797"/>
      <c r="J3" s="797"/>
      <c r="K3" s="797"/>
      <c r="L3" s="797"/>
      <c r="M3" s="797"/>
      <c r="N3" s="797"/>
      <c r="O3" s="797"/>
      <c r="P3" s="797"/>
    </row>
    <row r="4" spans="1:21" s="13" customFormat="1" ht="15.75">
      <c r="A4" s="798">
        <v>2020</v>
      </c>
      <c r="B4" s="798"/>
      <c r="C4" s="798"/>
      <c r="D4" s="798"/>
      <c r="E4" s="798"/>
      <c r="F4" s="798"/>
      <c r="G4" s="798"/>
      <c r="H4" s="798"/>
      <c r="I4" s="798"/>
      <c r="J4" s="798"/>
      <c r="K4" s="798"/>
      <c r="L4" s="798"/>
      <c r="M4" s="798"/>
      <c r="N4" s="798"/>
      <c r="O4" s="798"/>
      <c r="P4" s="798"/>
    </row>
    <row r="5" spans="1:21" ht="20.100000000000001" customHeight="1">
      <c r="A5" s="27" t="s">
        <v>178</v>
      </c>
      <c r="B5" s="190"/>
      <c r="C5" s="190"/>
      <c r="D5" s="190"/>
      <c r="E5" s="190"/>
      <c r="F5" s="190"/>
      <c r="G5" s="90"/>
      <c r="H5" s="90"/>
      <c r="I5" s="90"/>
      <c r="J5" s="90"/>
      <c r="K5" s="90"/>
      <c r="L5" s="90"/>
      <c r="M5" s="90"/>
      <c r="N5" s="90"/>
      <c r="O5" s="90"/>
      <c r="P5" s="53" t="s">
        <v>179</v>
      </c>
    </row>
    <row r="6" spans="1:21" s="5" customFormat="1" ht="39" customHeight="1" thickBot="1">
      <c r="A6" s="799" t="s">
        <v>832</v>
      </c>
      <c r="B6" s="829" t="s">
        <v>427</v>
      </c>
      <c r="C6" s="829"/>
      <c r="D6" s="829" t="s">
        <v>426</v>
      </c>
      <c r="E6" s="829"/>
      <c r="F6" s="829" t="s">
        <v>425</v>
      </c>
      <c r="G6" s="829"/>
      <c r="H6" s="829" t="s">
        <v>424</v>
      </c>
      <c r="I6" s="829"/>
      <c r="J6" s="829" t="s">
        <v>423</v>
      </c>
      <c r="K6" s="829"/>
      <c r="L6" s="871" t="s">
        <v>795</v>
      </c>
      <c r="M6" s="891"/>
      <c r="N6" s="829" t="s">
        <v>422</v>
      </c>
      <c r="O6" s="829"/>
      <c r="P6" s="889" t="s">
        <v>848</v>
      </c>
    </row>
    <row r="7" spans="1:21" s="5" customFormat="1" ht="35.25" customHeight="1">
      <c r="A7" s="801"/>
      <c r="B7" s="35" t="s">
        <v>677</v>
      </c>
      <c r="C7" s="35" t="s">
        <v>678</v>
      </c>
      <c r="D7" s="35" t="s">
        <v>677</v>
      </c>
      <c r="E7" s="35" t="s">
        <v>678</v>
      </c>
      <c r="F7" s="35" t="s">
        <v>677</v>
      </c>
      <c r="G7" s="35" t="s">
        <v>678</v>
      </c>
      <c r="H7" s="35" t="s">
        <v>677</v>
      </c>
      <c r="I7" s="35" t="s">
        <v>678</v>
      </c>
      <c r="J7" s="35" t="s">
        <v>677</v>
      </c>
      <c r="K7" s="35" t="s">
        <v>678</v>
      </c>
      <c r="L7" s="35" t="s">
        <v>677</v>
      </c>
      <c r="M7" s="35" t="s">
        <v>678</v>
      </c>
      <c r="N7" s="35" t="s">
        <v>677</v>
      </c>
      <c r="O7" s="35" t="s">
        <v>678</v>
      </c>
      <c r="P7" s="890"/>
    </row>
    <row r="8" spans="1:21" s="6" customFormat="1" ht="24.95" customHeight="1" thickBot="1">
      <c r="A8" s="84" t="s">
        <v>4</v>
      </c>
      <c r="B8" s="152">
        <v>40</v>
      </c>
      <c r="C8" s="152">
        <v>22</v>
      </c>
      <c r="D8" s="152">
        <v>12</v>
      </c>
      <c r="E8" s="152">
        <v>670</v>
      </c>
      <c r="F8" s="152">
        <f>0</f>
        <v>0</v>
      </c>
      <c r="G8" s="152">
        <f>0</f>
        <v>0</v>
      </c>
      <c r="H8" s="152">
        <f>0</f>
        <v>0</v>
      </c>
      <c r="I8" s="152">
        <v>2</v>
      </c>
      <c r="J8" s="152">
        <v>48</v>
      </c>
      <c r="K8" s="152">
        <v>48</v>
      </c>
      <c r="L8" s="152">
        <v>20</v>
      </c>
      <c r="M8" s="152">
        <f>0</f>
        <v>0</v>
      </c>
      <c r="N8" s="207">
        <f>MOD(B8+D8+F8+H8+J8+L8,60)</f>
        <v>0</v>
      </c>
      <c r="O8" s="207">
        <f>SUM(C8+E8+G8+I8+K8+M8)+QUOTIENT(B8+D8+F8+H8+J8+L8,60)</f>
        <v>744</v>
      </c>
      <c r="P8" s="58" t="s">
        <v>13</v>
      </c>
      <c r="Q8" s="280"/>
      <c r="R8" s="280"/>
      <c r="S8" s="280"/>
      <c r="T8" s="280"/>
      <c r="U8" s="280"/>
    </row>
    <row r="9" spans="1:21" s="6" customFormat="1" ht="24.95" customHeight="1" thickBot="1">
      <c r="A9" s="55" t="s">
        <v>5</v>
      </c>
      <c r="B9" s="153">
        <v>40</v>
      </c>
      <c r="C9" s="153">
        <v>22</v>
      </c>
      <c r="D9" s="153">
        <v>14</v>
      </c>
      <c r="E9" s="153">
        <v>622</v>
      </c>
      <c r="F9" s="153">
        <f>0</f>
        <v>0</v>
      </c>
      <c r="G9" s="153">
        <f>0</f>
        <v>0</v>
      </c>
      <c r="H9" s="153">
        <f>0</f>
        <v>0</v>
      </c>
      <c r="I9" s="153">
        <v>2</v>
      </c>
      <c r="J9" s="153">
        <v>48</v>
      </c>
      <c r="K9" s="153">
        <v>48</v>
      </c>
      <c r="L9" s="153">
        <v>18</v>
      </c>
      <c r="M9" s="153">
        <f>0</f>
        <v>0</v>
      </c>
      <c r="N9" s="208">
        <f t="shared" ref="N9:N19" si="0">MOD(B9+D9+F9+H9+J9+L9,60)</f>
        <v>0</v>
      </c>
      <c r="O9" s="208">
        <f t="shared" ref="O9:O19" si="1">SUM(C9+E9+G9+I9+K9+M9)+QUOTIENT(B9+D9+F9+H9+J9+L9,60)</f>
        <v>696</v>
      </c>
      <c r="P9" s="59" t="s">
        <v>14</v>
      </c>
      <c r="Q9" s="280"/>
      <c r="R9" s="280"/>
      <c r="S9" s="280"/>
      <c r="T9" s="280"/>
      <c r="U9" s="280"/>
    </row>
    <row r="10" spans="1:21" s="6" customFormat="1" ht="24.95" customHeight="1" thickBot="1">
      <c r="A10" s="124" t="s">
        <v>6</v>
      </c>
      <c r="B10" s="154">
        <v>40</v>
      </c>
      <c r="C10" s="154">
        <v>22</v>
      </c>
      <c r="D10" s="154">
        <v>20</v>
      </c>
      <c r="E10" s="154">
        <v>719</v>
      </c>
      <c r="F10" s="154">
        <f>0</f>
        <v>0</v>
      </c>
      <c r="G10" s="154">
        <f>0</f>
        <v>0</v>
      </c>
      <c r="H10" s="154">
        <f>0</f>
        <v>0</v>
      </c>
      <c r="I10" s="154">
        <v>2</v>
      </c>
      <c r="J10" s="154">
        <v>0</v>
      </c>
      <c r="K10" s="154">
        <v>0</v>
      </c>
      <c r="L10" s="154">
        <v>0</v>
      </c>
      <c r="M10" s="154">
        <f>0</f>
        <v>0</v>
      </c>
      <c r="N10" s="209">
        <f t="shared" si="0"/>
        <v>0</v>
      </c>
      <c r="O10" s="209">
        <f t="shared" si="1"/>
        <v>744</v>
      </c>
      <c r="P10" s="60" t="s">
        <v>15</v>
      </c>
      <c r="Q10" s="280"/>
      <c r="R10" s="280"/>
      <c r="S10" s="280"/>
      <c r="T10" s="280"/>
      <c r="U10" s="280"/>
    </row>
    <row r="11" spans="1:21" s="6" customFormat="1" ht="24.95" customHeight="1" thickBot="1">
      <c r="A11" s="55" t="s">
        <v>796</v>
      </c>
      <c r="B11" s="153">
        <v>0</v>
      </c>
      <c r="C11" s="153">
        <v>111</v>
      </c>
      <c r="D11" s="153">
        <v>0</v>
      </c>
      <c r="E11" s="153">
        <v>602</v>
      </c>
      <c r="F11" s="153">
        <f>0</f>
        <v>0</v>
      </c>
      <c r="G11" s="153">
        <f>0</f>
        <v>0</v>
      </c>
      <c r="H11" s="153">
        <f>0</f>
        <v>0</v>
      </c>
      <c r="I11" s="153">
        <v>7</v>
      </c>
      <c r="J11" s="153">
        <v>0</v>
      </c>
      <c r="K11" s="153">
        <v>0</v>
      </c>
      <c r="L11" s="153">
        <v>0</v>
      </c>
      <c r="M11" s="153">
        <f>0</f>
        <v>0</v>
      </c>
      <c r="N11" s="208">
        <f t="shared" si="0"/>
        <v>0</v>
      </c>
      <c r="O11" s="208">
        <f>SUM(C11+E11+G11+I11+K11+M11)+QUOTIENT(B11+D11+F11+H11+J11+L11,60)</f>
        <v>720</v>
      </c>
      <c r="P11" s="59" t="s">
        <v>16</v>
      </c>
      <c r="Q11" s="280"/>
      <c r="R11" s="280"/>
      <c r="S11" s="280"/>
      <c r="T11" s="280"/>
      <c r="U11" s="280"/>
    </row>
    <row r="12" spans="1:21" s="6" customFormat="1" ht="24.95" customHeight="1" thickBot="1">
      <c r="A12" s="124" t="s">
        <v>8</v>
      </c>
      <c r="B12" s="154">
        <v>40</v>
      </c>
      <c r="C12" s="154">
        <v>448</v>
      </c>
      <c r="D12" s="154">
        <f>0</f>
        <v>0</v>
      </c>
      <c r="E12" s="154">
        <v>241</v>
      </c>
      <c r="F12" s="154">
        <f>0</f>
        <v>0</v>
      </c>
      <c r="G12" s="154">
        <f>0</f>
        <v>0</v>
      </c>
      <c r="H12" s="154">
        <f>0</f>
        <v>0</v>
      </c>
      <c r="I12" s="154">
        <v>55</v>
      </c>
      <c r="J12" s="154">
        <v>0</v>
      </c>
      <c r="K12" s="154">
        <v>0</v>
      </c>
      <c r="L12" s="154">
        <v>0</v>
      </c>
      <c r="M12" s="154">
        <f>0</f>
        <v>0</v>
      </c>
      <c r="N12" s="209">
        <f t="shared" si="0"/>
        <v>40</v>
      </c>
      <c r="O12" s="209">
        <f t="shared" si="1"/>
        <v>744</v>
      </c>
      <c r="P12" s="60" t="s">
        <v>17</v>
      </c>
      <c r="Q12" s="280"/>
      <c r="R12" s="280"/>
      <c r="S12" s="280"/>
      <c r="T12" s="280"/>
      <c r="U12" s="280"/>
    </row>
    <row r="13" spans="1:21" s="6" customFormat="1" ht="24.95" customHeight="1" thickBot="1">
      <c r="A13" s="55" t="s">
        <v>57</v>
      </c>
      <c r="B13" s="153">
        <v>0</v>
      </c>
      <c r="C13" s="153">
        <v>22</v>
      </c>
      <c r="D13" s="153">
        <v>20</v>
      </c>
      <c r="E13" s="153">
        <v>695</v>
      </c>
      <c r="F13" s="153">
        <f>0</f>
        <v>0</v>
      </c>
      <c r="G13" s="153">
        <f>0</f>
        <v>0</v>
      </c>
      <c r="H13" s="153">
        <f>0</f>
        <v>0</v>
      </c>
      <c r="I13" s="153">
        <v>2</v>
      </c>
      <c r="J13" s="153">
        <v>0</v>
      </c>
      <c r="K13" s="153">
        <v>0</v>
      </c>
      <c r="L13" s="153">
        <v>0</v>
      </c>
      <c r="M13" s="153">
        <f>0</f>
        <v>0</v>
      </c>
      <c r="N13" s="208">
        <f t="shared" si="0"/>
        <v>20</v>
      </c>
      <c r="O13" s="208">
        <f t="shared" si="1"/>
        <v>719</v>
      </c>
      <c r="P13" s="59" t="s">
        <v>18</v>
      </c>
      <c r="Q13" s="280"/>
      <c r="R13" s="280"/>
      <c r="S13" s="280"/>
      <c r="T13" s="280"/>
      <c r="U13" s="280"/>
    </row>
    <row r="14" spans="1:21" s="6" customFormat="1" ht="24.95" customHeight="1" thickBot="1">
      <c r="A14" s="124" t="s">
        <v>9</v>
      </c>
      <c r="B14" s="154">
        <v>40</v>
      </c>
      <c r="C14" s="154">
        <v>22</v>
      </c>
      <c r="D14" s="154">
        <v>20</v>
      </c>
      <c r="E14" s="154">
        <v>697</v>
      </c>
      <c r="F14" s="154">
        <f>0</f>
        <v>0</v>
      </c>
      <c r="G14" s="154">
        <v>22</v>
      </c>
      <c r="H14" s="154">
        <f>0</f>
        <v>0</v>
      </c>
      <c r="I14" s="154">
        <v>2</v>
      </c>
      <c r="J14" s="154">
        <v>0</v>
      </c>
      <c r="K14" s="154">
        <v>0</v>
      </c>
      <c r="L14" s="154">
        <v>0</v>
      </c>
      <c r="M14" s="154">
        <f>0</f>
        <v>0</v>
      </c>
      <c r="N14" s="209">
        <f t="shared" si="0"/>
        <v>0</v>
      </c>
      <c r="O14" s="209">
        <f t="shared" si="1"/>
        <v>744</v>
      </c>
      <c r="P14" s="60" t="s">
        <v>19</v>
      </c>
      <c r="Q14" s="280"/>
      <c r="R14" s="280"/>
      <c r="S14" s="280"/>
      <c r="T14" s="280"/>
      <c r="U14" s="280"/>
    </row>
    <row r="15" spans="1:21" s="6" customFormat="1" ht="24.95" customHeight="1" thickBot="1">
      <c r="A15" s="55" t="s">
        <v>58</v>
      </c>
      <c r="B15" s="153">
        <v>40</v>
      </c>
      <c r="C15" s="153">
        <v>22</v>
      </c>
      <c r="D15" s="153">
        <v>20</v>
      </c>
      <c r="E15" s="153">
        <v>697</v>
      </c>
      <c r="F15" s="153">
        <f>0</f>
        <v>0</v>
      </c>
      <c r="G15" s="153">
        <v>22</v>
      </c>
      <c r="H15" s="153">
        <f>0</f>
        <v>0</v>
      </c>
      <c r="I15" s="153">
        <v>2</v>
      </c>
      <c r="J15" s="153">
        <v>0</v>
      </c>
      <c r="K15" s="153">
        <v>0</v>
      </c>
      <c r="L15" s="153">
        <v>0</v>
      </c>
      <c r="M15" s="153">
        <f>0</f>
        <v>0</v>
      </c>
      <c r="N15" s="208">
        <f t="shared" si="0"/>
        <v>0</v>
      </c>
      <c r="O15" s="208">
        <f t="shared" si="1"/>
        <v>744</v>
      </c>
      <c r="P15" s="59" t="s">
        <v>20</v>
      </c>
      <c r="Q15" s="280"/>
      <c r="R15" s="280"/>
      <c r="S15" s="280"/>
      <c r="T15" s="280"/>
      <c r="U15" s="280"/>
    </row>
    <row r="16" spans="1:21" s="6" customFormat="1" ht="24.95" customHeight="1" thickBot="1">
      <c r="A16" s="124" t="s">
        <v>10</v>
      </c>
      <c r="B16" s="154">
        <v>40</v>
      </c>
      <c r="C16" s="154">
        <v>22</v>
      </c>
      <c r="D16" s="154">
        <v>6</v>
      </c>
      <c r="E16" s="154">
        <v>673</v>
      </c>
      <c r="F16" s="154">
        <f>0</f>
        <v>0</v>
      </c>
      <c r="G16" s="154">
        <v>22</v>
      </c>
      <c r="H16" s="154">
        <f>0</f>
        <v>0</v>
      </c>
      <c r="I16" s="154">
        <v>2</v>
      </c>
      <c r="J16" s="154">
        <v>0</v>
      </c>
      <c r="K16" s="154">
        <v>0</v>
      </c>
      <c r="L16" s="154">
        <v>14</v>
      </c>
      <c r="M16" s="154">
        <f>0</f>
        <v>0</v>
      </c>
      <c r="N16" s="209">
        <f t="shared" si="0"/>
        <v>0</v>
      </c>
      <c r="O16" s="209">
        <f t="shared" si="1"/>
        <v>720</v>
      </c>
      <c r="P16" s="60" t="s">
        <v>21</v>
      </c>
      <c r="Q16" s="280"/>
      <c r="R16" s="280"/>
      <c r="S16" s="280"/>
      <c r="T16" s="280"/>
      <c r="U16" s="280"/>
    </row>
    <row r="17" spans="1:21" s="6" customFormat="1" ht="24.95" customHeight="1" thickBot="1">
      <c r="A17" s="55" t="s">
        <v>59</v>
      </c>
      <c r="B17" s="153">
        <v>40</v>
      </c>
      <c r="C17" s="153">
        <v>22</v>
      </c>
      <c r="D17" s="153">
        <v>7</v>
      </c>
      <c r="E17" s="153">
        <v>698</v>
      </c>
      <c r="F17" s="153">
        <f>0</f>
        <v>0</v>
      </c>
      <c r="G17" s="153">
        <v>21</v>
      </c>
      <c r="H17" s="153">
        <f>0</f>
        <v>0</v>
      </c>
      <c r="I17" s="153">
        <v>2</v>
      </c>
      <c r="J17" s="153">
        <v>0</v>
      </c>
      <c r="K17" s="153">
        <v>0</v>
      </c>
      <c r="L17" s="153">
        <v>13</v>
      </c>
      <c r="M17" s="153">
        <f>0</f>
        <v>0</v>
      </c>
      <c r="N17" s="208">
        <f t="shared" si="0"/>
        <v>0</v>
      </c>
      <c r="O17" s="208">
        <f t="shared" si="1"/>
        <v>744</v>
      </c>
      <c r="P17" s="59" t="s">
        <v>60</v>
      </c>
      <c r="Q17" s="280"/>
      <c r="R17" s="280"/>
      <c r="S17" s="280"/>
      <c r="T17" s="280"/>
      <c r="U17" s="280"/>
    </row>
    <row r="18" spans="1:21" s="6" customFormat="1" ht="24.95" customHeight="1" thickBot="1">
      <c r="A18" s="124" t="s">
        <v>11</v>
      </c>
      <c r="B18" s="154">
        <v>40</v>
      </c>
      <c r="C18" s="154">
        <v>22</v>
      </c>
      <c r="D18" s="154">
        <v>4</v>
      </c>
      <c r="E18" s="154">
        <v>695</v>
      </c>
      <c r="F18" s="154">
        <f>0</f>
        <v>0</v>
      </c>
      <c r="G18" s="154">
        <v>0</v>
      </c>
      <c r="H18" s="154">
        <f>0</f>
        <v>0</v>
      </c>
      <c r="I18" s="154">
        <v>2</v>
      </c>
      <c r="J18" s="154">
        <v>0</v>
      </c>
      <c r="K18" s="154">
        <v>0</v>
      </c>
      <c r="L18" s="154">
        <v>16</v>
      </c>
      <c r="M18" s="154">
        <f>0</f>
        <v>0</v>
      </c>
      <c r="N18" s="209">
        <f t="shared" si="0"/>
        <v>0</v>
      </c>
      <c r="O18" s="209">
        <f t="shared" si="1"/>
        <v>720</v>
      </c>
      <c r="P18" s="60" t="s">
        <v>22</v>
      </c>
      <c r="Q18" s="280"/>
      <c r="R18" s="280"/>
      <c r="S18" s="280"/>
      <c r="T18" s="280"/>
      <c r="U18" s="280"/>
    </row>
    <row r="19" spans="1:21" s="6" customFormat="1" ht="24.95" customHeight="1">
      <c r="A19" s="65" t="s">
        <v>12</v>
      </c>
      <c r="B19" s="155">
        <v>40</v>
      </c>
      <c r="C19" s="155">
        <v>22</v>
      </c>
      <c r="D19" s="155">
        <v>2</v>
      </c>
      <c r="E19" s="155">
        <v>719</v>
      </c>
      <c r="F19" s="155">
        <f>0</f>
        <v>0</v>
      </c>
      <c r="G19" s="155">
        <v>0</v>
      </c>
      <c r="H19" s="155">
        <f>0</f>
        <v>0</v>
      </c>
      <c r="I19" s="155">
        <v>2</v>
      </c>
      <c r="J19" s="155">
        <v>0</v>
      </c>
      <c r="K19" s="155">
        <v>0</v>
      </c>
      <c r="L19" s="155">
        <v>18</v>
      </c>
      <c r="M19" s="155">
        <f>0</f>
        <v>0</v>
      </c>
      <c r="N19" s="210">
        <f t="shared" si="0"/>
        <v>0</v>
      </c>
      <c r="O19" s="210">
        <f t="shared" si="1"/>
        <v>744</v>
      </c>
      <c r="P19" s="66" t="s">
        <v>23</v>
      </c>
      <c r="Q19" s="280"/>
      <c r="R19" s="280"/>
      <c r="S19" s="280"/>
      <c r="T19" s="280"/>
      <c r="U19" s="280"/>
    </row>
    <row r="20" spans="1:21" s="6" customFormat="1" ht="24.95" customHeight="1">
      <c r="A20" s="67" t="s">
        <v>0</v>
      </c>
      <c r="B20" s="303">
        <f>MOD(SUM(B8:B19),60)</f>
        <v>40</v>
      </c>
      <c r="C20" s="303">
        <f>SUM(C8:C19)+QUOTIENT(SUM(B8:B19),60)</f>
        <v>785</v>
      </c>
      <c r="D20" s="303">
        <f>MOD(SUM(D8:D19),60)</f>
        <v>5</v>
      </c>
      <c r="E20" s="303">
        <f>SUM(E8:E19)+QUOTIENT(SUM(D8:D19),60)</f>
        <v>7730</v>
      </c>
      <c r="F20" s="303">
        <f>MOD(SUM(F8:F19),60)</f>
        <v>0</v>
      </c>
      <c r="G20" s="303">
        <f>SUM(G8:G19)+QUOTIENT(SUM(F8:F19),60)</f>
        <v>87</v>
      </c>
      <c r="H20" s="303">
        <f>MOD(SUM(H8:H19),60)</f>
        <v>0</v>
      </c>
      <c r="I20" s="303">
        <f>SUM(I8:I19)+QUOTIENT(SUM(H8:H19),60)</f>
        <v>82</v>
      </c>
      <c r="J20" s="303">
        <f>MOD(SUM(J8:J19),60)</f>
        <v>36</v>
      </c>
      <c r="K20" s="303">
        <f>SUM(K8:K19)+QUOTIENT(SUM(J8:J19),60)</f>
        <v>97</v>
      </c>
      <c r="L20" s="303">
        <f>MOD(SUM(L8:L19),60)</f>
        <v>39</v>
      </c>
      <c r="M20" s="303">
        <f>SUM(M8:M19)+QUOTIENT(SUM(L8:L19),60)</f>
        <v>1</v>
      </c>
      <c r="N20" s="156">
        <f>MOD(SUM(N8:N19),60)</f>
        <v>0</v>
      </c>
      <c r="O20" s="156">
        <f>SUM(O8:O19)+QUOTIENT(SUM(N8:N19),60)</f>
        <v>8784</v>
      </c>
      <c r="P20" s="187" t="s">
        <v>1</v>
      </c>
    </row>
    <row r="21" spans="1:21" s="6" customFormat="1" ht="15.95" customHeight="1">
      <c r="A21" s="21"/>
      <c r="P21" s="21"/>
    </row>
    <row r="22" spans="1:21" s="6" customFormat="1" ht="15.95" customHeight="1">
      <c r="A22" s="18"/>
      <c r="B22" s="281"/>
      <c r="C22" s="281"/>
      <c r="D22" s="18"/>
      <c r="E22" s="18"/>
      <c r="F22" s="18"/>
      <c r="G22" s="18"/>
      <c r="H22" s="18"/>
      <c r="I22" s="18"/>
      <c r="J22" s="18"/>
      <c r="K22" s="18"/>
      <c r="L22" s="18"/>
      <c r="M22" s="18"/>
      <c r="N22" s="281"/>
      <c r="O22" s="18"/>
      <c r="P22" s="18"/>
    </row>
    <row r="23" spans="1:21" s="6" customFormat="1" ht="15.95" customHeight="1">
      <c r="A23" s="18"/>
      <c r="B23" s="281"/>
      <c r="C23" s="18"/>
      <c r="D23" s="18"/>
      <c r="E23" s="18"/>
      <c r="F23" s="18"/>
      <c r="G23" s="18"/>
      <c r="H23" s="18"/>
      <c r="I23" s="18"/>
      <c r="J23" s="18"/>
      <c r="K23" s="18"/>
      <c r="L23" s="18"/>
      <c r="M23" s="18"/>
      <c r="N23" s="281"/>
      <c r="O23" s="18"/>
      <c r="P23" s="18"/>
    </row>
    <row r="24" spans="1:21" s="6" customFormat="1" ht="15.95" customHeight="1">
      <c r="A24" s="18"/>
      <c r="B24" s="281"/>
      <c r="C24" s="18"/>
      <c r="D24" s="18"/>
      <c r="E24" s="18"/>
      <c r="F24" s="18"/>
      <c r="G24" s="18"/>
      <c r="H24" s="18"/>
      <c r="I24" s="18"/>
      <c r="J24" s="18"/>
      <c r="K24" s="18"/>
      <c r="L24" s="18"/>
      <c r="M24" s="18"/>
      <c r="N24" s="281"/>
      <c r="O24" s="18"/>
      <c r="P24" s="18"/>
    </row>
    <row r="25" spans="1:21" s="6" customFormat="1" ht="15.95" customHeight="1">
      <c r="A25" s="18"/>
      <c r="B25" s="281"/>
      <c r="C25" s="18"/>
      <c r="D25" s="18"/>
      <c r="E25" s="18"/>
      <c r="F25" s="18"/>
      <c r="G25" s="18"/>
      <c r="H25" s="18"/>
      <c r="I25" s="18"/>
      <c r="J25" s="18"/>
      <c r="K25" s="18"/>
      <c r="L25" s="18"/>
      <c r="M25" s="18"/>
      <c r="N25" s="281"/>
      <c r="O25" s="18"/>
      <c r="P25" s="18"/>
    </row>
    <row r="26" spans="1:21" s="6" customFormat="1" ht="15.95" customHeight="1">
      <c r="A26" s="18"/>
      <c r="B26" s="281"/>
      <c r="C26" s="18"/>
      <c r="D26" s="18"/>
      <c r="E26" s="18"/>
      <c r="F26" s="18"/>
      <c r="G26" s="18"/>
      <c r="H26" s="18"/>
      <c r="I26" s="18"/>
      <c r="J26" s="18"/>
      <c r="K26" s="18"/>
      <c r="L26" s="18"/>
      <c r="M26" s="18"/>
      <c r="N26" s="18"/>
      <c r="O26" s="18"/>
      <c r="P26" s="18"/>
    </row>
    <row r="27" spans="1:21" s="11" customFormat="1" ht="15.95" customHeight="1">
      <c r="A27" s="18"/>
      <c r="B27" s="281"/>
      <c r="C27" s="18"/>
      <c r="D27" s="18"/>
      <c r="E27" s="18"/>
      <c r="F27" s="18"/>
      <c r="G27" s="18"/>
      <c r="H27" s="18"/>
      <c r="I27" s="18"/>
      <c r="J27" s="18"/>
      <c r="K27" s="18"/>
      <c r="L27" s="18"/>
      <c r="M27" s="18"/>
      <c r="N27" s="18"/>
      <c r="O27" s="18"/>
      <c r="P27" s="18"/>
    </row>
    <row r="28" spans="1:21" s="11" customFormat="1" ht="15.95" customHeight="1">
      <c r="A28" s="18"/>
      <c r="B28" s="281"/>
      <c r="C28" s="18"/>
      <c r="D28" s="18"/>
      <c r="E28" s="18"/>
      <c r="F28" s="18"/>
      <c r="G28" s="18"/>
      <c r="H28" s="18"/>
      <c r="I28" s="18"/>
      <c r="J28" s="18"/>
      <c r="K28" s="18"/>
      <c r="L28" s="18"/>
      <c r="M28" s="18"/>
      <c r="N28" s="18"/>
      <c r="O28" s="18"/>
      <c r="P28" s="18"/>
    </row>
    <row r="29" spans="1:21" s="11" customFormat="1" ht="15.95" customHeight="1">
      <c r="A29" s="18"/>
      <c r="B29" s="18"/>
      <c r="C29" s="18"/>
      <c r="D29" s="18"/>
      <c r="E29" s="18"/>
      <c r="F29" s="18"/>
      <c r="G29" s="18"/>
      <c r="H29" s="18"/>
      <c r="I29" s="18"/>
      <c r="J29" s="18"/>
      <c r="K29" s="18"/>
      <c r="L29" s="18"/>
      <c r="M29" s="18"/>
      <c r="N29" s="18"/>
      <c r="O29" s="18"/>
      <c r="P29" s="18"/>
    </row>
    <row r="30" spans="1:21" s="11" customFormat="1" ht="29.25" customHeight="1">
      <c r="A30" s="18"/>
      <c r="B30" s="18"/>
      <c r="C30" s="18"/>
      <c r="D30" s="18"/>
      <c r="E30" s="18"/>
      <c r="F30" s="18"/>
      <c r="G30" s="18"/>
      <c r="H30" s="18"/>
      <c r="I30" s="18"/>
      <c r="J30" s="18"/>
      <c r="K30" s="18"/>
      <c r="L30" s="18"/>
      <c r="M30" s="18"/>
      <c r="N30" s="18"/>
      <c r="O30" s="18"/>
      <c r="P30" s="18"/>
    </row>
    <row r="31" spans="1:21" s="14" customFormat="1" ht="25.15" customHeight="1">
      <c r="A31" s="18"/>
      <c r="B31" s="18"/>
      <c r="C31" s="18"/>
      <c r="D31" s="18"/>
      <c r="E31" s="18"/>
      <c r="F31" s="18"/>
      <c r="G31" s="18"/>
      <c r="H31" s="18"/>
      <c r="I31" s="18"/>
      <c r="J31" s="18"/>
      <c r="K31" s="18"/>
      <c r="L31" s="18"/>
      <c r="M31" s="18"/>
      <c r="N31" s="18"/>
      <c r="O31" s="18"/>
      <c r="P31" s="18"/>
    </row>
  </sheetData>
  <mergeCells count="13">
    <mergeCell ref="N6:O6"/>
    <mergeCell ref="P6:P7"/>
    <mergeCell ref="A1:P1"/>
    <mergeCell ref="A2:P2"/>
    <mergeCell ref="A3:P3"/>
    <mergeCell ref="A4:P4"/>
    <mergeCell ref="A6:A7"/>
    <mergeCell ref="B6:C6"/>
    <mergeCell ref="D6:E6"/>
    <mergeCell ref="F6:G6"/>
    <mergeCell ref="H6:I6"/>
    <mergeCell ref="J6:K6"/>
    <mergeCell ref="L6:M6"/>
  </mergeCells>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29"/>
  <sheetViews>
    <sheetView rightToLeft="1" view="pageBreakPreview" zoomScaleNormal="100" zoomScaleSheetLayoutView="100" workbookViewId="0">
      <selection activeCell="G7" sqref="G7"/>
    </sheetView>
  </sheetViews>
  <sheetFormatPr defaultRowHeight="12.75"/>
  <cols>
    <col min="1" max="1" width="19.42578125" customWidth="1"/>
    <col min="2" max="9" width="8.42578125" customWidth="1"/>
    <col min="10" max="10" width="23.28515625" customWidth="1"/>
  </cols>
  <sheetData>
    <row r="1" spans="1:10" ht="36" customHeight="1">
      <c r="A1" s="893" t="s">
        <v>283</v>
      </c>
      <c r="B1" s="894"/>
      <c r="C1" s="894"/>
      <c r="D1" s="894"/>
      <c r="E1" s="894"/>
      <c r="F1" s="894"/>
      <c r="G1" s="894"/>
      <c r="H1" s="894"/>
      <c r="I1" s="894"/>
      <c r="J1" s="894"/>
    </row>
    <row r="2" spans="1:10" ht="18">
      <c r="A2" s="895">
        <v>2020</v>
      </c>
      <c r="B2" s="896"/>
      <c r="C2" s="896"/>
      <c r="D2" s="896"/>
      <c r="E2" s="896"/>
      <c r="F2" s="896"/>
      <c r="G2" s="896"/>
      <c r="H2" s="896"/>
      <c r="I2" s="896"/>
      <c r="J2" s="896"/>
    </row>
    <row r="3" spans="1:10" ht="48" customHeight="1">
      <c r="A3" s="897" t="s">
        <v>284</v>
      </c>
      <c r="B3" s="897"/>
      <c r="C3" s="897"/>
      <c r="D3" s="897"/>
      <c r="E3" s="897"/>
      <c r="F3" s="897"/>
      <c r="G3" s="897"/>
      <c r="H3" s="897"/>
      <c r="I3" s="897"/>
      <c r="J3" s="897"/>
    </row>
    <row r="4" spans="1:10" ht="15.75">
      <c r="A4" s="898">
        <v>2020</v>
      </c>
      <c r="B4" s="898"/>
      <c r="C4" s="898"/>
      <c r="D4" s="898"/>
      <c r="E4" s="898"/>
      <c r="F4" s="898"/>
      <c r="G4" s="898"/>
      <c r="H4" s="898"/>
      <c r="I4" s="898"/>
      <c r="J4" s="898"/>
    </row>
    <row r="5" spans="1:10" ht="15.75">
      <c r="A5" s="199" t="s">
        <v>181</v>
      </c>
      <c r="B5" s="406"/>
      <c r="C5" s="406"/>
      <c r="D5" s="200"/>
      <c r="E5" s="200"/>
      <c r="F5" s="200"/>
      <c r="G5" s="200"/>
      <c r="H5" s="200"/>
      <c r="I5" s="200"/>
      <c r="J5" s="201" t="s">
        <v>180</v>
      </c>
    </row>
    <row r="6" spans="1:10" ht="40.5" customHeight="1">
      <c r="A6" s="828" t="s">
        <v>762</v>
      </c>
      <c r="B6" s="901" t="s">
        <v>707</v>
      </c>
      <c r="C6" s="902"/>
      <c r="D6" s="901" t="s">
        <v>706</v>
      </c>
      <c r="E6" s="905"/>
      <c r="F6" s="901" t="s">
        <v>114</v>
      </c>
      <c r="G6" s="905"/>
      <c r="H6" s="901" t="s">
        <v>99</v>
      </c>
      <c r="I6" s="905"/>
      <c r="J6" s="833" t="s">
        <v>761</v>
      </c>
    </row>
    <row r="7" spans="1:10" ht="6" customHeight="1">
      <c r="A7" s="899"/>
      <c r="B7" s="903"/>
      <c r="C7" s="904"/>
      <c r="D7" s="903"/>
      <c r="E7" s="906"/>
      <c r="F7" s="903"/>
      <c r="G7" s="906"/>
      <c r="H7" s="903"/>
      <c r="I7" s="906"/>
      <c r="J7" s="907"/>
    </row>
    <row r="8" spans="1:10" ht="15" customHeight="1">
      <c r="A8" s="899"/>
      <c r="B8" s="252" t="s">
        <v>449</v>
      </c>
      <c r="C8" s="252" t="s">
        <v>450</v>
      </c>
      <c r="D8" s="252" t="s">
        <v>449</v>
      </c>
      <c r="E8" s="252" t="s">
        <v>450</v>
      </c>
      <c r="F8" s="252" t="s">
        <v>449</v>
      </c>
      <c r="G8" s="252" t="s">
        <v>450</v>
      </c>
      <c r="H8" s="252" t="s">
        <v>449</v>
      </c>
      <c r="I8" s="252" t="s">
        <v>450</v>
      </c>
      <c r="J8" s="907"/>
    </row>
    <row r="9" spans="1:10" ht="15" customHeight="1">
      <c r="A9" s="900"/>
      <c r="B9" s="413" t="s">
        <v>452</v>
      </c>
      <c r="C9" s="413" t="s">
        <v>451</v>
      </c>
      <c r="D9" s="413" t="s">
        <v>452</v>
      </c>
      <c r="E9" s="413" t="s">
        <v>451</v>
      </c>
      <c r="F9" s="413" t="s">
        <v>452</v>
      </c>
      <c r="G9" s="413" t="s">
        <v>451</v>
      </c>
      <c r="H9" s="413" t="s">
        <v>452</v>
      </c>
      <c r="I9" s="413" t="s">
        <v>451</v>
      </c>
      <c r="J9" s="908"/>
    </row>
    <row r="10" spans="1:10" ht="26.25" customHeight="1" thickBot="1">
      <c r="A10" s="84" t="s">
        <v>4</v>
      </c>
      <c r="B10" s="612">
        <v>50</v>
      </c>
      <c r="C10" s="612">
        <v>389</v>
      </c>
      <c r="D10" s="612">
        <v>40</v>
      </c>
      <c r="E10" s="612">
        <v>351</v>
      </c>
      <c r="F10" s="612">
        <v>107</v>
      </c>
      <c r="G10" s="612">
        <f>QUOTIENT(K10,60)</f>
        <v>0</v>
      </c>
      <c r="H10" s="613">
        <f>B10+D10+F10</f>
        <v>197</v>
      </c>
      <c r="I10" s="613">
        <f>C10+E10+G10</f>
        <v>740</v>
      </c>
      <c r="J10" s="58" t="s">
        <v>13</v>
      </c>
    </row>
    <row r="11" spans="1:10" ht="26.25" customHeight="1" thickBot="1">
      <c r="A11" s="55" t="s">
        <v>5</v>
      </c>
      <c r="B11" s="614">
        <v>45</v>
      </c>
      <c r="C11" s="614">
        <v>179</v>
      </c>
      <c r="D11" s="614">
        <v>30</v>
      </c>
      <c r="E11" s="614">
        <v>482</v>
      </c>
      <c r="F11" s="614">
        <v>449</v>
      </c>
      <c r="G11" s="614">
        <f t="shared" ref="G11:G21" si="0">QUOTIENT(K11,60)</f>
        <v>0</v>
      </c>
      <c r="H11" s="615">
        <f t="shared" ref="H11:I21" si="1">B11+D11+F11</f>
        <v>524</v>
      </c>
      <c r="I11" s="615">
        <f t="shared" si="1"/>
        <v>661</v>
      </c>
      <c r="J11" s="59" t="s">
        <v>14</v>
      </c>
    </row>
    <row r="12" spans="1:10" ht="26.25" customHeight="1" thickBot="1">
      <c r="A12" s="124" t="s">
        <v>6</v>
      </c>
      <c r="B12" s="616">
        <v>0</v>
      </c>
      <c r="C12" s="616">
        <v>58</v>
      </c>
      <c r="D12" s="616">
        <v>30</v>
      </c>
      <c r="E12" s="616">
        <v>143</v>
      </c>
      <c r="F12" s="616">
        <v>49</v>
      </c>
      <c r="G12" s="616">
        <f t="shared" si="0"/>
        <v>0</v>
      </c>
      <c r="H12" s="617">
        <f t="shared" si="1"/>
        <v>79</v>
      </c>
      <c r="I12" s="617">
        <f t="shared" si="1"/>
        <v>201</v>
      </c>
      <c r="J12" s="60" t="s">
        <v>15</v>
      </c>
    </row>
    <row r="13" spans="1:10" ht="26.25" customHeight="1" thickBot="1">
      <c r="A13" s="55" t="s">
        <v>796</v>
      </c>
      <c r="B13" s="614">
        <v>30</v>
      </c>
      <c r="C13" s="614">
        <v>43</v>
      </c>
      <c r="D13" s="614">
        <v>0</v>
      </c>
      <c r="E13" s="614">
        <v>0</v>
      </c>
      <c r="F13" s="614">
        <v>77</v>
      </c>
      <c r="G13" s="614">
        <f t="shared" si="0"/>
        <v>0</v>
      </c>
      <c r="H13" s="615">
        <f t="shared" si="1"/>
        <v>107</v>
      </c>
      <c r="I13" s="615">
        <f t="shared" si="1"/>
        <v>43</v>
      </c>
      <c r="J13" s="59" t="s">
        <v>16</v>
      </c>
    </row>
    <row r="14" spans="1:10" ht="26.25" customHeight="1" thickBot="1">
      <c r="A14" s="124" t="s">
        <v>8</v>
      </c>
      <c r="B14" s="616">
        <v>15</v>
      </c>
      <c r="C14" s="616">
        <v>84</v>
      </c>
      <c r="D14" s="616">
        <v>0</v>
      </c>
      <c r="E14" s="616">
        <v>0</v>
      </c>
      <c r="F14" s="616">
        <v>91</v>
      </c>
      <c r="G14" s="616">
        <f t="shared" si="0"/>
        <v>0</v>
      </c>
      <c r="H14" s="617">
        <f t="shared" si="1"/>
        <v>106</v>
      </c>
      <c r="I14" s="617">
        <f t="shared" si="1"/>
        <v>84</v>
      </c>
      <c r="J14" s="60" t="s">
        <v>17</v>
      </c>
    </row>
    <row r="15" spans="1:10" ht="26.25" customHeight="1" thickBot="1">
      <c r="A15" s="55" t="s">
        <v>57</v>
      </c>
      <c r="B15" s="614">
        <v>30</v>
      </c>
      <c r="C15" s="614">
        <v>48</v>
      </c>
      <c r="D15" s="614">
        <v>0</v>
      </c>
      <c r="E15" s="614">
        <v>0</v>
      </c>
      <c r="F15" s="614">
        <v>81</v>
      </c>
      <c r="G15" s="614">
        <f t="shared" si="0"/>
        <v>0</v>
      </c>
      <c r="H15" s="615">
        <f t="shared" si="1"/>
        <v>111</v>
      </c>
      <c r="I15" s="615">
        <f t="shared" si="1"/>
        <v>48</v>
      </c>
      <c r="J15" s="59" t="s">
        <v>18</v>
      </c>
    </row>
    <row r="16" spans="1:10" ht="26.25" customHeight="1" thickBot="1">
      <c r="A16" s="124" t="s">
        <v>219</v>
      </c>
      <c r="B16" s="616">
        <v>45</v>
      </c>
      <c r="C16" s="616">
        <v>40</v>
      </c>
      <c r="D16" s="616">
        <v>0</v>
      </c>
      <c r="E16" s="616">
        <v>0</v>
      </c>
      <c r="F16" s="616">
        <v>87</v>
      </c>
      <c r="G16" s="616">
        <f t="shared" si="0"/>
        <v>0</v>
      </c>
      <c r="H16" s="617">
        <f t="shared" si="1"/>
        <v>132</v>
      </c>
      <c r="I16" s="617">
        <f t="shared" si="1"/>
        <v>40</v>
      </c>
      <c r="J16" s="60" t="s">
        <v>220</v>
      </c>
    </row>
    <row r="17" spans="1:13" ht="26.25" customHeight="1" thickBot="1">
      <c r="A17" s="55" t="s">
        <v>58</v>
      </c>
      <c r="B17" s="614">
        <v>0</v>
      </c>
      <c r="C17" s="614">
        <v>57</v>
      </c>
      <c r="D17" s="614">
        <v>45</v>
      </c>
      <c r="E17" s="614">
        <v>193</v>
      </c>
      <c r="F17" s="614">
        <v>134</v>
      </c>
      <c r="G17" s="614">
        <f t="shared" si="0"/>
        <v>0</v>
      </c>
      <c r="H17" s="615">
        <f t="shared" si="1"/>
        <v>179</v>
      </c>
      <c r="I17" s="615">
        <f t="shared" si="1"/>
        <v>250</v>
      </c>
      <c r="J17" s="59" t="s">
        <v>20</v>
      </c>
    </row>
    <row r="18" spans="1:13" ht="26.25" customHeight="1" thickBot="1">
      <c r="A18" s="124" t="s">
        <v>10</v>
      </c>
      <c r="B18" s="616">
        <v>30</v>
      </c>
      <c r="C18" s="616">
        <v>120</v>
      </c>
      <c r="D18" s="616">
        <v>45</v>
      </c>
      <c r="E18" s="616">
        <v>207</v>
      </c>
      <c r="F18" s="616">
        <v>161</v>
      </c>
      <c r="G18" s="616">
        <f t="shared" si="0"/>
        <v>0</v>
      </c>
      <c r="H18" s="617">
        <f t="shared" si="1"/>
        <v>236</v>
      </c>
      <c r="I18" s="617">
        <f t="shared" si="1"/>
        <v>327</v>
      </c>
      <c r="J18" s="60" t="s">
        <v>21</v>
      </c>
      <c r="M18" s="279"/>
    </row>
    <row r="19" spans="1:13" ht="26.25" customHeight="1" thickBot="1">
      <c r="A19" s="55" t="s">
        <v>59</v>
      </c>
      <c r="B19" s="614">
        <v>30</v>
      </c>
      <c r="C19" s="614">
        <v>89</v>
      </c>
      <c r="D19" s="614">
        <v>45</v>
      </c>
      <c r="E19" s="614">
        <v>227</v>
      </c>
      <c r="F19" s="614">
        <v>73</v>
      </c>
      <c r="G19" s="614">
        <f t="shared" si="0"/>
        <v>0</v>
      </c>
      <c r="H19" s="615">
        <f t="shared" si="1"/>
        <v>148</v>
      </c>
      <c r="I19" s="615">
        <f t="shared" si="1"/>
        <v>316</v>
      </c>
      <c r="J19" s="59" t="s">
        <v>60</v>
      </c>
    </row>
    <row r="20" spans="1:13" ht="26.25" customHeight="1" thickBot="1">
      <c r="A20" s="124" t="s">
        <v>11</v>
      </c>
      <c r="B20" s="616">
        <v>30</v>
      </c>
      <c r="C20" s="616">
        <v>109</v>
      </c>
      <c r="D20" s="616">
        <v>15</v>
      </c>
      <c r="E20" s="616">
        <v>318</v>
      </c>
      <c r="F20" s="616">
        <v>93</v>
      </c>
      <c r="G20" s="616">
        <f t="shared" si="0"/>
        <v>0</v>
      </c>
      <c r="H20" s="617">
        <f t="shared" si="1"/>
        <v>138</v>
      </c>
      <c r="I20" s="617">
        <f t="shared" si="1"/>
        <v>427</v>
      </c>
      <c r="J20" s="60" t="s">
        <v>22</v>
      </c>
    </row>
    <row r="21" spans="1:13" ht="26.25" customHeight="1">
      <c r="A21" s="65" t="s">
        <v>12</v>
      </c>
      <c r="B21" s="618">
        <v>0</v>
      </c>
      <c r="C21" s="618">
        <v>158</v>
      </c>
      <c r="D21" s="618">
        <v>15</v>
      </c>
      <c r="E21" s="618">
        <v>311</v>
      </c>
      <c r="F21" s="618">
        <v>191</v>
      </c>
      <c r="G21" s="618">
        <f t="shared" si="0"/>
        <v>0</v>
      </c>
      <c r="H21" s="619">
        <f t="shared" si="1"/>
        <v>206</v>
      </c>
      <c r="I21" s="619">
        <f t="shared" si="1"/>
        <v>469</v>
      </c>
      <c r="J21" s="66" t="s">
        <v>23</v>
      </c>
    </row>
    <row r="22" spans="1:13" ht="26.25" customHeight="1">
      <c r="A22" s="67" t="s">
        <v>0</v>
      </c>
      <c r="B22" s="620">
        <f>MOD(SUM(B10:B21),60)</f>
        <v>5</v>
      </c>
      <c r="C22" s="620">
        <f>SUM(C10:C21)+QUOTIENT(SUM(B10:B21),60)</f>
        <v>1379</v>
      </c>
      <c r="D22" s="620">
        <f t="shared" ref="D22" si="2">MOD(SUM(D10:D21),60)</f>
        <v>25</v>
      </c>
      <c r="E22" s="620">
        <f>SUM(E10:E21)+QUOTIENT(SUM(D10:D21),60)</f>
        <v>2236</v>
      </c>
      <c r="F22" s="620">
        <f>MOD(SUM(F10:F21),60)</f>
        <v>33</v>
      </c>
      <c r="G22" s="620">
        <f>SUM(G10:G21)+QUOTIENT(SUM(F10:F21),60)</f>
        <v>26</v>
      </c>
      <c r="H22" s="620">
        <f>MOD(SUM(H10:H21),60)</f>
        <v>3</v>
      </c>
      <c r="I22" s="620">
        <f>SUM(I10:I21)+QUOTIENT(SUM(H10:H21),60)</f>
        <v>3642</v>
      </c>
      <c r="J22" s="187" t="s">
        <v>1</v>
      </c>
    </row>
    <row r="23" spans="1:13">
      <c r="A23" s="892"/>
      <c r="B23" s="892"/>
      <c r="C23" s="892"/>
      <c r="D23" s="892"/>
      <c r="E23" s="282"/>
      <c r="F23" s="282"/>
      <c r="G23" s="282"/>
      <c r="H23" s="282"/>
      <c r="I23" s="282"/>
      <c r="J23" s="186"/>
    </row>
    <row r="24" spans="1:13">
      <c r="A24" s="329"/>
      <c r="B24" s="185"/>
      <c r="C24" s="185"/>
      <c r="D24" s="185"/>
      <c r="E24" s="185"/>
      <c r="F24" s="185"/>
      <c r="G24" s="185"/>
      <c r="H24" s="185"/>
      <c r="I24" s="185"/>
      <c r="J24" s="185"/>
    </row>
    <row r="25" spans="1:13">
      <c r="A25" s="329"/>
      <c r="B25" s="119"/>
      <c r="C25" s="119"/>
      <c r="D25" s="119"/>
      <c r="E25" s="119"/>
      <c r="F25" s="119"/>
      <c r="G25" s="119"/>
      <c r="H25" s="119"/>
      <c r="I25" s="119"/>
      <c r="J25" s="185"/>
    </row>
    <row r="26" spans="1:13">
      <c r="A26" s="329"/>
      <c r="B26" s="329"/>
      <c r="C26" s="329"/>
      <c r="D26" s="329"/>
      <c r="E26" s="329"/>
      <c r="F26" s="329"/>
      <c r="G26" s="329"/>
      <c r="H26" s="329"/>
      <c r="I26" s="329"/>
      <c r="J26" s="329"/>
    </row>
    <row r="27" spans="1:13">
      <c r="A27" s="329"/>
      <c r="B27" s="329"/>
      <c r="C27" s="329"/>
      <c r="D27" s="329"/>
      <c r="E27" s="329"/>
      <c r="F27" s="329"/>
      <c r="G27" s="329"/>
      <c r="H27" s="329"/>
      <c r="I27" s="329"/>
      <c r="J27" s="329"/>
    </row>
    <row r="28" spans="1:13">
      <c r="A28" s="329"/>
      <c r="B28" s="329"/>
      <c r="C28" s="329"/>
      <c r="D28" s="329"/>
      <c r="E28" s="329"/>
      <c r="F28" s="329"/>
      <c r="G28" s="329"/>
      <c r="H28" s="329"/>
      <c r="I28" s="329"/>
      <c r="J28" s="329"/>
    </row>
    <row r="29" spans="1:13">
      <c r="A29" s="329"/>
      <c r="B29" s="329"/>
      <c r="C29" s="329"/>
      <c r="D29" s="329"/>
      <c r="E29" s="329"/>
      <c r="F29" s="329"/>
      <c r="G29" s="329"/>
      <c r="H29" s="329"/>
      <c r="I29" s="329"/>
      <c r="J29" s="329"/>
    </row>
  </sheetData>
  <mergeCells count="11">
    <mergeCell ref="A23:D23"/>
    <mergeCell ref="A1:J1"/>
    <mergeCell ref="A2:J2"/>
    <mergeCell ref="A3:J3"/>
    <mergeCell ref="A4:J4"/>
    <mergeCell ref="A6:A9"/>
    <mergeCell ref="B6:C7"/>
    <mergeCell ref="D6:E7"/>
    <mergeCell ref="J6:J9"/>
    <mergeCell ref="F6:G7"/>
    <mergeCell ref="H6:I7"/>
  </mergeCells>
  <printOptions horizontalCentered="1" verticalCentered="1"/>
  <pageMargins left="0.01" right="0.13" top="0.66" bottom="1.1200000000000001" header="0.31496062992125984" footer="0.31496062992125984"/>
  <pageSetup paperSize="9" scale="9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N29"/>
  <sheetViews>
    <sheetView rightToLeft="1" view="pageBreakPreview" zoomScaleNormal="100" zoomScaleSheetLayoutView="100" workbookViewId="0">
      <selection activeCell="G7" sqref="G7"/>
    </sheetView>
  </sheetViews>
  <sheetFormatPr defaultRowHeight="12.75"/>
  <cols>
    <col min="1" max="1" width="14.28515625" style="292" customWidth="1"/>
    <col min="2" max="5" width="10.5703125" style="292" customWidth="1"/>
    <col min="6" max="6" width="12.140625" style="292" customWidth="1"/>
    <col min="7" max="7" width="11.42578125" style="292" customWidth="1"/>
    <col min="8" max="8" width="10.28515625" style="292" customWidth="1"/>
    <col min="9" max="11" width="11.42578125" style="292" customWidth="1"/>
    <col min="12" max="13" width="8.42578125" style="292" customWidth="1"/>
    <col min="14" max="14" width="16.28515625" style="292" customWidth="1"/>
    <col min="15" max="16384" width="9.140625" style="292"/>
  </cols>
  <sheetData>
    <row r="1" spans="1:14" ht="18">
      <c r="A1" s="893" t="s">
        <v>499</v>
      </c>
      <c r="B1" s="893"/>
      <c r="C1" s="894"/>
      <c r="D1" s="894"/>
      <c r="E1" s="894"/>
      <c r="F1" s="894"/>
      <c r="G1" s="894"/>
      <c r="H1" s="894"/>
      <c r="I1" s="894"/>
      <c r="J1" s="894"/>
      <c r="K1" s="894"/>
      <c r="L1" s="894"/>
      <c r="M1" s="894"/>
      <c r="N1" s="894"/>
    </row>
    <row r="2" spans="1:14" ht="18">
      <c r="A2" s="895">
        <v>2020</v>
      </c>
      <c r="B2" s="895"/>
      <c r="C2" s="896"/>
      <c r="D2" s="896"/>
      <c r="E2" s="896"/>
      <c r="F2" s="896"/>
      <c r="G2" s="896"/>
      <c r="H2" s="896"/>
      <c r="I2" s="896"/>
      <c r="J2" s="896"/>
      <c r="K2" s="896"/>
      <c r="L2" s="896"/>
      <c r="M2" s="896"/>
      <c r="N2" s="896"/>
    </row>
    <row r="3" spans="1:14" ht="31.5" customHeight="1">
      <c r="A3" s="897" t="s">
        <v>501</v>
      </c>
      <c r="B3" s="897"/>
      <c r="C3" s="897"/>
      <c r="D3" s="897"/>
      <c r="E3" s="897"/>
      <c r="F3" s="897"/>
      <c r="G3" s="897"/>
      <c r="H3" s="897"/>
      <c r="I3" s="897"/>
      <c r="J3" s="897"/>
      <c r="K3" s="897"/>
      <c r="L3" s="897"/>
      <c r="M3" s="897"/>
      <c r="N3" s="897"/>
    </row>
    <row r="4" spans="1:14" ht="15.75">
      <c r="A4" s="898">
        <v>2020</v>
      </c>
      <c r="B4" s="898"/>
      <c r="C4" s="898"/>
      <c r="D4" s="898"/>
      <c r="E4" s="898"/>
      <c r="F4" s="898"/>
      <c r="G4" s="898"/>
      <c r="H4" s="898"/>
      <c r="I4" s="898"/>
      <c r="J4" s="898"/>
      <c r="K4" s="898"/>
      <c r="L4" s="898"/>
      <c r="M4" s="898"/>
      <c r="N4" s="898"/>
    </row>
    <row r="5" spans="1:14" ht="15.75">
      <c r="A5" s="199" t="s">
        <v>182</v>
      </c>
      <c r="B5" s="199"/>
      <c r="C5" s="291"/>
      <c r="D5" s="291"/>
      <c r="E5" s="200"/>
      <c r="F5" s="200"/>
      <c r="G5" s="200"/>
      <c r="H5" s="200"/>
      <c r="I5" s="200"/>
      <c r="J5" s="200"/>
      <c r="K5" s="200"/>
      <c r="L5" s="200"/>
      <c r="M5" s="200"/>
      <c r="N5" s="201" t="s">
        <v>183</v>
      </c>
    </row>
    <row r="6" spans="1:14" ht="54" customHeight="1">
      <c r="A6" s="828" t="s">
        <v>503</v>
      </c>
      <c r="B6" s="872" t="s">
        <v>500</v>
      </c>
      <c r="C6" s="872"/>
      <c r="D6" s="872"/>
      <c r="E6" s="872"/>
      <c r="F6" s="872"/>
      <c r="G6" s="872"/>
      <c r="H6" s="872"/>
      <c r="I6" s="872"/>
      <c r="J6" s="872"/>
      <c r="K6" s="891"/>
      <c r="L6" s="914" t="s">
        <v>502</v>
      </c>
      <c r="M6" s="915"/>
      <c r="N6" s="833" t="s">
        <v>705</v>
      </c>
    </row>
    <row r="7" spans="1:14" ht="29.25" customHeight="1">
      <c r="A7" s="899"/>
      <c r="B7" s="909" t="s">
        <v>457</v>
      </c>
      <c r="C7" s="830" t="s">
        <v>458</v>
      </c>
      <c r="D7" s="830" t="s">
        <v>459</v>
      </c>
      <c r="E7" s="830" t="s">
        <v>460</v>
      </c>
      <c r="F7" s="830" t="s">
        <v>461</v>
      </c>
      <c r="G7" s="830" t="s">
        <v>462</v>
      </c>
      <c r="H7" s="830" t="s">
        <v>463</v>
      </c>
      <c r="I7" s="830" t="s">
        <v>464</v>
      </c>
      <c r="J7" s="830" t="s">
        <v>465</v>
      </c>
      <c r="K7" s="830" t="s">
        <v>228</v>
      </c>
      <c r="L7" s="871" t="s">
        <v>464</v>
      </c>
      <c r="M7" s="872"/>
      <c r="N7" s="907"/>
    </row>
    <row r="8" spans="1:14" ht="14.25" customHeight="1">
      <c r="A8" s="899"/>
      <c r="B8" s="910"/>
      <c r="C8" s="912"/>
      <c r="D8" s="912"/>
      <c r="E8" s="912"/>
      <c r="F8" s="912"/>
      <c r="G8" s="912"/>
      <c r="H8" s="912"/>
      <c r="I8" s="912"/>
      <c r="J8" s="912"/>
      <c r="K8" s="912"/>
      <c r="L8" s="252" t="s">
        <v>449</v>
      </c>
      <c r="M8" s="673" t="s">
        <v>450</v>
      </c>
      <c r="N8" s="907"/>
    </row>
    <row r="9" spans="1:14" ht="14.25" customHeight="1">
      <c r="A9" s="900"/>
      <c r="B9" s="911"/>
      <c r="C9" s="913"/>
      <c r="D9" s="913"/>
      <c r="E9" s="913"/>
      <c r="F9" s="913"/>
      <c r="G9" s="913"/>
      <c r="H9" s="913"/>
      <c r="I9" s="913"/>
      <c r="J9" s="913"/>
      <c r="K9" s="913"/>
      <c r="L9" s="654" t="s">
        <v>452</v>
      </c>
      <c r="M9" s="674" t="s">
        <v>451</v>
      </c>
      <c r="N9" s="908"/>
    </row>
    <row r="10" spans="1:14" ht="23.25" customHeight="1" thickBot="1">
      <c r="A10" s="54" t="s">
        <v>4</v>
      </c>
      <c r="B10" s="330">
        <v>37.25</v>
      </c>
      <c r="C10" s="330">
        <v>0</v>
      </c>
      <c r="D10" s="330">
        <v>137.5</v>
      </c>
      <c r="E10" s="330">
        <v>141</v>
      </c>
      <c r="F10" s="330">
        <v>85</v>
      </c>
      <c r="G10" s="330">
        <v>3</v>
      </c>
      <c r="H10" s="330">
        <v>99</v>
      </c>
      <c r="I10" s="331">
        <v>84</v>
      </c>
      <c r="J10" s="330">
        <v>3.25</v>
      </c>
      <c r="K10" s="307">
        <f>SUM(B10:J10)</f>
        <v>590</v>
      </c>
      <c r="L10" s="304">
        <v>0</v>
      </c>
      <c r="M10" s="304">
        <v>726</v>
      </c>
      <c r="N10" s="610" t="s">
        <v>13</v>
      </c>
    </row>
    <row r="11" spans="1:14" ht="23.25" customHeight="1" thickBot="1">
      <c r="A11" s="55" t="s">
        <v>5</v>
      </c>
      <c r="B11" s="332">
        <v>34.5</v>
      </c>
      <c r="C11" s="332">
        <v>15</v>
      </c>
      <c r="D11" s="332">
        <v>155.5</v>
      </c>
      <c r="E11" s="332">
        <v>61</v>
      </c>
      <c r="F11" s="332">
        <v>65.5</v>
      </c>
      <c r="G11" s="332">
        <v>9</v>
      </c>
      <c r="H11" s="332">
        <v>96.5</v>
      </c>
      <c r="I11" s="333">
        <v>118.5</v>
      </c>
      <c r="J11" s="332">
        <v>3</v>
      </c>
      <c r="K11" s="308">
        <f t="shared" ref="K11:K21" si="0">SUM(B11:J11)</f>
        <v>558.5</v>
      </c>
      <c r="L11" s="283">
        <v>30</v>
      </c>
      <c r="M11" s="283">
        <v>679</v>
      </c>
      <c r="N11" s="59" t="s">
        <v>14</v>
      </c>
    </row>
    <row r="12" spans="1:14" ht="23.25" customHeight="1" thickBot="1">
      <c r="A12" s="124" t="s">
        <v>6</v>
      </c>
      <c r="B12" s="334">
        <v>39.5</v>
      </c>
      <c r="C12" s="334">
        <v>16</v>
      </c>
      <c r="D12" s="334">
        <v>171.5</v>
      </c>
      <c r="E12" s="334">
        <v>68</v>
      </c>
      <c r="F12" s="334">
        <v>85</v>
      </c>
      <c r="G12" s="334">
        <v>8</v>
      </c>
      <c r="H12" s="334">
        <v>108.5</v>
      </c>
      <c r="I12" s="335">
        <v>96.5</v>
      </c>
      <c r="J12" s="334">
        <v>2.25</v>
      </c>
      <c r="K12" s="309">
        <f t="shared" si="0"/>
        <v>595.25</v>
      </c>
      <c r="L12" s="284">
        <v>30</v>
      </c>
      <c r="M12" s="284">
        <v>726</v>
      </c>
      <c r="N12" s="60" t="s">
        <v>15</v>
      </c>
    </row>
    <row r="13" spans="1:14" ht="23.25" customHeight="1" thickBot="1">
      <c r="A13" s="55" t="s">
        <v>796</v>
      </c>
      <c r="B13" s="332">
        <v>84.5</v>
      </c>
      <c r="C13" s="332">
        <v>0</v>
      </c>
      <c r="D13" s="332">
        <v>220</v>
      </c>
      <c r="E13" s="332">
        <v>54.5</v>
      </c>
      <c r="F13" s="332">
        <v>68</v>
      </c>
      <c r="G13" s="332">
        <v>4</v>
      </c>
      <c r="H13" s="332">
        <v>113.5</v>
      </c>
      <c r="I13" s="333">
        <v>72.5</v>
      </c>
      <c r="J13" s="332">
        <v>2.15</v>
      </c>
      <c r="K13" s="308">
        <f t="shared" si="0"/>
        <v>619.15</v>
      </c>
      <c r="L13" s="283">
        <f>0</f>
        <v>0</v>
      </c>
      <c r="M13" s="283">
        <v>703</v>
      </c>
      <c r="N13" s="59" t="s">
        <v>16</v>
      </c>
    </row>
    <row r="14" spans="1:14" ht="23.25" customHeight="1" thickBot="1">
      <c r="A14" s="124" t="s">
        <v>8</v>
      </c>
      <c r="B14" s="334">
        <v>192</v>
      </c>
      <c r="C14" s="334">
        <v>0</v>
      </c>
      <c r="D14" s="334">
        <v>202</v>
      </c>
      <c r="E14" s="334">
        <v>51.75</v>
      </c>
      <c r="F14" s="334">
        <v>20.5</v>
      </c>
      <c r="G14" s="334">
        <v>10</v>
      </c>
      <c r="H14" s="334">
        <v>103.75</v>
      </c>
      <c r="I14" s="335">
        <v>117.75</v>
      </c>
      <c r="J14" s="334">
        <v>2.7</v>
      </c>
      <c r="K14" s="309">
        <f t="shared" si="0"/>
        <v>700.45</v>
      </c>
      <c r="L14" s="284">
        <v>0</v>
      </c>
      <c r="M14" s="284">
        <v>726</v>
      </c>
      <c r="N14" s="60" t="s">
        <v>17</v>
      </c>
    </row>
    <row r="15" spans="1:14" ht="23.25" customHeight="1" thickBot="1">
      <c r="A15" s="55" t="s">
        <v>57</v>
      </c>
      <c r="B15" s="332">
        <v>53</v>
      </c>
      <c r="C15" s="332">
        <v>0</v>
      </c>
      <c r="D15" s="332">
        <v>165</v>
      </c>
      <c r="E15" s="332">
        <v>56.5</v>
      </c>
      <c r="F15" s="332">
        <v>92</v>
      </c>
      <c r="G15" s="332">
        <v>9</v>
      </c>
      <c r="H15" s="332">
        <v>118</v>
      </c>
      <c r="I15" s="333">
        <v>93</v>
      </c>
      <c r="J15" s="332">
        <v>1.5</v>
      </c>
      <c r="K15" s="308">
        <f t="shared" si="0"/>
        <v>588</v>
      </c>
      <c r="L15" s="283">
        <f>0</f>
        <v>0</v>
      </c>
      <c r="M15" s="283">
        <v>703</v>
      </c>
      <c r="N15" s="59" t="s">
        <v>18</v>
      </c>
    </row>
    <row r="16" spans="1:14" ht="23.25" customHeight="1" thickBot="1">
      <c r="A16" s="124" t="s">
        <v>219</v>
      </c>
      <c r="B16" s="334">
        <v>60</v>
      </c>
      <c r="C16" s="334">
        <v>0</v>
      </c>
      <c r="D16" s="334">
        <v>155</v>
      </c>
      <c r="E16" s="334">
        <v>55.5</v>
      </c>
      <c r="F16" s="334">
        <v>92</v>
      </c>
      <c r="G16" s="334">
        <v>16</v>
      </c>
      <c r="H16" s="334">
        <v>121</v>
      </c>
      <c r="I16" s="335">
        <v>104</v>
      </c>
      <c r="J16" s="334">
        <v>2.1</v>
      </c>
      <c r="K16" s="309">
        <f t="shared" si="0"/>
        <v>605.6</v>
      </c>
      <c r="L16" s="284">
        <v>0</v>
      </c>
      <c r="M16" s="284">
        <v>726</v>
      </c>
      <c r="N16" s="60" t="s">
        <v>220</v>
      </c>
    </row>
    <row r="17" spans="1:14" ht="23.25" customHeight="1" thickBot="1">
      <c r="A17" s="55" t="s">
        <v>58</v>
      </c>
      <c r="B17" s="332">
        <v>46.25</v>
      </c>
      <c r="C17" s="332">
        <v>0</v>
      </c>
      <c r="D17" s="332">
        <v>142.5</v>
      </c>
      <c r="E17" s="332">
        <v>49.5</v>
      </c>
      <c r="F17" s="332">
        <v>89.5</v>
      </c>
      <c r="G17" s="332">
        <v>23</v>
      </c>
      <c r="H17" s="332">
        <v>123</v>
      </c>
      <c r="I17" s="333">
        <v>134.25</v>
      </c>
      <c r="J17" s="332">
        <v>2.8</v>
      </c>
      <c r="K17" s="308">
        <f t="shared" si="0"/>
        <v>610.79999999999995</v>
      </c>
      <c r="L17" s="283">
        <v>30</v>
      </c>
      <c r="M17" s="283">
        <v>726</v>
      </c>
      <c r="N17" s="59" t="s">
        <v>20</v>
      </c>
    </row>
    <row r="18" spans="1:14" ht="23.25" customHeight="1" thickBot="1">
      <c r="A18" s="124" t="s">
        <v>10</v>
      </c>
      <c r="B18" s="334">
        <v>55.5</v>
      </c>
      <c r="C18" s="334">
        <v>0</v>
      </c>
      <c r="D18" s="334">
        <v>140.5</v>
      </c>
      <c r="E18" s="334">
        <v>62.5</v>
      </c>
      <c r="F18" s="334">
        <v>82</v>
      </c>
      <c r="G18" s="334">
        <v>12</v>
      </c>
      <c r="H18" s="334">
        <v>114</v>
      </c>
      <c r="I18" s="335">
        <v>90.5</v>
      </c>
      <c r="J18" s="334">
        <v>1.6</v>
      </c>
      <c r="K18" s="309">
        <f t="shared" si="0"/>
        <v>558.6</v>
      </c>
      <c r="L18" s="284">
        <f>0</f>
        <v>0</v>
      </c>
      <c r="M18" s="284">
        <v>703</v>
      </c>
      <c r="N18" s="60" t="s">
        <v>21</v>
      </c>
    </row>
    <row r="19" spans="1:14" ht="23.25" customHeight="1" thickBot="1">
      <c r="A19" s="55" t="s">
        <v>59</v>
      </c>
      <c r="B19" s="332">
        <v>64.5</v>
      </c>
      <c r="C19" s="332">
        <v>0</v>
      </c>
      <c r="D19" s="332">
        <v>143</v>
      </c>
      <c r="E19" s="332">
        <v>61</v>
      </c>
      <c r="F19" s="332">
        <v>97.5</v>
      </c>
      <c r="G19" s="332">
        <v>11</v>
      </c>
      <c r="H19" s="332">
        <v>118</v>
      </c>
      <c r="I19" s="333">
        <v>83.5</v>
      </c>
      <c r="J19" s="332">
        <v>2.5</v>
      </c>
      <c r="K19" s="308">
        <f t="shared" si="0"/>
        <v>581</v>
      </c>
      <c r="L19" s="283">
        <v>0</v>
      </c>
      <c r="M19" s="283">
        <v>726</v>
      </c>
      <c r="N19" s="59" t="s">
        <v>60</v>
      </c>
    </row>
    <row r="20" spans="1:14" ht="23.25" customHeight="1" thickBot="1">
      <c r="A20" s="124" t="s">
        <v>11</v>
      </c>
      <c r="B20" s="334">
        <v>52.75</v>
      </c>
      <c r="C20" s="334">
        <v>0</v>
      </c>
      <c r="D20" s="334">
        <v>163</v>
      </c>
      <c r="E20" s="334">
        <v>96.5</v>
      </c>
      <c r="F20" s="334">
        <v>73</v>
      </c>
      <c r="G20" s="334">
        <v>14.5</v>
      </c>
      <c r="H20" s="334">
        <v>112</v>
      </c>
      <c r="I20" s="335">
        <v>65</v>
      </c>
      <c r="J20" s="334">
        <v>3.3</v>
      </c>
      <c r="K20" s="309">
        <f t="shared" si="0"/>
        <v>580.04999999999995</v>
      </c>
      <c r="L20" s="284">
        <f>0</f>
        <v>0</v>
      </c>
      <c r="M20" s="284">
        <v>703</v>
      </c>
      <c r="N20" s="60" t="s">
        <v>22</v>
      </c>
    </row>
    <row r="21" spans="1:14" ht="23.25" customHeight="1">
      <c r="A21" s="65" t="s">
        <v>12</v>
      </c>
      <c r="B21" s="332">
        <v>43.25</v>
      </c>
      <c r="C21" s="332">
        <v>0</v>
      </c>
      <c r="D21" s="332">
        <v>223</v>
      </c>
      <c r="E21" s="332">
        <v>126</v>
      </c>
      <c r="F21" s="332">
        <v>70.25</v>
      </c>
      <c r="G21" s="332">
        <v>26</v>
      </c>
      <c r="H21" s="332">
        <v>73</v>
      </c>
      <c r="I21" s="333">
        <v>79</v>
      </c>
      <c r="J21" s="332">
        <v>6</v>
      </c>
      <c r="K21" s="310">
        <f t="shared" si="0"/>
        <v>646.5</v>
      </c>
      <c r="L21" s="305">
        <v>30</v>
      </c>
      <c r="M21" s="305">
        <v>726</v>
      </c>
      <c r="N21" s="66" t="s">
        <v>23</v>
      </c>
    </row>
    <row r="22" spans="1:14" ht="23.25" customHeight="1">
      <c r="A22" s="611" t="s">
        <v>0</v>
      </c>
      <c r="B22" s="306">
        <f>SUM(B10:B21)</f>
        <v>763</v>
      </c>
      <c r="C22" s="306">
        <f t="shared" ref="C22:K22" si="1">SUM(C10:C21)</f>
        <v>31</v>
      </c>
      <c r="D22" s="306">
        <f t="shared" si="1"/>
        <v>2018.5</v>
      </c>
      <c r="E22" s="306">
        <f t="shared" si="1"/>
        <v>883.75</v>
      </c>
      <c r="F22" s="306">
        <f t="shared" si="1"/>
        <v>920.25</v>
      </c>
      <c r="G22" s="306">
        <f t="shared" si="1"/>
        <v>145.5</v>
      </c>
      <c r="H22" s="306">
        <f t="shared" si="1"/>
        <v>1300.25</v>
      </c>
      <c r="I22" s="306">
        <f t="shared" si="1"/>
        <v>1138.5</v>
      </c>
      <c r="J22" s="293">
        <f t="shared" si="1"/>
        <v>33.150000000000006</v>
      </c>
      <c r="K22" s="293">
        <f t="shared" si="1"/>
        <v>7233.9000000000015</v>
      </c>
      <c r="L22" s="303">
        <f>MOD(SUM(L10:L21),60)</f>
        <v>0</v>
      </c>
      <c r="M22" s="303">
        <f>SUM(M10:M21)+QUOTIENT(SUM(L10:L21),60)</f>
        <v>8575</v>
      </c>
      <c r="N22" s="198" t="s">
        <v>1</v>
      </c>
    </row>
    <row r="23" spans="1:14">
      <c r="A23" s="186"/>
      <c r="B23" s="186"/>
      <c r="C23" s="186"/>
      <c r="D23" s="186"/>
      <c r="E23" s="186"/>
      <c r="F23" s="186"/>
      <c r="G23" s="186"/>
      <c r="H23" s="186"/>
      <c r="I23" s="186"/>
      <c r="J23" s="186"/>
      <c r="K23" s="186"/>
      <c r="L23" s="186"/>
      <c r="M23" s="186"/>
      <c r="N23" s="186"/>
    </row>
    <row r="24" spans="1:14">
      <c r="A24" s="184"/>
      <c r="B24" s="184"/>
      <c r="C24" s="185"/>
      <c r="D24" s="185"/>
      <c r="E24" s="185"/>
      <c r="F24" s="185"/>
      <c r="G24" s="185"/>
      <c r="H24" s="185"/>
      <c r="I24" s="185"/>
      <c r="J24" s="185"/>
      <c r="K24" s="185"/>
      <c r="L24" s="185"/>
      <c r="M24" s="185"/>
      <c r="N24" s="185"/>
    </row>
    <row r="25" spans="1:14">
      <c r="A25" s="184"/>
      <c r="B25" s="184"/>
      <c r="C25" s="119"/>
      <c r="D25" s="119"/>
      <c r="E25" s="119"/>
      <c r="F25" s="119"/>
      <c r="G25" s="119"/>
      <c r="H25" s="119"/>
      <c r="I25" s="119"/>
      <c r="J25" s="119"/>
      <c r="K25" s="119"/>
      <c r="L25" s="119"/>
      <c r="M25" s="119"/>
      <c r="N25" s="185"/>
    </row>
    <row r="26" spans="1:14">
      <c r="A26" s="184"/>
      <c r="B26" s="184"/>
      <c r="C26" s="184"/>
      <c r="D26" s="184"/>
      <c r="E26" s="184"/>
      <c r="F26" s="184"/>
      <c r="G26" s="184"/>
      <c r="H26" s="184"/>
      <c r="I26" s="184"/>
      <c r="J26" s="184"/>
      <c r="K26" s="184"/>
      <c r="L26" s="184"/>
      <c r="M26" s="184"/>
      <c r="N26" s="184"/>
    </row>
    <row r="27" spans="1:14">
      <c r="A27" s="184"/>
      <c r="B27" s="184"/>
      <c r="C27" s="184"/>
      <c r="D27" s="184"/>
      <c r="E27" s="184"/>
      <c r="F27" s="184"/>
      <c r="G27" s="184"/>
      <c r="H27" s="184"/>
      <c r="I27" s="184"/>
      <c r="J27" s="184"/>
      <c r="K27" s="184"/>
      <c r="L27" s="184"/>
      <c r="M27" s="184"/>
      <c r="N27" s="184"/>
    </row>
    <row r="28" spans="1:14">
      <c r="A28" s="184"/>
      <c r="B28" s="184"/>
      <c r="C28" s="184"/>
      <c r="D28" s="184"/>
      <c r="E28" s="184"/>
      <c r="F28" s="184"/>
      <c r="G28" s="184"/>
      <c r="H28" s="184"/>
      <c r="I28" s="184"/>
      <c r="J28" s="184"/>
      <c r="K28" s="184"/>
      <c r="L28" s="184"/>
      <c r="M28" s="184"/>
      <c r="N28" s="184"/>
    </row>
    <row r="29" spans="1:14">
      <c r="A29" s="184"/>
      <c r="B29" s="184"/>
      <c r="C29" s="184"/>
      <c r="D29" s="184"/>
      <c r="E29" s="184"/>
      <c r="F29" s="184"/>
      <c r="G29" s="184"/>
      <c r="H29" s="184"/>
      <c r="I29" s="184"/>
      <c r="J29" s="184"/>
      <c r="K29" s="184"/>
      <c r="L29" s="184"/>
      <c r="M29" s="184"/>
      <c r="N29" s="184"/>
    </row>
  </sheetData>
  <mergeCells count="19">
    <mergeCell ref="A1:N1"/>
    <mergeCell ref="A2:N2"/>
    <mergeCell ref="A3:N3"/>
    <mergeCell ref="A4:N4"/>
    <mergeCell ref="B6:K6"/>
    <mergeCell ref="L6:M6"/>
    <mergeCell ref="L7:M7"/>
    <mergeCell ref="N6:N9"/>
    <mergeCell ref="A6:A9"/>
    <mergeCell ref="B7:B9"/>
    <mergeCell ref="C7:C9"/>
    <mergeCell ref="D7:D9"/>
    <mergeCell ref="E7:E9"/>
    <mergeCell ref="F7:F9"/>
    <mergeCell ref="G7:G9"/>
    <mergeCell ref="H7:H9"/>
    <mergeCell ref="I7:I9"/>
    <mergeCell ref="J7:J9"/>
    <mergeCell ref="K7:K9"/>
  </mergeCells>
  <printOptions horizontalCentered="1" verticalCentered="1"/>
  <pageMargins left="0" right="0" top="0.74803149606299213" bottom="0" header="0" footer="0"/>
  <pageSetup paperSize="9" scale="8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16"/>
  <sheetViews>
    <sheetView showGridLines="0" rightToLeft="1" view="pageBreakPreview" zoomScaleNormal="75" zoomScaleSheetLayoutView="100" workbookViewId="0">
      <selection activeCell="G7" sqref="G7"/>
    </sheetView>
  </sheetViews>
  <sheetFormatPr defaultRowHeight="12.75"/>
  <cols>
    <col min="1" max="1" width="20" style="18" customWidth="1"/>
    <col min="2" max="4" width="15.140625" style="18" customWidth="1"/>
    <col min="5" max="5" width="12.42578125" style="18" customWidth="1"/>
    <col min="6" max="6" width="20" style="18" customWidth="1"/>
    <col min="7" max="16384" width="9.140625" style="4"/>
  </cols>
  <sheetData>
    <row r="1" spans="1:6" s="12" customFormat="1" ht="18">
      <c r="A1" s="793" t="s">
        <v>191</v>
      </c>
      <c r="B1" s="794"/>
      <c r="C1" s="794"/>
      <c r="D1" s="794"/>
      <c r="E1" s="794"/>
      <c r="F1" s="794"/>
    </row>
    <row r="2" spans="1:6" s="13" customFormat="1" ht="18">
      <c r="A2" s="808" t="s">
        <v>545</v>
      </c>
      <c r="B2" s="808"/>
      <c r="C2" s="808"/>
      <c r="D2" s="808"/>
      <c r="E2" s="808"/>
      <c r="F2" s="808"/>
    </row>
    <row r="3" spans="1:6" s="13" customFormat="1" ht="15.75">
      <c r="A3" s="798" t="s">
        <v>79</v>
      </c>
      <c r="B3" s="798"/>
      <c r="C3" s="798"/>
      <c r="D3" s="798"/>
      <c r="E3" s="798"/>
      <c r="F3" s="798"/>
    </row>
    <row r="4" spans="1:6" s="13" customFormat="1" ht="15.75">
      <c r="A4" s="798" t="s">
        <v>545</v>
      </c>
      <c r="B4" s="798"/>
      <c r="C4" s="798"/>
      <c r="D4" s="798"/>
      <c r="E4" s="798"/>
      <c r="F4" s="798"/>
    </row>
    <row r="5" spans="1:6" ht="20.100000000000001" customHeight="1">
      <c r="A5" s="27" t="s">
        <v>185</v>
      </c>
      <c r="B5" s="26"/>
      <c r="C5" s="26"/>
      <c r="D5" s="26"/>
      <c r="E5" s="26"/>
      <c r="F5" s="53" t="s">
        <v>186</v>
      </c>
    </row>
    <row r="6" spans="1:6" s="5" customFormat="1" ht="27" customHeight="1" thickBot="1">
      <c r="A6" s="920" t="s">
        <v>249</v>
      </c>
      <c r="B6" s="202" t="s">
        <v>250</v>
      </c>
      <c r="C6" s="202" t="s">
        <v>251</v>
      </c>
      <c r="D6" s="202" t="s">
        <v>252</v>
      </c>
      <c r="E6" s="245" t="s">
        <v>0</v>
      </c>
      <c r="F6" s="918" t="s">
        <v>704</v>
      </c>
    </row>
    <row r="7" spans="1:6" s="5" customFormat="1" ht="27" customHeight="1">
      <c r="A7" s="921"/>
      <c r="B7" s="311" t="s">
        <v>253</v>
      </c>
      <c r="C7" s="311" t="s">
        <v>331</v>
      </c>
      <c r="D7" s="311" t="s">
        <v>332</v>
      </c>
      <c r="E7" s="312" t="s">
        <v>1</v>
      </c>
      <c r="F7" s="919"/>
    </row>
    <row r="8" spans="1:6" s="423" customFormat="1" ht="27" customHeight="1" thickBot="1">
      <c r="A8" s="659">
        <v>2016</v>
      </c>
      <c r="B8" s="608">
        <v>21</v>
      </c>
      <c r="C8" s="608">
        <v>11</v>
      </c>
      <c r="D8" s="608">
        <v>0</v>
      </c>
      <c r="E8" s="609">
        <f>SUM(B8:D8)</f>
        <v>32</v>
      </c>
      <c r="F8" s="663">
        <v>2016</v>
      </c>
    </row>
    <row r="9" spans="1:6" s="598" customFormat="1" ht="27" customHeight="1">
      <c r="A9" s="660">
        <v>2017</v>
      </c>
      <c r="B9" s="606">
        <v>13</v>
      </c>
      <c r="C9" s="606">
        <v>12</v>
      </c>
      <c r="D9" s="606">
        <v>3</v>
      </c>
      <c r="E9" s="607">
        <f>SUM(B9:D9)</f>
        <v>28</v>
      </c>
      <c r="F9" s="664">
        <v>2017</v>
      </c>
    </row>
    <row r="10" spans="1:6" s="423" customFormat="1" ht="27" customHeight="1">
      <c r="A10" s="661">
        <v>2018</v>
      </c>
      <c r="B10" s="604">
        <v>18</v>
      </c>
      <c r="C10" s="604">
        <v>11</v>
      </c>
      <c r="D10" s="604">
        <v>4</v>
      </c>
      <c r="E10" s="605">
        <f>SUM(B10:D10)</f>
        <v>33</v>
      </c>
      <c r="F10" s="665">
        <v>2018</v>
      </c>
    </row>
    <row r="11" spans="1:6" s="598" customFormat="1" ht="27" customHeight="1">
      <c r="A11" s="662">
        <v>2019</v>
      </c>
      <c r="B11" s="313">
        <v>15</v>
      </c>
      <c r="C11" s="313">
        <v>6</v>
      </c>
      <c r="D11" s="313">
        <v>3</v>
      </c>
      <c r="E11" s="314">
        <f>SUM(B11:D11)</f>
        <v>24</v>
      </c>
      <c r="F11" s="666">
        <v>2019</v>
      </c>
    </row>
    <row r="12" spans="1:6" s="423" customFormat="1" ht="27" customHeight="1">
      <c r="A12" s="667" t="s">
        <v>764</v>
      </c>
      <c r="B12" s="668">
        <v>65</v>
      </c>
      <c r="C12" s="668">
        <v>4</v>
      </c>
      <c r="D12" s="668">
        <v>1</v>
      </c>
      <c r="E12" s="669">
        <f>SUM(B12:D12)</f>
        <v>70</v>
      </c>
      <c r="F12" s="593" t="s">
        <v>764</v>
      </c>
    </row>
    <row r="13" spans="1:6" ht="24.75" customHeight="1">
      <c r="A13" s="917" t="s">
        <v>835</v>
      </c>
      <c r="B13" s="917"/>
      <c r="C13" s="917"/>
      <c r="D13" s="916" t="s">
        <v>833</v>
      </c>
      <c r="E13" s="916"/>
      <c r="F13" s="916"/>
    </row>
    <row r="16" spans="1:6" ht="29.25" customHeight="1"/>
  </sheetData>
  <mergeCells count="8">
    <mergeCell ref="D13:F13"/>
    <mergeCell ref="A13:C13"/>
    <mergeCell ref="A1:F1"/>
    <mergeCell ref="A3:F3"/>
    <mergeCell ref="A4:F4"/>
    <mergeCell ref="F6:F7"/>
    <mergeCell ref="A6:A7"/>
    <mergeCell ref="A2:F2"/>
  </mergeCells>
  <phoneticPr fontId="26" type="noConversion"/>
  <printOptions horizontalCentered="1" verticalCentered="1"/>
  <pageMargins left="0" right="0" top="0" bottom="0" header="0" footer="0"/>
  <pageSetup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4"/>
  <sheetViews>
    <sheetView showGridLines="0" rightToLeft="1" view="pageBreakPreview" zoomScaleNormal="75" zoomScaleSheetLayoutView="100" workbookViewId="0">
      <selection activeCell="G7" sqref="G7"/>
    </sheetView>
  </sheetViews>
  <sheetFormatPr defaultRowHeight="12.75"/>
  <cols>
    <col min="1" max="1" width="18.7109375" style="18" customWidth="1"/>
    <col min="2" max="10" width="10.140625" style="18" customWidth="1"/>
    <col min="11" max="11" width="19.7109375" style="18" customWidth="1"/>
    <col min="12" max="16384" width="9.140625" style="4"/>
  </cols>
  <sheetData>
    <row r="1" spans="1:11" s="12" customFormat="1" ht="18">
      <c r="A1" s="793" t="s">
        <v>115</v>
      </c>
      <c r="B1" s="794"/>
      <c r="C1" s="794"/>
      <c r="D1" s="794"/>
      <c r="E1" s="794"/>
      <c r="F1" s="794"/>
      <c r="G1" s="794"/>
      <c r="H1" s="794"/>
      <c r="I1" s="794"/>
      <c r="J1" s="794"/>
      <c r="K1" s="794"/>
    </row>
    <row r="2" spans="1:11" s="12" customFormat="1" ht="18">
      <c r="A2" s="795" t="s">
        <v>545</v>
      </c>
      <c r="B2" s="796"/>
      <c r="C2" s="796"/>
      <c r="D2" s="796"/>
      <c r="E2" s="796"/>
      <c r="F2" s="796"/>
      <c r="G2" s="796"/>
      <c r="H2" s="796"/>
      <c r="I2" s="796"/>
      <c r="J2" s="796"/>
      <c r="K2" s="796"/>
    </row>
    <row r="3" spans="1:11" s="13" customFormat="1" ht="15.75">
      <c r="A3" s="798" t="s">
        <v>146</v>
      </c>
      <c r="B3" s="798"/>
      <c r="C3" s="798"/>
      <c r="D3" s="798"/>
      <c r="E3" s="798"/>
      <c r="F3" s="798"/>
      <c r="G3" s="798"/>
      <c r="H3" s="798"/>
      <c r="I3" s="798"/>
      <c r="J3" s="798"/>
      <c r="K3" s="798"/>
    </row>
    <row r="4" spans="1:11" s="13" customFormat="1" ht="15.75">
      <c r="A4" s="798" t="s">
        <v>545</v>
      </c>
      <c r="B4" s="798"/>
      <c r="C4" s="798"/>
      <c r="D4" s="798"/>
      <c r="E4" s="798"/>
      <c r="F4" s="798"/>
      <c r="G4" s="798"/>
      <c r="H4" s="798"/>
      <c r="I4" s="798"/>
      <c r="J4" s="798"/>
      <c r="K4" s="798"/>
    </row>
    <row r="5" spans="1:11" ht="20.100000000000001" customHeight="1">
      <c r="A5" s="27" t="s">
        <v>184</v>
      </c>
      <c r="B5" s="26"/>
      <c r="C5" s="26"/>
      <c r="D5" s="26"/>
      <c r="E5" s="26"/>
      <c r="F5" s="4"/>
      <c r="G5" s="4"/>
      <c r="H5" s="4"/>
      <c r="I5" s="4"/>
      <c r="J5" s="4"/>
      <c r="K5" s="53" t="s">
        <v>187</v>
      </c>
    </row>
    <row r="6" spans="1:11" s="5" customFormat="1" ht="36" customHeight="1" thickBot="1">
      <c r="A6" s="926" t="s">
        <v>254</v>
      </c>
      <c r="B6" s="202" t="s">
        <v>337</v>
      </c>
      <c r="C6" s="202" t="s">
        <v>256</v>
      </c>
      <c r="D6" s="202" t="s">
        <v>822</v>
      </c>
      <c r="E6" s="202" t="s">
        <v>258</v>
      </c>
      <c r="F6" s="202" t="s">
        <v>333</v>
      </c>
      <c r="G6" s="202" t="s">
        <v>259</v>
      </c>
      <c r="H6" s="202" t="s">
        <v>261</v>
      </c>
      <c r="I6" s="202" t="s">
        <v>240</v>
      </c>
      <c r="J6" s="245" t="s">
        <v>0</v>
      </c>
      <c r="K6" s="924" t="s">
        <v>255</v>
      </c>
    </row>
    <row r="7" spans="1:11" s="5" customFormat="1" ht="36" customHeight="1">
      <c r="A7" s="927"/>
      <c r="B7" s="311" t="s">
        <v>334</v>
      </c>
      <c r="C7" s="311" t="s">
        <v>257</v>
      </c>
      <c r="D7" s="311" t="s">
        <v>765</v>
      </c>
      <c r="E7" s="311" t="s">
        <v>335</v>
      </c>
      <c r="F7" s="311" t="s">
        <v>336</v>
      </c>
      <c r="G7" s="311" t="s">
        <v>260</v>
      </c>
      <c r="H7" s="311" t="s">
        <v>262</v>
      </c>
      <c r="I7" s="311" t="s">
        <v>241</v>
      </c>
      <c r="J7" s="312" t="s">
        <v>1</v>
      </c>
      <c r="K7" s="925"/>
    </row>
    <row r="8" spans="1:11" s="423" customFormat="1" ht="27" customHeight="1" thickBot="1">
      <c r="A8" s="599">
        <v>2016</v>
      </c>
      <c r="B8" s="600">
        <v>0</v>
      </c>
      <c r="C8" s="600">
        <v>0</v>
      </c>
      <c r="D8" s="600">
        <v>7</v>
      </c>
      <c r="E8" s="600">
        <v>8</v>
      </c>
      <c r="F8" s="600">
        <v>1</v>
      </c>
      <c r="G8" s="600">
        <v>0</v>
      </c>
      <c r="H8" s="600">
        <v>0</v>
      </c>
      <c r="I8" s="600">
        <v>16</v>
      </c>
      <c r="J8" s="601">
        <f t="shared" ref="J8" si="0">SUM(B8:I8)</f>
        <v>32</v>
      </c>
      <c r="K8" s="602">
        <v>2016</v>
      </c>
    </row>
    <row r="9" spans="1:11" s="598" customFormat="1" ht="27" customHeight="1">
      <c r="A9" s="594">
        <v>2017</v>
      </c>
      <c r="B9" s="595">
        <v>0</v>
      </c>
      <c r="C9" s="595">
        <v>1</v>
      </c>
      <c r="D9" s="595">
        <v>12</v>
      </c>
      <c r="E9" s="595">
        <v>1</v>
      </c>
      <c r="F9" s="595">
        <v>1</v>
      </c>
      <c r="G9" s="595">
        <v>0</v>
      </c>
      <c r="H9" s="595">
        <v>0</v>
      </c>
      <c r="I9" s="595">
        <v>13</v>
      </c>
      <c r="J9" s="596">
        <f t="shared" ref="J9" si="1">SUM(B9:I9)</f>
        <v>28</v>
      </c>
      <c r="K9" s="597">
        <v>2017</v>
      </c>
    </row>
    <row r="10" spans="1:11" s="423" customFormat="1" ht="27" customHeight="1" thickBot="1">
      <c r="A10" s="590">
        <v>2018</v>
      </c>
      <c r="B10" s="591">
        <v>0</v>
      </c>
      <c r="C10" s="591">
        <v>2</v>
      </c>
      <c r="D10" s="591">
        <v>21</v>
      </c>
      <c r="E10" s="591">
        <v>5</v>
      </c>
      <c r="F10" s="591">
        <v>0</v>
      </c>
      <c r="G10" s="591">
        <v>0</v>
      </c>
      <c r="H10" s="591">
        <v>0</v>
      </c>
      <c r="I10" s="591">
        <v>5</v>
      </c>
      <c r="J10" s="592">
        <f>SUM(B10:I10)</f>
        <v>33</v>
      </c>
      <c r="K10" s="593">
        <v>2018</v>
      </c>
    </row>
    <row r="11" spans="1:11" s="423" customFormat="1" ht="27" customHeight="1" thickBot="1">
      <c r="A11" s="97">
        <v>2019</v>
      </c>
      <c r="B11" s="77">
        <v>0</v>
      </c>
      <c r="C11" s="77">
        <v>0</v>
      </c>
      <c r="D11" s="77">
        <v>9</v>
      </c>
      <c r="E11" s="77">
        <v>3</v>
      </c>
      <c r="F11" s="77">
        <v>1</v>
      </c>
      <c r="G11" s="77">
        <v>0</v>
      </c>
      <c r="H11" s="77">
        <v>0</v>
      </c>
      <c r="I11" s="77">
        <v>11</v>
      </c>
      <c r="J11" s="78">
        <f>SUM(B11:I11)</f>
        <v>24</v>
      </c>
      <c r="K11" s="85">
        <v>2019</v>
      </c>
    </row>
    <row r="12" spans="1:11" s="598" customFormat="1" ht="27" customHeight="1">
      <c r="A12" s="603">
        <v>2020</v>
      </c>
      <c r="B12" s="79">
        <v>0</v>
      </c>
      <c r="C12" s="79">
        <v>0</v>
      </c>
      <c r="D12" s="79">
        <v>58</v>
      </c>
      <c r="E12" s="79">
        <v>2</v>
      </c>
      <c r="F12" s="79">
        <v>0</v>
      </c>
      <c r="G12" s="79">
        <v>0</v>
      </c>
      <c r="H12" s="79">
        <v>0</v>
      </c>
      <c r="I12" s="79">
        <v>10</v>
      </c>
      <c r="J12" s="80">
        <f>SUM(B12:I12)</f>
        <v>70</v>
      </c>
      <c r="K12" s="86">
        <v>2020</v>
      </c>
    </row>
    <row r="13" spans="1:11" ht="26.25" customHeight="1">
      <c r="A13" s="922" t="s">
        <v>834</v>
      </c>
      <c r="B13" s="922"/>
      <c r="C13" s="922"/>
      <c r="D13" s="922"/>
      <c r="E13" s="922"/>
      <c r="F13" s="717"/>
      <c r="G13" s="923" t="s">
        <v>836</v>
      </c>
      <c r="H13" s="923"/>
      <c r="I13" s="923"/>
      <c r="J13" s="923"/>
      <c r="K13" s="923"/>
    </row>
    <row r="14" spans="1:11" ht="29.25" customHeight="1"/>
  </sheetData>
  <mergeCells count="8">
    <mergeCell ref="A13:E13"/>
    <mergeCell ref="G13:K13"/>
    <mergeCell ref="A1:K1"/>
    <mergeCell ref="A2:K2"/>
    <mergeCell ref="A3:K3"/>
    <mergeCell ref="A4:K4"/>
    <mergeCell ref="K6:K7"/>
    <mergeCell ref="A6:A7"/>
  </mergeCells>
  <phoneticPr fontId="26" type="noConversion"/>
  <printOptions horizontalCentered="1" verticalCentered="1"/>
  <pageMargins left="0" right="0"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33"/>
  <sheetViews>
    <sheetView showGridLines="0" rightToLeft="1" view="pageBreakPreview" zoomScaleNormal="75" zoomScaleSheetLayoutView="100" workbookViewId="0">
      <selection activeCell="G7" sqref="G7"/>
    </sheetView>
  </sheetViews>
  <sheetFormatPr defaultRowHeight="12.75"/>
  <cols>
    <col min="1" max="1" width="23.5703125" style="23" customWidth="1"/>
    <col min="2" max="2" width="9.140625" style="23" bestFit="1" customWidth="1"/>
    <col min="3" max="3" width="9.28515625" style="23" bestFit="1" customWidth="1"/>
    <col min="4" max="4" width="8.28515625" style="23" bestFit="1" customWidth="1"/>
    <col min="5" max="5" width="9.140625" style="23" customWidth="1"/>
    <col min="6" max="12" width="8.28515625" style="23" bestFit="1" customWidth="1"/>
    <col min="13" max="13" width="9.28515625" style="23" bestFit="1" customWidth="1"/>
    <col min="14" max="14" width="10.85546875" style="23" bestFit="1" customWidth="1"/>
    <col min="15" max="15" width="26.140625" style="23" customWidth="1"/>
    <col min="16" max="16384" width="9.140625" style="90"/>
  </cols>
  <sheetData>
    <row r="1" spans="1:15" s="12" customFormat="1" ht="18">
      <c r="A1" s="931" t="s">
        <v>196</v>
      </c>
      <c r="B1" s="932"/>
      <c r="C1" s="932"/>
      <c r="D1" s="932"/>
      <c r="E1" s="932"/>
      <c r="F1" s="932"/>
      <c r="G1" s="932"/>
      <c r="H1" s="932"/>
      <c r="I1" s="932"/>
      <c r="J1" s="932"/>
      <c r="K1" s="932"/>
      <c r="L1" s="932"/>
      <c r="M1" s="932"/>
      <c r="N1" s="932"/>
      <c r="O1" s="932"/>
    </row>
    <row r="2" spans="1:15" s="12" customFormat="1" ht="18">
      <c r="A2" s="933">
        <v>2020</v>
      </c>
      <c r="B2" s="934"/>
      <c r="C2" s="934"/>
      <c r="D2" s="934"/>
      <c r="E2" s="934"/>
      <c r="F2" s="934"/>
      <c r="G2" s="934"/>
      <c r="H2" s="934"/>
      <c r="I2" s="934"/>
      <c r="J2" s="934"/>
      <c r="K2" s="934"/>
      <c r="L2" s="934"/>
      <c r="M2" s="934"/>
      <c r="N2" s="934"/>
      <c r="O2" s="934"/>
    </row>
    <row r="3" spans="1:15" s="13" customFormat="1" ht="15.75">
      <c r="A3" s="935" t="s">
        <v>338</v>
      </c>
      <c r="B3" s="935"/>
      <c r="C3" s="935"/>
      <c r="D3" s="935"/>
      <c r="E3" s="935"/>
      <c r="F3" s="935"/>
      <c r="G3" s="935"/>
      <c r="H3" s="935"/>
      <c r="I3" s="935"/>
      <c r="J3" s="935"/>
      <c r="K3" s="935"/>
      <c r="L3" s="935"/>
      <c r="M3" s="935"/>
      <c r="N3" s="935"/>
      <c r="O3" s="935"/>
    </row>
    <row r="4" spans="1:15" s="13" customFormat="1" ht="15.75">
      <c r="A4" s="935">
        <v>2020</v>
      </c>
      <c r="B4" s="935"/>
      <c r="C4" s="935"/>
      <c r="D4" s="935"/>
      <c r="E4" s="935"/>
      <c r="F4" s="935"/>
      <c r="G4" s="935"/>
      <c r="H4" s="935"/>
      <c r="I4" s="935"/>
      <c r="J4" s="935"/>
      <c r="K4" s="935"/>
      <c r="L4" s="935"/>
      <c r="M4" s="935"/>
      <c r="N4" s="935"/>
      <c r="O4" s="935"/>
    </row>
    <row r="5" spans="1:15" ht="20.100000000000001" customHeight="1">
      <c r="A5" s="27" t="s">
        <v>188</v>
      </c>
      <c r="B5" s="190"/>
      <c r="C5" s="190"/>
      <c r="D5" s="190"/>
      <c r="E5" s="190"/>
      <c r="F5" s="90"/>
      <c r="G5" s="90"/>
      <c r="H5" s="90"/>
      <c r="I5" s="90"/>
      <c r="J5" s="90"/>
      <c r="K5" s="90"/>
      <c r="L5" s="90"/>
      <c r="M5" s="90"/>
      <c r="N5" s="90"/>
      <c r="O5" s="53" t="s">
        <v>189</v>
      </c>
    </row>
    <row r="6" spans="1:15" s="5" customFormat="1" ht="26.25" customHeight="1" thickBot="1">
      <c r="A6" s="799" t="s">
        <v>197</v>
      </c>
      <c r="B6" s="294" t="s">
        <v>4</v>
      </c>
      <c r="C6" s="294" t="s">
        <v>5</v>
      </c>
      <c r="D6" s="294" t="s">
        <v>6</v>
      </c>
      <c r="E6" s="294" t="s">
        <v>796</v>
      </c>
      <c r="F6" s="294" t="s">
        <v>8</v>
      </c>
      <c r="G6" s="294" t="s">
        <v>57</v>
      </c>
      <c r="H6" s="294" t="s">
        <v>9</v>
      </c>
      <c r="I6" s="294" t="s">
        <v>58</v>
      </c>
      <c r="J6" s="294" t="s">
        <v>10</v>
      </c>
      <c r="K6" s="294" t="s">
        <v>59</v>
      </c>
      <c r="L6" s="294" t="s">
        <v>11</v>
      </c>
      <c r="M6" s="294" t="s">
        <v>12</v>
      </c>
      <c r="N6" s="294" t="s">
        <v>0</v>
      </c>
      <c r="O6" s="864" t="s">
        <v>456</v>
      </c>
    </row>
    <row r="7" spans="1:15" s="5" customFormat="1" ht="24" customHeight="1">
      <c r="A7" s="801"/>
      <c r="B7" s="275" t="s">
        <v>116</v>
      </c>
      <c r="C7" s="275" t="s">
        <v>117</v>
      </c>
      <c r="D7" s="275" t="s">
        <v>118</v>
      </c>
      <c r="E7" s="275" t="s">
        <v>119</v>
      </c>
      <c r="F7" s="275" t="s">
        <v>17</v>
      </c>
      <c r="G7" s="275" t="s">
        <v>121</v>
      </c>
      <c r="H7" s="275" t="s">
        <v>263</v>
      </c>
      <c r="I7" s="275" t="s">
        <v>123</v>
      </c>
      <c r="J7" s="275" t="s">
        <v>124</v>
      </c>
      <c r="K7" s="275" t="s">
        <v>126</v>
      </c>
      <c r="L7" s="275" t="s">
        <v>127</v>
      </c>
      <c r="M7" s="275" t="s">
        <v>128</v>
      </c>
      <c r="N7" s="275" t="s">
        <v>1</v>
      </c>
      <c r="O7" s="866"/>
    </row>
    <row r="8" spans="1:15" s="6" customFormat="1" ht="25.5" customHeight="1" thickBot="1">
      <c r="A8" s="586" t="s">
        <v>67</v>
      </c>
      <c r="B8" s="246">
        <v>33693</v>
      </c>
      <c r="C8" s="246">
        <v>31894</v>
      </c>
      <c r="D8" s="246">
        <v>5834</v>
      </c>
      <c r="E8" s="246">
        <v>0</v>
      </c>
      <c r="F8" s="246">
        <v>0</v>
      </c>
      <c r="G8" s="246">
        <v>0</v>
      </c>
      <c r="H8" s="246">
        <v>1379</v>
      </c>
      <c r="I8" s="246">
        <v>2464</v>
      </c>
      <c r="J8" s="246">
        <v>3040</v>
      </c>
      <c r="K8" s="246">
        <v>3393</v>
      </c>
      <c r="L8" s="246">
        <v>5074</v>
      </c>
      <c r="M8" s="246">
        <v>7041</v>
      </c>
      <c r="N8" s="247">
        <f>SUM(B8:M8)</f>
        <v>93812</v>
      </c>
      <c r="O8" s="582" t="s">
        <v>68</v>
      </c>
    </row>
    <row r="9" spans="1:15" s="6" customFormat="1" ht="25.5" customHeight="1" thickBot="1">
      <c r="A9" s="359" t="s">
        <v>101</v>
      </c>
      <c r="B9" s="248">
        <v>2505</v>
      </c>
      <c r="C9" s="248">
        <v>2544</v>
      </c>
      <c r="D9" s="248">
        <v>653</v>
      </c>
      <c r="E9" s="248">
        <v>0</v>
      </c>
      <c r="F9" s="248">
        <v>0</v>
      </c>
      <c r="G9" s="248">
        <v>0</v>
      </c>
      <c r="H9" s="248">
        <v>383</v>
      </c>
      <c r="I9" s="248">
        <v>336</v>
      </c>
      <c r="J9" s="248">
        <v>199</v>
      </c>
      <c r="K9" s="123">
        <v>191</v>
      </c>
      <c r="L9" s="123">
        <v>291</v>
      </c>
      <c r="M9" s="248">
        <v>333</v>
      </c>
      <c r="N9" s="249">
        <f t="shared" ref="N9:N18" si="0">SUM(B9:M9)</f>
        <v>7435</v>
      </c>
      <c r="O9" s="583" t="s">
        <v>102</v>
      </c>
    </row>
    <row r="10" spans="1:15" s="6" customFormat="1" ht="25.5" customHeight="1" thickBot="1">
      <c r="A10" s="361" t="s">
        <v>468</v>
      </c>
      <c r="B10" s="121">
        <v>53124</v>
      </c>
      <c r="C10" s="121">
        <v>44755</v>
      </c>
      <c r="D10" s="121">
        <v>6912</v>
      </c>
      <c r="E10" s="121">
        <v>0</v>
      </c>
      <c r="F10" s="121">
        <v>0</v>
      </c>
      <c r="G10" s="121">
        <v>0</v>
      </c>
      <c r="H10" s="121">
        <v>0</v>
      </c>
      <c r="I10" s="121">
        <v>0</v>
      </c>
      <c r="J10" s="121">
        <v>0</v>
      </c>
      <c r="K10" s="121">
        <v>9286</v>
      </c>
      <c r="L10" s="121">
        <v>6871</v>
      </c>
      <c r="M10" s="121">
        <v>7830</v>
      </c>
      <c r="N10" s="122">
        <f t="shared" si="0"/>
        <v>128778</v>
      </c>
      <c r="O10" s="584" t="s">
        <v>469</v>
      </c>
    </row>
    <row r="11" spans="1:15" s="6" customFormat="1" ht="25.5" customHeight="1" thickBot="1">
      <c r="A11" s="57" t="s">
        <v>192</v>
      </c>
      <c r="B11" s="248">
        <v>4348</v>
      </c>
      <c r="C11" s="248">
        <v>4032</v>
      </c>
      <c r="D11" s="248">
        <v>1120</v>
      </c>
      <c r="E11" s="248">
        <v>0</v>
      </c>
      <c r="F11" s="248">
        <v>0</v>
      </c>
      <c r="G11" s="248">
        <v>0</v>
      </c>
      <c r="H11" s="248">
        <v>31</v>
      </c>
      <c r="I11" s="248">
        <v>331</v>
      </c>
      <c r="J11" s="248">
        <v>112</v>
      </c>
      <c r="K11" s="123">
        <v>266</v>
      </c>
      <c r="L11" s="123">
        <v>1265</v>
      </c>
      <c r="M11" s="248">
        <v>5380</v>
      </c>
      <c r="N11" s="249">
        <f t="shared" si="0"/>
        <v>16885</v>
      </c>
      <c r="O11" s="71" t="s">
        <v>193</v>
      </c>
    </row>
    <row r="12" spans="1:15" s="6" customFormat="1" ht="25.5" customHeight="1" thickBot="1">
      <c r="A12" s="361" t="s">
        <v>194</v>
      </c>
      <c r="B12" s="121">
        <v>2589</v>
      </c>
      <c r="C12" s="121">
        <v>2327</v>
      </c>
      <c r="D12" s="121">
        <v>669</v>
      </c>
      <c r="E12" s="121">
        <v>0</v>
      </c>
      <c r="F12" s="121">
        <v>0</v>
      </c>
      <c r="G12" s="121">
        <v>0</v>
      </c>
      <c r="H12" s="121">
        <v>9</v>
      </c>
      <c r="I12" s="121">
        <v>54</v>
      </c>
      <c r="J12" s="121">
        <v>25</v>
      </c>
      <c r="K12" s="121">
        <v>76</v>
      </c>
      <c r="L12" s="121">
        <v>390</v>
      </c>
      <c r="M12" s="121">
        <v>1432</v>
      </c>
      <c r="N12" s="122">
        <f t="shared" si="0"/>
        <v>7571</v>
      </c>
      <c r="O12" s="584" t="s">
        <v>216</v>
      </c>
    </row>
    <row r="13" spans="1:15" s="6" customFormat="1" ht="25.5" customHeight="1" thickBot="1">
      <c r="A13" s="69" t="s">
        <v>195</v>
      </c>
      <c r="B13" s="248">
        <v>1178</v>
      </c>
      <c r="C13" s="248">
        <v>1496</v>
      </c>
      <c r="D13" s="248">
        <v>366</v>
      </c>
      <c r="E13" s="248">
        <v>0</v>
      </c>
      <c r="F13" s="248">
        <v>0</v>
      </c>
      <c r="G13" s="248">
        <v>0</v>
      </c>
      <c r="H13" s="248">
        <v>23</v>
      </c>
      <c r="I13" s="248">
        <v>21</v>
      </c>
      <c r="J13" s="248">
        <v>96</v>
      </c>
      <c r="K13" s="123">
        <v>0</v>
      </c>
      <c r="L13" s="123">
        <v>0</v>
      </c>
      <c r="M13" s="248">
        <v>748</v>
      </c>
      <c r="N13" s="249">
        <f t="shared" si="0"/>
        <v>3928</v>
      </c>
      <c r="O13" s="159" t="s">
        <v>217</v>
      </c>
    </row>
    <row r="14" spans="1:15" s="6" customFormat="1" ht="35.1" customHeight="1" thickBot="1">
      <c r="A14" s="587" t="s">
        <v>702</v>
      </c>
      <c r="B14" s="320" t="s">
        <v>285</v>
      </c>
      <c r="C14" s="320" t="s">
        <v>285</v>
      </c>
      <c r="D14" s="320" t="s">
        <v>285</v>
      </c>
      <c r="E14" s="320" t="s">
        <v>285</v>
      </c>
      <c r="F14" s="320" t="s">
        <v>285</v>
      </c>
      <c r="G14" s="320" t="s">
        <v>285</v>
      </c>
      <c r="H14" s="320" t="s">
        <v>285</v>
      </c>
      <c r="I14" s="320" t="s">
        <v>285</v>
      </c>
      <c r="J14" s="320" t="s">
        <v>285</v>
      </c>
      <c r="K14" s="320" t="s">
        <v>285</v>
      </c>
      <c r="L14" s="320" t="s">
        <v>285</v>
      </c>
      <c r="M14" s="320" t="s">
        <v>285</v>
      </c>
      <c r="N14" s="324" t="s">
        <v>285</v>
      </c>
      <c r="O14" s="585" t="s">
        <v>700</v>
      </c>
    </row>
    <row r="15" spans="1:15" s="6" customFormat="1" ht="25.5" customHeight="1" thickBot="1">
      <c r="A15" s="57" t="s">
        <v>703</v>
      </c>
      <c r="B15" s="123">
        <v>11150</v>
      </c>
      <c r="C15" s="123">
        <v>7794</v>
      </c>
      <c r="D15" s="123">
        <v>1548</v>
      </c>
      <c r="E15" s="123">
        <v>0</v>
      </c>
      <c r="F15" s="123">
        <v>0</v>
      </c>
      <c r="G15" s="123">
        <v>2</v>
      </c>
      <c r="H15" s="123">
        <v>230</v>
      </c>
      <c r="I15" s="123">
        <v>390</v>
      </c>
      <c r="J15" s="123">
        <v>604</v>
      </c>
      <c r="K15" s="123">
        <v>1842</v>
      </c>
      <c r="L15" s="123">
        <v>2180</v>
      </c>
      <c r="M15" s="123">
        <v>4223</v>
      </c>
      <c r="N15" s="315">
        <f>SUM(B15:M15)</f>
        <v>29963</v>
      </c>
      <c r="O15" s="71" t="s">
        <v>701</v>
      </c>
    </row>
    <row r="16" spans="1:15" s="6" customFormat="1" ht="35.1" customHeight="1" thickBot="1">
      <c r="A16" s="361" t="s">
        <v>746</v>
      </c>
      <c r="B16" s="121">
        <v>0</v>
      </c>
      <c r="C16" s="121">
        <v>0</v>
      </c>
      <c r="D16" s="121">
        <v>0</v>
      </c>
      <c r="E16" s="121">
        <v>0</v>
      </c>
      <c r="F16" s="121">
        <v>0</v>
      </c>
      <c r="G16" s="121">
        <v>0</v>
      </c>
      <c r="H16" s="121">
        <v>0</v>
      </c>
      <c r="I16" s="121">
        <v>0</v>
      </c>
      <c r="J16" s="121">
        <v>0</v>
      </c>
      <c r="K16" s="121">
        <v>0</v>
      </c>
      <c r="L16" s="121">
        <v>0</v>
      </c>
      <c r="M16" s="121">
        <v>0</v>
      </c>
      <c r="N16" s="122">
        <f t="shared" si="0"/>
        <v>0</v>
      </c>
      <c r="O16" s="584" t="s">
        <v>748</v>
      </c>
    </row>
    <row r="17" spans="1:15" s="6" customFormat="1" ht="25.5" customHeight="1" thickBot="1">
      <c r="A17" s="359" t="s">
        <v>747</v>
      </c>
      <c r="B17" s="248">
        <v>0</v>
      </c>
      <c r="C17" s="248">
        <v>0</v>
      </c>
      <c r="D17" s="248">
        <v>0</v>
      </c>
      <c r="E17" s="248">
        <v>0</v>
      </c>
      <c r="F17" s="248">
        <v>0</v>
      </c>
      <c r="G17" s="248">
        <v>0</v>
      </c>
      <c r="H17" s="248">
        <v>0</v>
      </c>
      <c r="I17" s="248">
        <v>0</v>
      </c>
      <c r="J17" s="248">
        <v>0</v>
      </c>
      <c r="K17" s="123">
        <v>0</v>
      </c>
      <c r="L17" s="123">
        <v>0</v>
      </c>
      <c r="M17" s="248">
        <v>0</v>
      </c>
      <c r="N17" s="249">
        <f t="shared" si="0"/>
        <v>0</v>
      </c>
      <c r="O17" s="583" t="s">
        <v>749</v>
      </c>
    </row>
    <row r="18" spans="1:15" s="6" customFormat="1" ht="35.1" customHeight="1">
      <c r="A18" s="365" t="s">
        <v>238</v>
      </c>
      <c r="B18" s="250">
        <v>15312</v>
      </c>
      <c r="C18" s="250">
        <v>11777</v>
      </c>
      <c r="D18" s="250">
        <v>4224</v>
      </c>
      <c r="E18" s="250">
        <v>0</v>
      </c>
      <c r="F18" s="250">
        <v>0</v>
      </c>
      <c r="G18" s="250">
        <v>364</v>
      </c>
      <c r="H18" s="250">
        <v>6341</v>
      </c>
      <c r="I18" s="250">
        <v>6578</v>
      </c>
      <c r="J18" s="250">
        <v>6423</v>
      </c>
      <c r="K18" s="250">
        <v>10158</v>
      </c>
      <c r="L18" s="250">
        <v>9339</v>
      </c>
      <c r="M18" s="250">
        <v>10076</v>
      </c>
      <c r="N18" s="251">
        <f t="shared" si="0"/>
        <v>80592</v>
      </c>
      <c r="O18" s="585" t="s">
        <v>239</v>
      </c>
    </row>
    <row r="19" spans="1:15" ht="25.5" customHeight="1">
      <c r="A19" s="567" t="s">
        <v>0</v>
      </c>
      <c r="B19" s="117">
        <f>SUM(B8:B13,B15:B18)</f>
        <v>123899</v>
      </c>
      <c r="C19" s="117">
        <f t="shared" ref="C19:L19" si="1">SUM(C8:C13,C15:C18)</f>
        <v>106619</v>
      </c>
      <c r="D19" s="117">
        <f>SUM(D8:D13,D15:D18)</f>
        <v>21326</v>
      </c>
      <c r="E19" s="117">
        <f t="shared" si="1"/>
        <v>0</v>
      </c>
      <c r="F19" s="117">
        <f t="shared" si="1"/>
        <v>0</v>
      </c>
      <c r="G19" s="117">
        <f t="shared" si="1"/>
        <v>366</v>
      </c>
      <c r="H19" s="117">
        <f t="shared" si="1"/>
        <v>8396</v>
      </c>
      <c r="I19" s="117">
        <f t="shared" si="1"/>
        <v>10174</v>
      </c>
      <c r="J19" s="117">
        <f t="shared" si="1"/>
        <v>10499</v>
      </c>
      <c r="K19" s="117">
        <f t="shared" si="1"/>
        <v>25212</v>
      </c>
      <c r="L19" s="117">
        <f t="shared" si="1"/>
        <v>25410</v>
      </c>
      <c r="M19" s="117">
        <f>SUM(M8:M13,M15:M18)</f>
        <v>37063</v>
      </c>
      <c r="N19" s="117">
        <f>SUM(N8:N13,N15:N18)</f>
        <v>368964</v>
      </c>
      <c r="O19" s="569" t="s">
        <v>1</v>
      </c>
    </row>
    <row r="20" spans="1:15">
      <c r="A20" s="410" t="s">
        <v>697</v>
      </c>
      <c r="B20" s="321"/>
      <c r="C20" s="321"/>
      <c r="D20" s="321"/>
      <c r="E20" s="321"/>
      <c r="F20" s="321"/>
      <c r="G20" s="588"/>
      <c r="H20" s="588"/>
      <c r="I20" s="589"/>
      <c r="J20" s="589"/>
      <c r="K20" s="589"/>
      <c r="L20" s="589"/>
      <c r="M20" s="589"/>
      <c r="N20" s="589"/>
      <c r="O20" s="589" t="s">
        <v>698</v>
      </c>
    </row>
    <row r="21" spans="1:15" ht="12.75" customHeight="1">
      <c r="A21" s="929" t="s">
        <v>699</v>
      </c>
      <c r="B21" s="929"/>
      <c r="C21" s="929"/>
      <c r="D21" s="929"/>
      <c r="E21" s="929"/>
      <c r="F21" s="929"/>
      <c r="G21" s="930" t="s">
        <v>769</v>
      </c>
      <c r="H21" s="930"/>
      <c r="I21" s="930"/>
      <c r="J21" s="930"/>
      <c r="K21" s="930"/>
      <c r="L21" s="930"/>
      <c r="M21" s="930"/>
      <c r="N21" s="930"/>
      <c r="O21" s="930"/>
    </row>
    <row r="22" spans="1:15">
      <c r="A22" s="928" t="s">
        <v>819</v>
      </c>
      <c r="B22" s="928"/>
      <c r="C22" s="928"/>
      <c r="D22" s="928"/>
      <c r="E22" s="928"/>
      <c r="F22" s="928"/>
      <c r="O22" s="687" t="s">
        <v>837</v>
      </c>
    </row>
    <row r="33" s="90" customFormat="1" ht="29.25" customHeight="1"/>
  </sheetData>
  <mergeCells count="9">
    <mergeCell ref="A22:F22"/>
    <mergeCell ref="A21:F21"/>
    <mergeCell ref="G21:O21"/>
    <mergeCell ref="O6:O7"/>
    <mergeCell ref="A1:O1"/>
    <mergeCell ref="A2:O2"/>
    <mergeCell ref="A3:O3"/>
    <mergeCell ref="A4:O4"/>
    <mergeCell ref="A6:A7"/>
  </mergeCells>
  <printOptions horizontalCentered="1" verticalCentered="1"/>
  <pageMargins left="0" right="0" top="0" bottom="0.04" header="0" footer="0"/>
  <pageSetup paperSize="9"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5:E30"/>
  <sheetViews>
    <sheetView showGridLines="0" rightToLeft="1" view="pageBreakPreview" zoomScaleNormal="100" zoomScaleSheetLayoutView="100" workbookViewId="0">
      <selection activeCell="A28" sqref="A28"/>
    </sheetView>
  </sheetViews>
  <sheetFormatPr defaultRowHeight="12.75"/>
  <cols>
    <col min="1" max="1" width="41.28515625" style="1" customWidth="1"/>
    <col min="2" max="2" width="6.7109375" style="1" customWidth="1"/>
    <col min="3" max="3" width="47.7109375" style="2" customWidth="1"/>
    <col min="4" max="16384" width="9.140625" style="1"/>
  </cols>
  <sheetData>
    <row r="5" spans="1:5" s="15" customFormat="1" ht="30">
      <c r="A5" s="222" t="s">
        <v>143</v>
      </c>
      <c r="B5" s="87"/>
      <c r="C5" s="230" t="s">
        <v>144</v>
      </c>
    </row>
    <row r="6" spans="1:5" ht="20.25">
      <c r="A6" s="111"/>
      <c r="C6" s="34"/>
    </row>
    <row r="7" spans="1:5" s="3" customFormat="1" ht="131.25" customHeight="1">
      <c r="A7" s="223" t="s">
        <v>781</v>
      </c>
      <c r="C7" s="226" t="s">
        <v>646</v>
      </c>
    </row>
    <row r="8" spans="1:5" s="3" customFormat="1" ht="94.5" customHeight="1">
      <c r="A8" s="223" t="s">
        <v>779</v>
      </c>
      <c r="C8" s="226" t="s">
        <v>647</v>
      </c>
    </row>
    <row r="9" spans="1:5" s="3" customFormat="1" ht="112.5">
      <c r="A9" s="223" t="s">
        <v>780</v>
      </c>
      <c r="C9" s="226" t="s">
        <v>763</v>
      </c>
    </row>
    <row r="10" spans="1:5" s="28" customFormat="1" ht="22.5">
      <c r="A10" s="151" t="s">
        <v>80</v>
      </c>
      <c r="C10" s="227" t="s">
        <v>81</v>
      </c>
      <c r="E10" s="3"/>
    </row>
    <row r="11" spans="1:5" s="28" customFormat="1" ht="18.75" customHeight="1">
      <c r="A11" s="224" t="s">
        <v>310</v>
      </c>
      <c r="B11" s="125"/>
      <c r="C11" s="228" t="s">
        <v>305</v>
      </c>
      <c r="E11" s="3"/>
    </row>
    <row r="12" spans="1:5" s="28" customFormat="1" ht="18.75" customHeight="1">
      <c r="A12" s="225" t="s">
        <v>311</v>
      </c>
      <c r="C12" s="229" t="s">
        <v>306</v>
      </c>
      <c r="E12" s="3"/>
    </row>
    <row r="13" spans="1:5" s="28" customFormat="1" ht="18.75" customHeight="1">
      <c r="A13" s="225" t="s">
        <v>312</v>
      </c>
      <c r="C13" s="229" t="s">
        <v>317</v>
      </c>
      <c r="E13" s="3"/>
    </row>
    <row r="14" spans="1:5" s="28" customFormat="1" ht="18.75" customHeight="1">
      <c r="A14" s="225" t="s">
        <v>511</v>
      </c>
      <c r="C14" s="229" t="s">
        <v>512</v>
      </c>
      <c r="E14" s="3"/>
    </row>
    <row r="15" spans="1:5" s="28" customFormat="1" ht="18.75" customHeight="1">
      <c r="A15" s="225" t="s">
        <v>648</v>
      </c>
      <c r="C15" s="229" t="s">
        <v>307</v>
      </c>
      <c r="E15" s="3"/>
    </row>
    <row r="16" spans="1:5" s="28" customFormat="1" ht="18.75" customHeight="1">
      <c r="A16" s="225" t="s">
        <v>505</v>
      </c>
      <c r="C16" s="229" t="s">
        <v>506</v>
      </c>
      <c r="E16" s="3"/>
    </row>
    <row r="17" spans="1:5" s="28" customFormat="1" ht="18.75" customHeight="1">
      <c r="A17" s="225" t="s">
        <v>314</v>
      </c>
      <c r="C17" s="229" t="s">
        <v>313</v>
      </c>
      <c r="E17" s="3"/>
    </row>
    <row r="18" spans="1:5" s="28" customFormat="1" ht="18.75" customHeight="1">
      <c r="A18" s="225" t="s">
        <v>315</v>
      </c>
      <c r="C18" s="229" t="s">
        <v>308</v>
      </c>
      <c r="E18" s="3"/>
    </row>
    <row r="19" spans="1:5" s="28" customFormat="1" ht="18.75" customHeight="1">
      <c r="A19" s="225" t="s">
        <v>316</v>
      </c>
      <c r="C19" s="229" t="s">
        <v>309</v>
      </c>
      <c r="E19" s="3"/>
    </row>
    <row r="20" spans="1:5" ht="18.75">
      <c r="A20" s="225" t="s">
        <v>649</v>
      </c>
      <c r="C20" s="229" t="s">
        <v>318</v>
      </c>
    </row>
    <row r="21" spans="1:5" s="28" customFormat="1" ht="19.5" customHeight="1">
      <c r="A21" s="225" t="s">
        <v>650</v>
      </c>
      <c r="C21" s="229" t="s">
        <v>319</v>
      </c>
      <c r="E21" s="3"/>
    </row>
    <row r="22" spans="1:5" ht="18.75">
      <c r="A22" s="225" t="s">
        <v>651</v>
      </c>
      <c r="C22" s="229" t="s">
        <v>320</v>
      </c>
    </row>
    <row r="23" spans="1:5" ht="18.75">
      <c r="A23" s="225" t="s">
        <v>504</v>
      </c>
      <c r="C23" s="229" t="s">
        <v>653</v>
      </c>
    </row>
    <row r="24" spans="1:5" ht="18.75">
      <c r="A24" s="225" t="s">
        <v>652</v>
      </c>
      <c r="C24" s="229" t="s">
        <v>654</v>
      </c>
    </row>
    <row r="27" spans="1:5" s="773" customFormat="1" ht="18" customHeight="1">
      <c r="A27" s="785" t="s">
        <v>862</v>
      </c>
      <c r="B27" s="786"/>
      <c r="C27" s="787" t="s">
        <v>863</v>
      </c>
    </row>
    <row r="28" spans="1:5" s="773" customFormat="1" ht="18" customHeight="1">
      <c r="A28" s="788" t="s">
        <v>864</v>
      </c>
      <c r="B28" s="786"/>
      <c r="C28" s="787" t="s">
        <v>865</v>
      </c>
    </row>
    <row r="29" spans="1:5" s="773" customFormat="1" ht="20.100000000000001" customHeight="1">
      <c r="A29" s="785" t="s">
        <v>866</v>
      </c>
      <c r="B29" s="786"/>
      <c r="C29" s="787" t="s">
        <v>867</v>
      </c>
    </row>
    <row r="30" spans="1:5" ht="18" customHeight="1"/>
  </sheetData>
  <printOptions horizontalCentered="1" verticalCentered="1"/>
  <pageMargins left="0" right="0" top="0" bottom="0" header="0" footer="0"/>
  <pageSetup paperSize="9" scale="9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Q35"/>
  <sheetViews>
    <sheetView showGridLines="0" rightToLeft="1" view="pageBreakPreview" zoomScaleNormal="75" zoomScaleSheetLayoutView="100" workbookViewId="0">
      <selection activeCell="G7" sqref="G7"/>
    </sheetView>
  </sheetViews>
  <sheetFormatPr defaultRowHeight="12.75"/>
  <cols>
    <col min="1" max="1" width="18.85546875" style="18" customWidth="1"/>
    <col min="2" max="2" width="10.7109375" style="18" customWidth="1"/>
    <col min="3" max="3" width="9.7109375" style="18" customWidth="1"/>
    <col min="4" max="5" width="10.7109375" style="18" customWidth="1"/>
    <col min="6" max="6" width="10.28515625" style="18" customWidth="1"/>
    <col min="7" max="7" width="7.85546875" style="18" bestFit="1" customWidth="1"/>
    <col min="8" max="8" width="11.7109375" style="23" customWidth="1"/>
    <col min="9" max="9" width="8.5703125" style="23" customWidth="1"/>
    <col min="10" max="10" width="9" style="23" hidden="1" customWidth="1"/>
    <col min="11" max="16" width="7.7109375" style="23" customWidth="1"/>
    <col min="17" max="17" width="21.5703125" style="18" customWidth="1"/>
    <col min="18" max="16384" width="9.140625" style="4"/>
  </cols>
  <sheetData>
    <row r="1" spans="1:17" s="12" customFormat="1" ht="18">
      <c r="A1" s="793" t="s">
        <v>351</v>
      </c>
      <c r="B1" s="794"/>
      <c r="C1" s="794"/>
      <c r="D1" s="794"/>
      <c r="E1" s="794"/>
      <c r="F1" s="794"/>
      <c r="G1" s="794"/>
      <c r="H1" s="794"/>
      <c r="I1" s="794"/>
      <c r="J1" s="794"/>
      <c r="K1" s="794"/>
      <c r="L1" s="794"/>
      <c r="M1" s="794"/>
      <c r="N1" s="794"/>
      <c r="O1" s="794"/>
      <c r="P1" s="794"/>
      <c r="Q1" s="794"/>
    </row>
    <row r="2" spans="1:17" s="12" customFormat="1" ht="18">
      <c r="A2" s="795">
        <v>2020</v>
      </c>
      <c r="B2" s="796"/>
      <c r="C2" s="796"/>
      <c r="D2" s="796"/>
      <c r="E2" s="796"/>
      <c r="F2" s="796"/>
      <c r="G2" s="796"/>
      <c r="H2" s="796"/>
      <c r="I2" s="796"/>
      <c r="J2" s="796"/>
      <c r="K2" s="796"/>
      <c r="L2" s="796"/>
      <c r="M2" s="796"/>
      <c r="N2" s="796"/>
      <c r="O2" s="796"/>
      <c r="P2" s="796"/>
      <c r="Q2" s="796"/>
    </row>
    <row r="3" spans="1:17" s="13" customFormat="1" ht="15.75">
      <c r="A3" s="798" t="s">
        <v>352</v>
      </c>
      <c r="B3" s="798"/>
      <c r="C3" s="798"/>
      <c r="D3" s="798"/>
      <c r="E3" s="798"/>
      <c r="F3" s="798"/>
      <c r="G3" s="798"/>
      <c r="H3" s="798"/>
      <c r="I3" s="798"/>
      <c r="J3" s="798"/>
      <c r="K3" s="798"/>
      <c r="L3" s="798"/>
      <c r="M3" s="798"/>
      <c r="N3" s="798"/>
      <c r="O3" s="798"/>
      <c r="P3" s="798"/>
      <c r="Q3" s="798"/>
    </row>
    <row r="4" spans="1:17" s="13" customFormat="1" ht="15.75">
      <c r="A4" s="962">
        <v>2020</v>
      </c>
      <c r="B4" s="962"/>
      <c r="C4" s="962"/>
      <c r="D4" s="962"/>
      <c r="E4" s="962"/>
      <c r="F4" s="962"/>
      <c r="G4" s="962"/>
      <c r="H4" s="962"/>
      <c r="I4" s="962"/>
      <c r="J4" s="962"/>
      <c r="K4" s="962"/>
      <c r="L4" s="962"/>
      <c r="M4" s="962"/>
      <c r="N4" s="962"/>
      <c r="O4" s="962"/>
      <c r="P4" s="962"/>
      <c r="Q4" s="962"/>
    </row>
    <row r="5" spans="1:17" ht="20.100000000000001" customHeight="1">
      <c r="A5" s="27" t="s">
        <v>242</v>
      </c>
      <c r="B5" s="26"/>
      <c r="C5" s="26"/>
      <c r="D5" s="26"/>
      <c r="E5" s="26"/>
      <c r="F5" s="4"/>
      <c r="G5" s="4"/>
      <c r="H5" s="90"/>
      <c r="I5" s="4"/>
      <c r="J5" s="4"/>
      <c r="K5" s="4"/>
      <c r="L5" s="4"/>
      <c r="M5" s="90"/>
      <c r="N5" s="4"/>
      <c r="O5" s="4"/>
      <c r="P5" s="90"/>
      <c r="Q5" s="53" t="s">
        <v>243</v>
      </c>
    </row>
    <row r="6" spans="1:17" s="5" customFormat="1" ht="28.5" customHeight="1" thickBot="1">
      <c r="A6" s="966" t="s">
        <v>343</v>
      </c>
      <c r="B6" s="871" t="s">
        <v>466</v>
      </c>
      <c r="C6" s="872"/>
      <c r="D6" s="872"/>
      <c r="E6" s="872"/>
      <c r="F6" s="872"/>
      <c r="G6" s="891"/>
      <c r="H6" s="937" t="s">
        <v>347</v>
      </c>
      <c r="I6" s="937" t="s">
        <v>470</v>
      </c>
      <c r="J6" s="959" t="s">
        <v>348</v>
      </c>
      <c r="K6" s="944" t="s">
        <v>349</v>
      </c>
      <c r="L6" s="945"/>
      <c r="M6" s="909"/>
      <c r="N6" s="950" t="s">
        <v>350</v>
      </c>
      <c r="O6" s="951"/>
      <c r="P6" s="952"/>
      <c r="Q6" s="963" t="s">
        <v>342</v>
      </c>
    </row>
    <row r="7" spans="1:17" s="5" customFormat="1" ht="27.75" customHeight="1" thickBot="1">
      <c r="A7" s="967"/>
      <c r="B7" s="252" t="s">
        <v>440</v>
      </c>
      <c r="C7" s="252" t="s">
        <v>441</v>
      </c>
      <c r="D7" s="252" t="s">
        <v>442</v>
      </c>
      <c r="E7" s="252" t="s">
        <v>443</v>
      </c>
      <c r="F7" s="252" t="s">
        <v>345</v>
      </c>
      <c r="G7" s="252" t="s">
        <v>0</v>
      </c>
      <c r="H7" s="938"/>
      <c r="I7" s="938"/>
      <c r="J7" s="960"/>
      <c r="K7" s="946"/>
      <c r="L7" s="947"/>
      <c r="M7" s="910"/>
      <c r="N7" s="953"/>
      <c r="O7" s="954"/>
      <c r="P7" s="955"/>
      <c r="Q7" s="964"/>
    </row>
    <row r="8" spans="1:17" s="5" customFormat="1" ht="12" customHeight="1" thickBot="1">
      <c r="A8" s="967"/>
      <c r="B8" s="940" t="s">
        <v>437</v>
      </c>
      <c r="C8" s="940" t="s">
        <v>438</v>
      </c>
      <c r="D8" s="940" t="s">
        <v>346</v>
      </c>
      <c r="E8" s="940" t="s">
        <v>439</v>
      </c>
      <c r="F8" s="940" t="s">
        <v>344</v>
      </c>
      <c r="G8" s="940" t="s">
        <v>1</v>
      </c>
      <c r="H8" s="938"/>
      <c r="I8" s="938"/>
      <c r="J8" s="960"/>
      <c r="K8" s="948"/>
      <c r="L8" s="949"/>
      <c r="M8" s="911"/>
      <c r="N8" s="953"/>
      <c r="O8" s="954"/>
      <c r="P8" s="955"/>
      <c r="Q8" s="964"/>
    </row>
    <row r="9" spans="1:17" s="5" customFormat="1" ht="15" customHeight="1" thickBot="1">
      <c r="A9" s="967"/>
      <c r="B9" s="940"/>
      <c r="C9" s="940"/>
      <c r="D9" s="940"/>
      <c r="E9" s="940"/>
      <c r="F9" s="940"/>
      <c r="G9" s="940"/>
      <c r="H9" s="938"/>
      <c r="I9" s="938"/>
      <c r="J9" s="960"/>
      <c r="K9" s="958" t="s">
        <v>323</v>
      </c>
      <c r="L9" s="958" t="s">
        <v>324</v>
      </c>
      <c r="M9" s="956" t="s">
        <v>322</v>
      </c>
      <c r="N9" s="958" t="s">
        <v>323</v>
      </c>
      <c r="O9" s="958" t="s">
        <v>324</v>
      </c>
      <c r="P9" s="956" t="s">
        <v>322</v>
      </c>
      <c r="Q9" s="964"/>
    </row>
    <row r="10" spans="1:17" s="5" customFormat="1" ht="14.25" customHeight="1">
      <c r="A10" s="968"/>
      <c r="B10" s="941"/>
      <c r="C10" s="941"/>
      <c r="D10" s="941"/>
      <c r="E10" s="941"/>
      <c r="F10" s="941"/>
      <c r="G10" s="941"/>
      <c r="H10" s="939"/>
      <c r="I10" s="939"/>
      <c r="J10" s="961"/>
      <c r="K10" s="957"/>
      <c r="L10" s="957"/>
      <c r="M10" s="957"/>
      <c r="N10" s="957"/>
      <c r="O10" s="957"/>
      <c r="P10" s="957"/>
      <c r="Q10" s="965"/>
    </row>
    <row r="11" spans="1:17" s="6" customFormat="1" ht="27" customHeight="1" thickBot="1">
      <c r="A11" s="68" t="s">
        <v>69</v>
      </c>
      <c r="B11" s="165">
        <v>120</v>
      </c>
      <c r="C11" s="165">
        <v>245</v>
      </c>
      <c r="D11" s="165">
        <v>25</v>
      </c>
      <c r="E11" s="165">
        <v>12</v>
      </c>
      <c r="F11" s="253">
        <v>75</v>
      </c>
      <c r="G11" s="286">
        <f t="shared" ref="G11:G17" si="0">SUM(B11:F11)</f>
        <v>477</v>
      </c>
      <c r="H11" s="253">
        <v>764</v>
      </c>
      <c r="I11" s="253">
        <v>267</v>
      </c>
      <c r="J11" s="253"/>
      <c r="K11" s="165">
        <v>36</v>
      </c>
      <c r="L11" s="165">
        <v>3</v>
      </c>
      <c r="M11" s="256">
        <f>K11+L11</f>
        <v>39</v>
      </c>
      <c r="N11" s="165">
        <v>0</v>
      </c>
      <c r="O11" s="165">
        <v>2</v>
      </c>
      <c r="P11" s="719">
        <f>N11+O11</f>
        <v>2</v>
      </c>
      <c r="Q11" s="70" t="s">
        <v>70</v>
      </c>
    </row>
    <row r="12" spans="1:17" s="6" customFormat="1" ht="27" customHeight="1" thickBot="1">
      <c r="A12" s="57" t="s">
        <v>71</v>
      </c>
      <c r="B12" s="166">
        <v>124</v>
      </c>
      <c r="C12" s="166">
        <v>320</v>
      </c>
      <c r="D12" s="166">
        <v>87</v>
      </c>
      <c r="E12" s="166">
        <v>26</v>
      </c>
      <c r="F12" s="166">
        <v>145</v>
      </c>
      <c r="G12" s="287">
        <f t="shared" si="0"/>
        <v>702</v>
      </c>
      <c r="H12" s="166">
        <v>1101</v>
      </c>
      <c r="I12" s="166">
        <v>352</v>
      </c>
      <c r="J12" s="166"/>
      <c r="K12" s="166">
        <v>67</v>
      </c>
      <c r="L12" s="166">
        <v>9</v>
      </c>
      <c r="M12" s="241">
        <f t="shared" ref="M12:M18" si="1">K12+L12</f>
        <v>76</v>
      </c>
      <c r="N12" s="166">
        <v>1</v>
      </c>
      <c r="O12" s="166">
        <v>11</v>
      </c>
      <c r="P12" s="720">
        <f t="shared" ref="P12:P17" si="2">N12+O12</f>
        <v>12</v>
      </c>
      <c r="Q12" s="71" t="s">
        <v>353</v>
      </c>
    </row>
    <row r="13" spans="1:17" s="6" customFormat="1" ht="27" customHeight="1" thickBot="1">
      <c r="A13" s="68" t="s">
        <v>72</v>
      </c>
      <c r="B13" s="165">
        <v>40</v>
      </c>
      <c r="C13" s="165">
        <v>47</v>
      </c>
      <c r="D13" s="165">
        <v>29</v>
      </c>
      <c r="E13" s="165">
        <v>3</v>
      </c>
      <c r="F13" s="165">
        <v>74</v>
      </c>
      <c r="G13" s="288">
        <f t="shared" si="0"/>
        <v>193</v>
      </c>
      <c r="H13" s="165">
        <v>215</v>
      </c>
      <c r="I13" s="165">
        <v>65</v>
      </c>
      <c r="J13" s="165"/>
      <c r="K13" s="165">
        <v>6</v>
      </c>
      <c r="L13" s="165">
        <v>2</v>
      </c>
      <c r="M13" s="256">
        <f t="shared" si="1"/>
        <v>8</v>
      </c>
      <c r="N13" s="165">
        <f>0</f>
        <v>0</v>
      </c>
      <c r="O13" s="165">
        <v>2</v>
      </c>
      <c r="P13" s="719">
        <f t="shared" si="2"/>
        <v>2</v>
      </c>
      <c r="Q13" s="70" t="s">
        <v>356</v>
      </c>
    </row>
    <row r="14" spans="1:17" s="6" customFormat="1" ht="27" customHeight="1" thickBot="1">
      <c r="A14" s="57" t="s">
        <v>73</v>
      </c>
      <c r="B14" s="166">
        <v>22</v>
      </c>
      <c r="C14" s="166">
        <v>57</v>
      </c>
      <c r="D14" s="166">
        <v>14</v>
      </c>
      <c r="E14" s="166">
        <v>3</v>
      </c>
      <c r="F14" s="166">
        <v>23</v>
      </c>
      <c r="G14" s="287">
        <f t="shared" si="0"/>
        <v>119</v>
      </c>
      <c r="H14" s="166">
        <v>181</v>
      </c>
      <c r="I14" s="166">
        <v>61</v>
      </c>
      <c r="J14" s="166"/>
      <c r="K14" s="166">
        <v>9</v>
      </c>
      <c r="L14" s="166">
        <v>1</v>
      </c>
      <c r="M14" s="241">
        <f t="shared" si="1"/>
        <v>10</v>
      </c>
      <c r="N14" s="166">
        <v>0</v>
      </c>
      <c r="O14" s="166">
        <v>2</v>
      </c>
      <c r="P14" s="720">
        <f t="shared" si="2"/>
        <v>2</v>
      </c>
      <c r="Q14" s="71" t="s">
        <v>74</v>
      </c>
    </row>
    <row r="15" spans="1:17" s="6" customFormat="1" ht="27" customHeight="1" thickBot="1">
      <c r="A15" s="68" t="s">
        <v>75</v>
      </c>
      <c r="B15" s="165">
        <v>36</v>
      </c>
      <c r="C15" s="165">
        <v>36</v>
      </c>
      <c r="D15" s="165">
        <v>11</v>
      </c>
      <c r="E15" s="165">
        <v>6</v>
      </c>
      <c r="F15" s="165">
        <v>64</v>
      </c>
      <c r="G15" s="288">
        <f t="shared" si="0"/>
        <v>153</v>
      </c>
      <c r="H15" s="165">
        <v>166</v>
      </c>
      <c r="I15" s="165">
        <v>51</v>
      </c>
      <c r="J15" s="165"/>
      <c r="K15" s="165">
        <v>7</v>
      </c>
      <c r="L15" s="165">
        <v>1</v>
      </c>
      <c r="M15" s="256">
        <f t="shared" si="1"/>
        <v>8</v>
      </c>
      <c r="N15" s="165">
        <f>0</f>
        <v>0</v>
      </c>
      <c r="O15" s="165">
        <v>0</v>
      </c>
      <c r="P15" s="719">
        <f t="shared" si="2"/>
        <v>0</v>
      </c>
      <c r="Q15" s="70" t="s">
        <v>357</v>
      </c>
    </row>
    <row r="16" spans="1:17" s="6" customFormat="1" ht="27" customHeight="1" thickBot="1">
      <c r="A16" s="57" t="s">
        <v>76</v>
      </c>
      <c r="B16" s="166">
        <v>14</v>
      </c>
      <c r="C16" s="166">
        <v>15</v>
      </c>
      <c r="D16" s="166">
        <v>7</v>
      </c>
      <c r="E16" s="166">
        <v>5</v>
      </c>
      <c r="F16" s="166">
        <v>8</v>
      </c>
      <c r="G16" s="287">
        <f t="shared" si="0"/>
        <v>49</v>
      </c>
      <c r="H16" s="166">
        <v>47</v>
      </c>
      <c r="I16" s="166">
        <v>21</v>
      </c>
      <c r="J16" s="166"/>
      <c r="K16" s="166">
        <v>3</v>
      </c>
      <c r="L16" s="166">
        <v>3</v>
      </c>
      <c r="M16" s="241">
        <f t="shared" si="1"/>
        <v>6</v>
      </c>
      <c r="N16" s="166">
        <f>0</f>
        <v>0</v>
      </c>
      <c r="O16" s="166">
        <v>1</v>
      </c>
      <c r="P16" s="720">
        <f t="shared" si="2"/>
        <v>1</v>
      </c>
      <c r="Q16" s="71" t="s">
        <v>358</v>
      </c>
    </row>
    <row r="17" spans="1:17" s="6" customFormat="1" ht="27" customHeight="1" thickBot="1">
      <c r="A17" s="68" t="s">
        <v>77</v>
      </c>
      <c r="B17" s="165">
        <v>19</v>
      </c>
      <c r="C17" s="165">
        <v>53</v>
      </c>
      <c r="D17" s="165">
        <v>17</v>
      </c>
      <c r="E17" s="165">
        <v>7</v>
      </c>
      <c r="F17" s="165">
        <v>13</v>
      </c>
      <c r="G17" s="288">
        <f t="shared" si="0"/>
        <v>109</v>
      </c>
      <c r="H17" s="165">
        <v>163</v>
      </c>
      <c r="I17" s="165">
        <v>54</v>
      </c>
      <c r="J17" s="165"/>
      <c r="K17" s="165">
        <v>9</v>
      </c>
      <c r="L17" s="165">
        <v>1</v>
      </c>
      <c r="M17" s="256">
        <f t="shared" si="1"/>
        <v>10</v>
      </c>
      <c r="N17" s="165">
        <f>0</f>
        <v>0</v>
      </c>
      <c r="O17" s="165">
        <v>0</v>
      </c>
      <c r="P17" s="719">
        <f t="shared" si="2"/>
        <v>0</v>
      </c>
      <c r="Q17" s="70" t="s">
        <v>354</v>
      </c>
    </row>
    <row r="18" spans="1:17" s="6" customFormat="1" ht="27" customHeight="1">
      <c r="A18" s="69" t="s">
        <v>198</v>
      </c>
      <c r="B18" s="242">
        <v>29</v>
      </c>
      <c r="C18" s="242">
        <v>40</v>
      </c>
      <c r="D18" s="242">
        <v>15</v>
      </c>
      <c r="E18" s="242">
        <v>4</v>
      </c>
      <c r="F18" s="254">
        <v>57</v>
      </c>
      <c r="G18" s="289">
        <f>SUM(B18:F18)</f>
        <v>145</v>
      </c>
      <c r="H18" s="254">
        <v>109</v>
      </c>
      <c r="I18" s="254">
        <v>63</v>
      </c>
      <c r="J18" s="254"/>
      <c r="K18" s="242">
        <v>4</v>
      </c>
      <c r="L18" s="242">
        <v>2</v>
      </c>
      <c r="M18" s="718">
        <f t="shared" si="1"/>
        <v>6</v>
      </c>
      <c r="N18" s="242">
        <f>0</f>
        <v>0</v>
      </c>
      <c r="O18" s="242">
        <v>3</v>
      </c>
      <c r="P18" s="721">
        <f>N18+O18</f>
        <v>3</v>
      </c>
      <c r="Q18" s="159" t="s">
        <v>355</v>
      </c>
    </row>
    <row r="19" spans="1:17" s="6" customFormat="1" ht="23.25" customHeight="1">
      <c r="A19" s="72" t="s">
        <v>2</v>
      </c>
      <c r="B19" s="255">
        <f>SUM(B11:B18)</f>
        <v>404</v>
      </c>
      <c r="C19" s="255">
        <f t="shared" ref="C19:J19" si="3">SUM(C11:C18)</f>
        <v>813</v>
      </c>
      <c r="D19" s="255">
        <f t="shared" si="3"/>
        <v>205</v>
      </c>
      <c r="E19" s="255">
        <f>SUM(E11:E18)</f>
        <v>66</v>
      </c>
      <c r="F19" s="255">
        <f t="shared" si="3"/>
        <v>459</v>
      </c>
      <c r="G19" s="255">
        <f>SUM(G11:G18)</f>
        <v>1947</v>
      </c>
      <c r="H19" s="255">
        <f t="shared" si="3"/>
        <v>2746</v>
      </c>
      <c r="I19" s="255">
        <f>SUM(I11:I18)</f>
        <v>934</v>
      </c>
      <c r="J19" s="255">
        <f t="shared" si="3"/>
        <v>0</v>
      </c>
      <c r="K19" s="255">
        <f t="shared" ref="K19:P19" si="4">SUM(K11:K18)</f>
        <v>141</v>
      </c>
      <c r="L19" s="255">
        <f t="shared" si="4"/>
        <v>22</v>
      </c>
      <c r="M19" s="255">
        <f t="shared" si="4"/>
        <v>163</v>
      </c>
      <c r="N19" s="255">
        <f t="shared" si="4"/>
        <v>1</v>
      </c>
      <c r="O19" s="255">
        <f t="shared" si="4"/>
        <v>21</v>
      </c>
      <c r="P19" s="581">
        <f t="shared" si="4"/>
        <v>22</v>
      </c>
      <c r="Q19" s="112" t="s">
        <v>3</v>
      </c>
    </row>
    <row r="20" spans="1:17" ht="12.75" customHeight="1">
      <c r="A20" s="942" t="s">
        <v>799</v>
      </c>
      <c r="B20" s="943"/>
      <c r="C20" s="943"/>
      <c r="D20" s="943"/>
      <c r="E20" s="17"/>
      <c r="F20" s="17"/>
      <c r="G20" s="17"/>
      <c r="H20" s="22"/>
      <c r="I20" s="22"/>
      <c r="J20" s="90"/>
      <c r="K20" s="90"/>
      <c r="L20" s="936" t="s">
        <v>78</v>
      </c>
      <c r="M20" s="936"/>
      <c r="N20" s="936"/>
      <c r="O20" s="936"/>
      <c r="P20" s="936"/>
      <c r="Q20" s="936"/>
    </row>
    <row r="21" spans="1:17" ht="12.75" customHeight="1">
      <c r="A21" s="943" t="s">
        <v>800</v>
      </c>
      <c r="B21" s="943"/>
      <c r="C21" s="943"/>
      <c r="D21" s="943"/>
      <c r="E21" s="17"/>
      <c r="F21" s="17"/>
      <c r="G21" s="17"/>
      <c r="H21" s="22"/>
      <c r="I21" s="22"/>
      <c r="J21" s="81"/>
      <c r="K21" s="81"/>
      <c r="L21" s="936" t="s">
        <v>695</v>
      </c>
      <c r="M21" s="936"/>
      <c r="N21" s="936"/>
      <c r="O21" s="936"/>
      <c r="P21" s="936"/>
      <c r="Q21" s="936"/>
    </row>
    <row r="22" spans="1:17" ht="12.75" customHeight="1">
      <c r="A22" s="943" t="s">
        <v>801</v>
      </c>
      <c r="B22" s="943"/>
      <c r="C22" s="943"/>
      <c r="D22" s="943"/>
      <c r="E22" s="17"/>
      <c r="F22" s="17"/>
      <c r="G22" s="17"/>
      <c r="H22" s="22"/>
      <c r="I22" s="22"/>
      <c r="J22" s="81"/>
      <c r="K22" s="936" t="s">
        <v>696</v>
      </c>
      <c r="L22" s="936"/>
      <c r="M22" s="936"/>
      <c r="N22" s="936"/>
      <c r="O22" s="936"/>
      <c r="P22" s="936"/>
      <c r="Q22" s="936"/>
    </row>
    <row r="23" spans="1:17" ht="13.5" customHeight="1">
      <c r="J23" s="4"/>
      <c r="K23" s="4"/>
      <c r="L23" s="4"/>
      <c r="M23" s="90"/>
      <c r="N23" s="4"/>
      <c r="O23" s="4"/>
      <c r="P23" s="90"/>
    </row>
    <row r="24" spans="1:17" ht="13.5" customHeight="1">
      <c r="J24" s="4"/>
      <c r="K24" s="4"/>
      <c r="L24" s="4"/>
      <c r="M24" s="90"/>
      <c r="N24" s="4"/>
      <c r="O24" s="4"/>
      <c r="P24" s="90"/>
    </row>
    <row r="25" spans="1:17" ht="13.5" customHeight="1">
      <c r="J25" s="4"/>
      <c r="K25" s="4"/>
      <c r="L25" s="4"/>
      <c r="M25" s="90"/>
      <c r="N25" s="4"/>
      <c r="O25" s="4"/>
      <c r="P25" s="90"/>
    </row>
    <row r="26" spans="1:17" ht="13.5" customHeight="1">
      <c r="J26" s="4"/>
      <c r="K26" s="4"/>
      <c r="L26" s="4"/>
      <c r="M26" s="90"/>
      <c r="N26" s="4"/>
      <c r="O26" s="4"/>
      <c r="P26" s="90"/>
    </row>
    <row r="27" spans="1:17">
      <c r="J27" s="4"/>
      <c r="K27" s="4"/>
      <c r="L27" s="4"/>
      <c r="M27" s="90"/>
      <c r="N27" s="4"/>
      <c r="O27" s="4"/>
      <c r="P27" s="90"/>
    </row>
    <row r="28" spans="1:17" ht="13.5" customHeight="1">
      <c r="J28" s="4"/>
      <c r="K28" s="4"/>
      <c r="L28" s="4"/>
      <c r="M28" s="90"/>
      <c r="N28" s="4"/>
      <c r="O28" s="4"/>
      <c r="P28" s="90"/>
    </row>
    <row r="29" spans="1:17" ht="13.5" customHeight="1">
      <c r="J29" s="4"/>
      <c r="K29" s="4"/>
      <c r="L29" s="4"/>
      <c r="M29" s="90"/>
      <c r="N29" s="4"/>
      <c r="O29" s="4"/>
      <c r="P29" s="90"/>
    </row>
    <row r="30" spans="1:17" ht="13.5" customHeight="1">
      <c r="J30" s="4"/>
      <c r="K30" s="4"/>
      <c r="L30" s="4"/>
      <c r="M30" s="90"/>
      <c r="N30" s="4"/>
      <c r="O30" s="4"/>
      <c r="P30" s="90"/>
    </row>
    <row r="31" spans="1:17">
      <c r="J31" s="4"/>
      <c r="K31" s="4"/>
      <c r="L31" s="4"/>
      <c r="M31" s="90"/>
      <c r="N31" s="4"/>
      <c r="O31" s="4"/>
      <c r="P31" s="90"/>
    </row>
    <row r="32" spans="1:17" ht="29.25" customHeight="1">
      <c r="H32" s="22"/>
      <c r="I32" s="22"/>
      <c r="J32" s="4"/>
      <c r="K32" s="4"/>
      <c r="L32" s="4"/>
      <c r="M32" s="90"/>
      <c r="N32" s="4"/>
      <c r="O32" s="4"/>
      <c r="P32" s="90"/>
    </row>
    <row r="33" spans="4:17" ht="13.5" customHeight="1">
      <c r="J33" s="4"/>
      <c r="K33" s="4"/>
      <c r="L33" s="4"/>
      <c r="M33" s="90"/>
      <c r="N33" s="4"/>
      <c r="O33" s="4"/>
      <c r="P33" s="90"/>
    </row>
    <row r="35" spans="4:17">
      <c r="D35" s="17"/>
      <c r="E35" s="17"/>
      <c r="F35" s="17"/>
      <c r="G35" s="17"/>
      <c r="Q35" s="17"/>
    </row>
  </sheetData>
  <mergeCells count="30">
    <mergeCell ref="M9:M10"/>
    <mergeCell ref="P9:P10"/>
    <mergeCell ref="A1:Q1"/>
    <mergeCell ref="K9:K10"/>
    <mergeCell ref="J6:J10"/>
    <mergeCell ref="I6:I10"/>
    <mergeCell ref="A2:Q2"/>
    <mergeCell ref="A3:Q3"/>
    <mergeCell ref="A4:Q4"/>
    <mergeCell ref="L9:L10"/>
    <mergeCell ref="Q6:Q10"/>
    <mergeCell ref="N9:N10"/>
    <mergeCell ref="O9:O10"/>
    <mergeCell ref="A6:A10"/>
    <mergeCell ref="L20:Q20"/>
    <mergeCell ref="L21:Q21"/>
    <mergeCell ref="K22:Q22"/>
    <mergeCell ref="H6:H10"/>
    <mergeCell ref="B8:B10"/>
    <mergeCell ref="C8:C10"/>
    <mergeCell ref="D8:D10"/>
    <mergeCell ref="E8:E10"/>
    <mergeCell ref="F8:F10"/>
    <mergeCell ref="B6:G6"/>
    <mergeCell ref="G8:G10"/>
    <mergeCell ref="A20:D20"/>
    <mergeCell ref="A21:D21"/>
    <mergeCell ref="A22:D22"/>
    <mergeCell ref="K6:M8"/>
    <mergeCell ref="N6:P8"/>
  </mergeCells>
  <phoneticPr fontId="26" type="noConversion"/>
  <printOptions horizontalCentered="1" verticalCentered="1"/>
  <pageMargins left="0" right="0" top="0" bottom="0" header="0" footer="0"/>
  <pageSetup paperSize="9" scale="88"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K34"/>
  <sheetViews>
    <sheetView showGridLines="0" rightToLeft="1" view="pageBreakPreview" zoomScaleNormal="75" zoomScaleSheetLayoutView="100" workbookViewId="0">
      <selection activeCell="G7" sqref="G7"/>
    </sheetView>
  </sheetViews>
  <sheetFormatPr defaultRowHeight="12.75"/>
  <cols>
    <col min="1" max="1" width="26.42578125" style="18" customWidth="1"/>
    <col min="2" max="10" width="7.7109375" style="18" customWidth="1"/>
    <col min="11" max="11" width="26.42578125" style="18" customWidth="1"/>
    <col min="12" max="16384" width="9.140625" style="90"/>
  </cols>
  <sheetData>
    <row r="1" spans="1:11" ht="18">
      <c r="A1" s="969" t="s">
        <v>370</v>
      </c>
      <c r="B1" s="970"/>
      <c r="C1" s="970"/>
      <c r="D1" s="970"/>
      <c r="E1" s="970"/>
      <c r="F1" s="970"/>
      <c r="G1" s="970"/>
      <c r="H1" s="970"/>
      <c r="I1" s="970"/>
      <c r="J1" s="970"/>
      <c r="K1" s="970"/>
    </row>
    <row r="2" spans="1:11" ht="18">
      <c r="A2" s="971">
        <v>2020</v>
      </c>
      <c r="B2" s="972"/>
      <c r="C2" s="972"/>
      <c r="D2" s="972"/>
      <c r="E2" s="972"/>
      <c r="F2" s="972"/>
      <c r="G2" s="972"/>
      <c r="H2" s="972"/>
      <c r="I2" s="972"/>
      <c r="J2" s="972"/>
      <c r="K2" s="972"/>
    </row>
    <row r="3" spans="1:11" ht="36" customHeight="1">
      <c r="A3" s="973" t="s">
        <v>371</v>
      </c>
      <c r="B3" s="974"/>
      <c r="C3" s="974"/>
      <c r="D3" s="974"/>
      <c r="E3" s="974"/>
      <c r="F3" s="974"/>
      <c r="G3" s="974"/>
      <c r="H3" s="974"/>
      <c r="I3" s="974"/>
      <c r="J3" s="974"/>
      <c r="K3" s="974"/>
    </row>
    <row r="4" spans="1:11" ht="15.75">
      <c r="A4" s="975">
        <v>2020</v>
      </c>
      <c r="B4" s="976"/>
      <c r="C4" s="976"/>
      <c r="D4" s="976"/>
      <c r="E4" s="976"/>
      <c r="F4" s="976"/>
      <c r="G4" s="976"/>
      <c r="H4" s="976"/>
      <c r="I4" s="976"/>
      <c r="J4" s="976"/>
      <c r="K4" s="976"/>
    </row>
    <row r="5" spans="1:11" ht="15.75">
      <c r="A5" s="27" t="s">
        <v>244</v>
      </c>
      <c r="B5" s="190"/>
      <c r="C5" s="190"/>
      <c r="D5" s="190"/>
      <c r="E5" s="190"/>
      <c r="F5" s="190"/>
      <c r="G5" s="90"/>
      <c r="H5" s="90"/>
      <c r="I5" s="90"/>
      <c r="J5" s="90"/>
      <c r="K5" s="53" t="s">
        <v>245</v>
      </c>
    </row>
    <row r="6" spans="1:11" s="5" customFormat="1" ht="17.25" customHeight="1" thickBot="1">
      <c r="A6" s="977" t="s">
        <v>693</v>
      </c>
      <c r="B6" s="830" t="s">
        <v>24</v>
      </c>
      <c r="C6" s="830"/>
      <c r="D6" s="830"/>
      <c r="E6" s="830" t="s">
        <v>25</v>
      </c>
      <c r="F6" s="830"/>
      <c r="G6" s="830"/>
      <c r="H6" s="831" t="s">
        <v>0</v>
      </c>
      <c r="I6" s="831"/>
      <c r="J6" s="831"/>
      <c r="K6" s="980" t="s">
        <v>694</v>
      </c>
    </row>
    <row r="7" spans="1:11" s="5" customFormat="1" ht="15.75" customHeight="1" thickBot="1">
      <c r="A7" s="978"/>
      <c r="B7" s="983" t="s">
        <v>26</v>
      </c>
      <c r="C7" s="983"/>
      <c r="D7" s="983"/>
      <c r="E7" s="983" t="s">
        <v>155</v>
      </c>
      <c r="F7" s="983"/>
      <c r="G7" s="983"/>
      <c r="H7" s="984" t="s">
        <v>1</v>
      </c>
      <c r="I7" s="984"/>
      <c r="J7" s="984"/>
      <c r="K7" s="981"/>
    </row>
    <row r="8" spans="1:11" s="5" customFormat="1" ht="10.5" customHeight="1" thickBot="1">
      <c r="A8" s="978"/>
      <c r="B8" s="958" t="s">
        <v>323</v>
      </c>
      <c r="C8" s="958" t="s">
        <v>324</v>
      </c>
      <c r="D8" s="956" t="s">
        <v>322</v>
      </c>
      <c r="E8" s="958" t="s">
        <v>323</v>
      </c>
      <c r="F8" s="958" t="s">
        <v>324</v>
      </c>
      <c r="G8" s="956" t="s">
        <v>322</v>
      </c>
      <c r="H8" s="958" t="s">
        <v>323</v>
      </c>
      <c r="I8" s="958" t="s">
        <v>324</v>
      </c>
      <c r="J8" s="956" t="s">
        <v>322</v>
      </c>
      <c r="K8" s="981"/>
    </row>
    <row r="9" spans="1:11" s="5" customFormat="1" ht="20.25" customHeight="1">
      <c r="A9" s="979"/>
      <c r="B9" s="957"/>
      <c r="C9" s="957"/>
      <c r="D9" s="957"/>
      <c r="E9" s="957"/>
      <c r="F9" s="957"/>
      <c r="G9" s="957"/>
      <c r="H9" s="957"/>
      <c r="I9" s="957"/>
      <c r="J9" s="957"/>
      <c r="K9" s="982"/>
    </row>
    <row r="10" spans="1:11" s="6" customFormat="1" ht="21" customHeight="1" thickBot="1">
      <c r="A10" s="586" t="s">
        <v>868</v>
      </c>
      <c r="B10" s="165">
        <v>0</v>
      </c>
      <c r="C10" s="165">
        <v>14</v>
      </c>
      <c r="D10" s="256">
        <f t="shared" ref="D10:D31" si="0">SUM(B10:C10)</f>
        <v>14</v>
      </c>
      <c r="E10" s="165">
        <v>0</v>
      </c>
      <c r="F10" s="165">
        <v>6</v>
      </c>
      <c r="G10" s="256">
        <f t="shared" ref="G10:G31" si="1">SUM(E10:F10)</f>
        <v>6</v>
      </c>
      <c r="H10" s="256">
        <f t="shared" ref="H10:I25" si="2">B10+E10</f>
        <v>0</v>
      </c>
      <c r="I10" s="256">
        <f t="shared" si="2"/>
        <v>20</v>
      </c>
      <c r="J10" s="256">
        <f t="shared" ref="J10:J31" si="3">SUM(H10:I10)</f>
        <v>20</v>
      </c>
      <c r="K10" s="579" t="s">
        <v>869</v>
      </c>
    </row>
    <row r="11" spans="1:11" s="6" customFormat="1" ht="21" customHeight="1" thickBot="1">
      <c r="A11" s="359" t="s">
        <v>86</v>
      </c>
      <c r="B11" s="775">
        <v>1</v>
      </c>
      <c r="C11" s="775">
        <v>0</v>
      </c>
      <c r="D11" s="776">
        <f t="shared" si="0"/>
        <v>1</v>
      </c>
      <c r="E11" s="775">
        <v>1</v>
      </c>
      <c r="F11" s="775">
        <v>0</v>
      </c>
      <c r="G11" s="776">
        <f t="shared" si="1"/>
        <v>1</v>
      </c>
      <c r="H11" s="776">
        <f t="shared" si="2"/>
        <v>2</v>
      </c>
      <c r="I11" s="776">
        <f t="shared" si="2"/>
        <v>0</v>
      </c>
      <c r="J11" s="776">
        <f t="shared" si="3"/>
        <v>2</v>
      </c>
      <c r="K11" s="580" t="s">
        <v>359</v>
      </c>
    </row>
    <row r="12" spans="1:11" s="6" customFormat="1" ht="21" customHeight="1" thickBot="1">
      <c r="A12" s="361" t="s">
        <v>369</v>
      </c>
      <c r="B12" s="164">
        <v>1</v>
      </c>
      <c r="C12" s="164">
        <v>0</v>
      </c>
      <c r="D12" s="240">
        <f t="shared" si="0"/>
        <v>1</v>
      </c>
      <c r="E12" s="164">
        <v>2</v>
      </c>
      <c r="F12" s="164">
        <v>0</v>
      </c>
      <c r="G12" s="240">
        <f t="shared" si="1"/>
        <v>2</v>
      </c>
      <c r="H12" s="240">
        <f t="shared" si="2"/>
        <v>3</v>
      </c>
      <c r="I12" s="240">
        <f t="shared" si="2"/>
        <v>0</v>
      </c>
      <c r="J12" s="240">
        <f t="shared" si="3"/>
        <v>3</v>
      </c>
      <c r="K12" s="579" t="s">
        <v>360</v>
      </c>
    </row>
    <row r="13" spans="1:11" s="6" customFormat="1" ht="21" customHeight="1" thickBot="1">
      <c r="A13" s="57" t="s">
        <v>87</v>
      </c>
      <c r="B13" s="166">
        <v>0</v>
      </c>
      <c r="C13" s="166">
        <v>0</v>
      </c>
      <c r="D13" s="241">
        <f t="shared" si="0"/>
        <v>0</v>
      </c>
      <c r="E13" s="166">
        <v>0</v>
      </c>
      <c r="F13" s="166">
        <v>0</v>
      </c>
      <c r="G13" s="241">
        <f t="shared" si="1"/>
        <v>0</v>
      </c>
      <c r="H13" s="241">
        <f t="shared" si="2"/>
        <v>0</v>
      </c>
      <c r="I13" s="241">
        <f t="shared" si="2"/>
        <v>0</v>
      </c>
      <c r="J13" s="241">
        <f t="shared" si="3"/>
        <v>0</v>
      </c>
      <c r="K13" s="580" t="s">
        <v>95</v>
      </c>
    </row>
    <row r="14" spans="1:11" s="6" customFormat="1" ht="21" customHeight="1" thickBot="1">
      <c r="A14" s="361" t="s">
        <v>88</v>
      </c>
      <c r="B14" s="164">
        <v>0</v>
      </c>
      <c r="C14" s="164">
        <v>0</v>
      </c>
      <c r="D14" s="240">
        <f>SUM(B14:C14)</f>
        <v>0</v>
      </c>
      <c r="E14" s="164">
        <v>4</v>
      </c>
      <c r="F14" s="164">
        <v>0</v>
      </c>
      <c r="G14" s="240">
        <f t="shared" si="1"/>
        <v>4</v>
      </c>
      <c r="H14" s="240">
        <f t="shared" si="2"/>
        <v>4</v>
      </c>
      <c r="I14" s="240">
        <f t="shared" si="2"/>
        <v>0</v>
      </c>
      <c r="J14" s="240">
        <f t="shared" si="3"/>
        <v>4</v>
      </c>
      <c r="K14" s="579" t="s">
        <v>96</v>
      </c>
    </row>
    <row r="15" spans="1:11" s="6" customFormat="1" ht="21" customHeight="1" thickBot="1">
      <c r="A15" s="57" t="s">
        <v>89</v>
      </c>
      <c r="B15" s="166">
        <v>2</v>
      </c>
      <c r="C15" s="166">
        <v>0</v>
      </c>
      <c r="D15" s="241">
        <f t="shared" si="0"/>
        <v>2</v>
      </c>
      <c r="E15" s="166">
        <v>0</v>
      </c>
      <c r="F15" s="166">
        <v>0</v>
      </c>
      <c r="G15" s="241">
        <f t="shared" si="1"/>
        <v>0</v>
      </c>
      <c r="H15" s="241">
        <f t="shared" si="2"/>
        <v>2</v>
      </c>
      <c r="I15" s="241">
        <f t="shared" si="2"/>
        <v>0</v>
      </c>
      <c r="J15" s="241">
        <f t="shared" si="3"/>
        <v>2</v>
      </c>
      <c r="K15" s="580" t="s">
        <v>361</v>
      </c>
    </row>
    <row r="16" spans="1:11" s="6" customFormat="1" ht="21" customHeight="1" thickBot="1">
      <c r="A16" s="124" t="s">
        <v>744</v>
      </c>
      <c r="B16" s="164">
        <v>0</v>
      </c>
      <c r="C16" s="164">
        <v>1</v>
      </c>
      <c r="D16" s="240">
        <f t="shared" si="0"/>
        <v>1</v>
      </c>
      <c r="E16" s="164">
        <v>0</v>
      </c>
      <c r="F16" s="164">
        <v>0</v>
      </c>
      <c r="G16" s="240">
        <f t="shared" si="1"/>
        <v>0</v>
      </c>
      <c r="H16" s="240">
        <f t="shared" si="2"/>
        <v>0</v>
      </c>
      <c r="I16" s="240">
        <f t="shared" si="2"/>
        <v>1</v>
      </c>
      <c r="J16" s="240">
        <f t="shared" si="3"/>
        <v>1</v>
      </c>
      <c r="K16" s="579" t="s">
        <v>750</v>
      </c>
    </row>
    <row r="17" spans="1:11" s="6" customFormat="1" ht="27.95" customHeight="1" thickBot="1">
      <c r="A17" s="57" t="s">
        <v>90</v>
      </c>
      <c r="B17" s="166">
        <v>0</v>
      </c>
      <c r="C17" s="166">
        <v>0</v>
      </c>
      <c r="D17" s="241">
        <f t="shared" si="0"/>
        <v>0</v>
      </c>
      <c r="E17" s="166">
        <v>0</v>
      </c>
      <c r="F17" s="166">
        <v>0</v>
      </c>
      <c r="G17" s="241">
        <f t="shared" si="1"/>
        <v>0</v>
      </c>
      <c r="H17" s="241">
        <f t="shared" si="2"/>
        <v>0</v>
      </c>
      <c r="I17" s="241">
        <f t="shared" si="2"/>
        <v>0</v>
      </c>
      <c r="J17" s="241">
        <f t="shared" si="3"/>
        <v>0</v>
      </c>
      <c r="K17" s="580" t="s">
        <v>362</v>
      </c>
    </row>
    <row r="18" spans="1:11" s="6" customFormat="1" ht="26.25" thickBot="1">
      <c r="A18" s="361" t="s">
        <v>91</v>
      </c>
      <c r="B18" s="164">
        <v>0</v>
      </c>
      <c r="C18" s="164">
        <v>1</v>
      </c>
      <c r="D18" s="240">
        <f t="shared" si="0"/>
        <v>1</v>
      </c>
      <c r="E18" s="164">
        <v>0</v>
      </c>
      <c r="F18" s="164">
        <v>0</v>
      </c>
      <c r="G18" s="240">
        <f t="shared" si="1"/>
        <v>0</v>
      </c>
      <c r="H18" s="240">
        <f t="shared" si="2"/>
        <v>0</v>
      </c>
      <c r="I18" s="240">
        <f t="shared" si="2"/>
        <v>1</v>
      </c>
      <c r="J18" s="240">
        <f t="shared" si="3"/>
        <v>1</v>
      </c>
      <c r="K18" s="579" t="s">
        <v>363</v>
      </c>
    </row>
    <row r="19" spans="1:11" s="6" customFormat="1" ht="27.95" customHeight="1" thickBot="1">
      <c r="A19" s="57" t="s">
        <v>270</v>
      </c>
      <c r="B19" s="166">
        <v>0</v>
      </c>
      <c r="C19" s="166">
        <v>0</v>
      </c>
      <c r="D19" s="241">
        <f t="shared" si="0"/>
        <v>0</v>
      </c>
      <c r="E19" s="166">
        <v>0</v>
      </c>
      <c r="F19" s="166">
        <v>0</v>
      </c>
      <c r="G19" s="241">
        <f t="shared" si="1"/>
        <v>0</v>
      </c>
      <c r="H19" s="241">
        <f t="shared" si="2"/>
        <v>0</v>
      </c>
      <c r="I19" s="241">
        <f t="shared" si="2"/>
        <v>0</v>
      </c>
      <c r="J19" s="241">
        <f t="shared" si="3"/>
        <v>0</v>
      </c>
      <c r="K19" s="580" t="s">
        <v>364</v>
      </c>
    </row>
    <row r="20" spans="1:11" s="6" customFormat="1" ht="26.25" thickBot="1">
      <c r="A20" s="361" t="s">
        <v>92</v>
      </c>
      <c r="B20" s="164">
        <v>1</v>
      </c>
      <c r="C20" s="164">
        <v>2</v>
      </c>
      <c r="D20" s="240">
        <f t="shared" si="0"/>
        <v>3</v>
      </c>
      <c r="E20" s="164">
        <v>0</v>
      </c>
      <c r="F20" s="164">
        <v>0</v>
      </c>
      <c r="G20" s="240">
        <f t="shared" si="1"/>
        <v>0</v>
      </c>
      <c r="H20" s="240">
        <f t="shared" si="2"/>
        <v>1</v>
      </c>
      <c r="I20" s="240">
        <f t="shared" si="2"/>
        <v>2</v>
      </c>
      <c r="J20" s="240">
        <f t="shared" si="3"/>
        <v>3</v>
      </c>
      <c r="K20" s="579" t="s">
        <v>365</v>
      </c>
    </row>
    <row r="21" spans="1:11" s="6" customFormat="1" ht="21" customHeight="1" thickBot="1">
      <c r="A21" s="57" t="s">
        <v>271</v>
      </c>
      <c r="B21" s="166">
        <v>0</v>
      </c>
      <c r="C21" s="166">
        <v>0</v>
      </c>
      <c r="D21" s="241">
        <f t="shared" si="0"/>
        <v>0</v>
      </c>
      <c r="E21" s="166">
        <v>0</v>
      </c>
      <c r="F21" s="166">
        <v>0</v>
      </c>
      <c r="G21" s="241">
        <f t="shared" si="1"/>
        <v>0</v>
      </c>
      <c r="H21" s="241">
        <f t="shared" si="2"/>
        <v>0</v>
      </c>
      <c r="I21" s="241">
        <f t="shared" si="2"/>
        <v>0</v>
      </c>
      <c r="J21" s="241">
        <f t="shared" si="3"/>
        <v>0</v>
      </c>
      <c r="K21" s="580" t="s">
        <v>366</v>
      </c>
    </row>
    <row r="22" spans="1:11" s="6" customFormat="1" ht="21" customHeight="1" thickBot="1">
      <c r="A22" s="361" t="s">
        <v>272</v>
      </c>
      <c r="B22" s="164">
        <v>0</v>
      </c>
      <c r="C22" s="164">
        <v>2</v>
      </c>
      <c r="D22" s="240">
        <f t="shared" si="0"/>
        <v>2</v>
      </c>
      <c r="E22" s="164">
        <v>0</v>
      </c>
      <c r="F22" s="164">
        <v>0</v>
      </c>
      <c r="G22" s="240">
        <f t="shared" si="1"/>
        <v>0</v>
      </c>
      <c r="H22" s="240">
        <f t="shared" si="2"/>
        <v>0</v>
      </c>
      <c r="I22" s="240">
        <f t="shared" si="2"/>
        <v>2</v>
      </c>
      <c r="J22" s="240">
        <f t="shared" si="3"/>
        <v>2</v>
      </c>
      <c r="K22" s="579" t="s">
        <v>367</v>
      </c>
    </row>
    <row r="23" spans="1:11" s="6" customFormat="1" ht="21" customHeight="1" thickBot="1">
      <c r="A23" s="57" t="s">
        <v>93</v>
      </c>
      <c r="B23" s="166">
        <v>0</v>
      </c>
      <c r="C23" s="166">
        <v>1</v>
      </c>
      <c r="D23" s="241">
        <f t="shared" si="0"/>
        <v>1</v>
      </c>
      <c r="E23" s="166">
        <v>0</v>
      </c>
      <c r="F23" s="166">
        <v>0</v>
      </c>
      <c r="G23" s="241">
        <f t="shared" si="1"/>
        <v>0</v>
      </c>
      <c r="H23" s="241">
        <f t="shared" si="2"/>
        <v>0</v>
      </c>
      <c r="I23" s="241">
        <f t="shared" si="2"/>
        <v>1</v>
      </c>
      <c r="J23" s="241">
        <f t="shared" si="3"/>
        <v>1</v>
      </c>
      <c r="K23" s="580" t="s">
        <v>97</v>
      </c>
    </row>
    <row r="24" spans="1:11" s="6" customFormat="1" ht="21" customHeight="1" thickBot="1">
      <c r="A24" s="361" t="s">
        <v>199</v>
      </c>
      <c r="B24" s="164">
        <v>0</v>
      </c>
      <c r="C24" s="164">
        <v>2</v>
      </c>
      <c r="D24" s="240">
        <f t="shared" si="0"/>
        <v>2</v>
      </c>
      <c r="E24" s="164">
        <v>0</v>
      </c>
      <c r="F24" s="164">
        <v>0</v>
      </c>
      <c r="G24" s="240">
        <f t="shared" si="1"/>
        <v>0</v>
      </c>
      <c r="H24" s="240">
        <f t="shared" si="2"/>
        <v>0</v>
      </c>
      <c r="I24" s="240">
        <f t="shared" si="2"/>
        <v>2</v>
      </c>
      <c r="J24" s="240">
        <f t="shared" si="3"/>
        <v>2</v>
      </c>
      <c r="K24" s="579" t="s">
        <v>200</v>
      </c>
    </row>
    <row r="25" spans="1:11" s="6" customFormat="1" ht="21" customHeight="1" thickBot="1">
      <c r="A25" s="57" t="s">
        <v>692</v>
      </c>
      <c r="B25" s="166">
        <v>0</v>
      </c>
      <c r="C25" s="166">
        <v>0</v>
      </c>
      <c r="D25" s="241">
        <f t="shared" si="0"/>
        <v>0</v>
      </c>
      <c r="E25" s="166">
        <v>0</v>
      </c>
      <c r="F25" s="166">
        <v>0</v>
      </c>
      <c r="G25" s="241">
        <f t="shared" si="1"/>
        <v>0</v>
      </c>
      <c r="H25" s="241">
        <f t="shared" si="2"/>
        <v>0</v>
      </c>
      <c r="I25" s="241">
        <f t="shared" si="2"/>
        <v>0</v>
      </c>
      <c r="J25" s="241">
        <f t="shared" si="3"/>
        <v>0</v>
      </c>
      <c r="K25" s="580" t="s">
        <v>770</v>
      </c>
    </row>
    <row r="26" spans="1:11" s="422" customFormat="1" ht="21" customHeight="1" thickBot="1">
      <c r="A26" s="361" t="s">
        <v>201</v>
      </c>
      <c r="B26" s="164">
        <v>0</v>
      </c>
      <c r="C26" s="164">
        <v>30</v>
      </c>
      <c r="D26" s="240">
        <f t="shared" si="0"/>
        <v>30</v>
      </c>
      <c r="E26" s="164">
        <v>0</v>
      </c>
      <c r="F26" s="164">
        <v>0</v>
      </c>
      <c r="G26" s="240">
        <f t="shared" si="1"/>
        <v>0</v>
      </c>
      <c r="H26" s="240">
        <f t="shared" ref="H26:I31" si="4">B26+E26</f>
        <v>0</v>
      </c>
      <c r="I26" s="240">
        <f t="shared" si="4"/>
        <v>30</v>
      </c>
      <c r="J26" s="240">
        <f t="shared" si="3"/>
        <v>30</v>
      </c>
      <c r="K26" s="579" t="s">
        <v>368</v>
      </c>
    </row>
    <row r="27" spans="1:11" s="6" customFormat="1" ht="21" customHeight="1" thickBot="1">
      <c r="A27" s="69" t="s">
        <v>94</v>
      </c>
      <c r="B27" s="242">
        <v>0</v>
      </c>
      <c r="C27" s="242">
        <v>0</v>
      </c>
      <c r="D27" s="718">
        <f t="shared" si="0"/>
        <v>0</v>
      </c>
      <c r="E27" s="242">
        <v>0</v>
      </c>
      <c r="F27" s="242">
        <v>0</v>
      </c>
      <c r="G27" s="718">
        <f t="shared" si="1"/>
        <v>0</v>
      </c>
      <c r="H27" s="718">
        <f t="shared" si="4"/>
        <v>0</v>
      </c>
      <c r="I27" s="718">
        <f t="shared" si="4"/>
        <v>0</v>
      </c>
      <c r="J27" s="718">
        <f t="shared" si="3"/>
        <v>0</v>
      </c>
      <c r="K27" s="774" t="s">
        <v>98</v>
      </c>
    </row>
    <row r="28" spans="1:11" s="422" customFormat="1" ht="21" customHeight="1" thickBot="1">
      <c r="A28" s="777" t="s">
        <v>870</v>
      </c>
      <c r="B28" s="778">
        <v>1</v>
      </c>
      <c r="C28" s="778">
        <v>6</v>
      </c>
      <c r="D28" s="257">
        <f t="shared" si="0"/>
        <v>7</v>
      </c>
      <c r="E28" s="778">
        <v>1</v>
      </c>
      <c r="F28" s="778">
        <v>1</v>
      </c>
      <c r="G28" s="257">
        <f t="shared" si="1"/>
        <v>2</v>
      </c>
      <c r="H28" s="257">
        <f t="shared" si="4"/>
        <v>2</v>
      </c>
      <c r="I28" s="257">
        <f t="shared" si="4"/>
        <v>7</v>
      </c>
      <c r="J28" s="257">
        <f t="shared" si="3"/>
        <v>9</v>
      </c>
      <c r="K28" s="779" t="s">
        <v>871</v>
      </c>
    </row>
    <row r="29" spans="1:11" s="6" customFormat="1" ht="21" customHeight="1" thickBot="1">
      <c r="A29" s="780" t="s">
        <v>872</v>
      </c>
      <c r="B29" s="781">
        <v>0</v>
      </c>
      <c r="C29" s="781">
        <v>1</v>
      </c>
      <c r="D29" s="718">
        <f t="shared" si="0"/>
        <v>1</v>
      </c>
      <c r="E29" s="781">
        <v>0</v>
      </c>
      <c r="F29" s="781">
        <v>3</v>
      </c>
      <c r="G29" s="718">
        <f t="shared" si="1"/>
        <v>3</v>
      </c>
      <c r="H29" s="718">
        <f t="shared" si="4"/>
        <v>0</v>
      </c>
      <c r="I29" s="718">
        <f t="shared" si="4"/>
        <v>4</v>
      </c>
      <c r="J29" s="718">
        <f t="shared" si="3"/>
        <v>4</v>
      </c>
      <c r="K29" s="782" t="s">
        <v>873</v>
      </c>
    </row>
    <row r="30" spans="1:11" s="422" customFormat="1" ht="21" customHeight="1" thickBot="1">
      <c r="A30" s="777" t="s">
        <v>874</v>
      </c>
      <c r="B30" s="778">
        <v>0</v>
      </c>
      <c r="C30" s="778">
        <v>2</v>
      </c>
      <c r="D30" s="257">
        <f t="shared" si="0"/>
        <v>2</v>
      </c>
      <c r="E30" s="778">
        <v>0</v>
      </c>
      <c r="F30" s="778">
        <v>0</v>
      </c>
      <c r="G30" s="257">
        <f t="shared" si="1"/>
        <v>0</v>
      </c>
      <c r="H30" s="257">
        <f t="shared" si="4"/>
        <v>0</v>
      </c>
      <c r="I30" s="257">
        <f t="shared" si="4"/>
        <v>2</v>
      </c>
      <c r="J30" s="257">
        <f t="shared" si="3"/>
        <v>2</v>
      </c>
      <c r="K30" s="779" t="s">
        <v>875</v>
      </c>
    </row>
    <row r="31" spans="1:11" s="44" customFormat="1" ht="21" customHeight="1">
      <c r="A31" s="780" t="s">
        <v>876</v>
      </c>
      <c r="B31" s="781">
        <v>0</v>
      </c>
      <c r="C31" s="781">
        <v>4</v>
      </c>
      <c r="D31" s="718">
        <f t="shared" si="0"/>
        <v>4</v>
      </c>
      <c r="E31" s="781">
        <v>0</v>
      </c>
      <c r="F31" s="781">
        <v>0</v>
      </c>
      <c r="G31" s="718">
        <f t="shared" si="1"/>
        <v>0</v>
      </c>
      <c r="H31" s="718">
        <f t="shared" si="4"/>
        <v>0</v>
      </c>
      <c r="I31" s="718">
        <f t="shared" si="4"/>
        <v>4</v>
      </c>
      <c r="J31" s="718">
        <f t="shared" si="3"/>
        <v>4</v>
      </c>
      <c r="K31" s="782" t="s">
        <v>877</v>
      </c>
    </row>
    <row r="32" spans="1:11" s="7" customFormat="1" ht="21" customHeight="1">
      <c r="A32" s="783" t="s">
        <v>2</v>
      </c>
      <c r="B32" s="784">
        <f>SUM(B10:B31)</f>
        <v>6</v>
      </c>
      <c r="C32" s="784">
        <f t="shared" ref="C32:J32" si="5">SUM(C10:C31)</f>
        <v>66</v>
      </c>
      <c r="D32" s="784">
        <f t="shared" si="5"/>
        <v>72</v>
      </c>
      <c r="E32" s="784">
        <f t="shared" si="5"/>
        <v>8</v>
      </c>
      <c r="F32" s="784">
        <f t="shared" si="5"/>
        <v>10</v>
      </c>
      <c r="G32" s="784">
        <f t="shared" si="5"/>
        <v>18</v>
      </c>
      <c r="H32" s="784">
        <f t="shared" si="5"/>
        <v>14</v>
      </c>
      <c r="I32" s="784">
        <f t="shared" si="5"/>
        <v>76</v>
      </c>
      <c r="J32" s="784">
        <f t="shared" si="5"/>
        <v>90</v>
      </c>
      <c r="K32" s="112" t="s">
        <v>3</v>
      </c>
    </row>
    <row r="33" spans="2:2">
      <c r="B33" s="29"/>
    </row>
    <row r="34" spans="2:2">
      <c r="B34" s="29"/>
    </row>
  </sheetData>
  <mergeCells count="21">
    <mergeCell ref="A1:K1"/>
    <mergeCell ref="A2:K2"/>
    <mergeCell ref="A3:K3"/>
    <mergeCell ref="A4:K4"/>
    <mergeCell ref="A6:A9"/>
    <mergeCell ref="K6:K9"/>
    <mergeCell ref="B7:D7"/>
    <mergeCell ref="E7:G7"/>
    <mergeCell ref="H7:J7"/>
    <mergeCell ref="B8:B9"/>
    <mergeCell ref="C8:C9"/>
    <mergeCell ref="D8:D9"/>
    <mergeCell ref="E8:E9"/>
    <mergeCell ref="F8:F9"/>
    <mergeCell ref="G8:G9"/>
    <mergeCell ref="B6:D6"/>
    <mergeCell ref="E6:G6"/>
    <mergeCell ref="H6:J6"/>
    <mergeCell ref="H8:H9"/>
    <mergeCell ref="I8:I9"/>
    <mergeCell ref="J8:J9"/>
  </mergeCells>
  <printOptions horizontalCentered="1" verticalCentered="1"/>
  <pageMargins left="0" right="0" top="0" bottom="0.12" header="0" footer="0"/>
  <pageSetup paperSize="9" scale="8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Q58"/>
  <sheetViews>
    <sheetView rightToLeft="1" view="pageBreakPreview" zoomScale="90" zoomScaleNormal="100" zoomScaleSheetLayoutView="90" workbookViewId="0">
      <selection activeCell="G7" sqref="G7"/>
    </sheetView>
  </sheetViews>
  <sheetFormatPr defaultColWidth="10.42578125" defaultRowHeight="12.75"/>
  <cols>
    <col min="1" max="1" width="11.28515625" style="408" customWidth="1"/>
    <col min="2" max="2" width="13.28515625" style="408" customWidth="1"/>
    <col min="3" max="3" width="9.85546875" style="408" bestFit="1" customWidth="1"/>
    <col min="4" max="4" width="10" style="408" customWidth="1"/>
    <col min="5" max="5" width="9.85546875" style="408" bestFit="1" customWidth="1"/>
    <col min="6" max="6" width="8.28515625" style="408" bestFit="1" customWidth="1"/>
    <col min="7" max="7" width="9.85546875" style="408" bestFit="1" customWidth="1"/>
    <col min="8" max="10" width="8.28515625" style="408" bestFit="1" customWidth="1"/>
    <col min="11" max="11" width="10.7109375" style="408" bestFit="1" customWidth="1"/>
    <col min="12" max="12" width="9.85546875" style="408" bestFit="1" customWidth="1"/>
    <col min="13" max="13" width="10.140625" style="408" bestFit="1" customWidth="1"/>
    <col min="14" max="14" width="10.28515625" style="408" bestFit="1" customWidth="1"/>
    <col min="15" max="15" width="11" style="408" bestFit="1" customWidth="1"/>
    <col min="16" max="16" width="14.140625" style="408" customWidth="1"/>
    <col min="17" max="17" width="12.85546875" style="408" customWidth="1"/>
    <col min="18" max="16384" width="10.42578125" style="409"/>
  </cols>
  <sheetData>
    <row r="1" spans="1:17" s="12" customFormat="1" ht="18.75" thickBot="1">
      <c r="A1" s="1001" t="s">
        <v>752</v>
      </c>
      <c r="B1" s="1002"/>
      <c r="C1" s="1002"/>
      <c r="D1" s="1002"/>
      <c r="E1" s="1002"/>
      <c r="F1" s="1002"/>
      <c r="G1" s="1002"/>
      <c r="H1" s="1002"/>
      <c r="I1" s="1002"/>
      <c r="J1" s="1002"/>
      <c r="K1" s="1002"/>
      <c r="L1" s="1002"/>
      <c r="M1" s="1002"/>
      <c r="N1" s="1002"/>
      <c r="O1" s="1002"/>
      <c r="P1" s="1002"/>
      <c r="Q1" s="1002"/>
    </row>
    <row r="2" spans="1:17" s="12" customFormat="1" ht="18.75" thickBot="1">
      <c r="A2" s="1003" t="s">
        <v>513</v>
      </c>
      <c r="B2" s="1004"/>
      <c r="C2" s="1004"/>
      <c r="D2" s="1004"/>
      <c r="E2" s="1004"/>
      <c r="F2" s="1004"/>
      <c r="G2" s="1004"/>
      <c r="H2" s="1004"/>
      <c r="I2" s="1004"/>
      <c r="J2" s="1004"/>
      <c r="K2" s="1004"/>
      <c r="L2" s="1004"/>
      <c r="M2" s="1004"/>
      <c r="N2" s="1004"/>
      <c r="O2" s="1004"/>
      <c r="P2" s="1004"/>
      <c r="Q2" s="1004"/>
    </row>
    <row r="3" spans="1:17" s="13" customFormat="1" ht="16.5" thickBot="1">
      <c r="A3" s="1005" t="s">
        <v>771</v>
      </c>
      <c r="B3" s="1006"/>
      <c r="C3" s="1006"/>
      <c r="D3" s="1006"/>
      <c r="E3" s="1006"/>
      <c r="F3" s="1006"/>
      <c r="G3" s="1006"/>
      <c r="H3" s="1006"/>
      <c r="I3" s="1006"/>
      <c r="J3" s="1006"/>
      <c r="K3" s="1006"/>
      <c r="L3" s="1006"/>
      <c r="M3" s="1006"/>
      <c r="N3" s="1006"/>
      <c r="O3" s="1006"/>
      <c r="P3" s="1006"/>
      <c r="Q3" s="1006"/>
    </row>
    <row r="4" spans="1:17" s="13" customFormat="1" ht="16.5" thickBot="1">
      <c r="A4" s="1006" t="s">
        <v>513</v>
      </c>
      <c r="B4" s="1006"/>
      <c r="C4" s="1006"/>
      <c r="D4" s="1006"/>
      <c r="E4" s="1006"/>
      <c r="F4" s="1006"/>
      <c r="G4" s="1006"/>
      <c r="H4" s="1006"/>
      <c r="I4" s="1006"/>
      <c r="J4" s="1006"/>
      <c r="K4" s="1006"/>
      <c r="L4" s="1006"/>
      <c r="M4" s="1006"/>
      <c r="N4" s="1006"/>
      <c r="O4" s="1006"/>
      <c r="P4" s="1006"/>
      <c r="Q4" s="1006"/>
    </row>
    <row r="5" spans="1:17" s="407" customFormat="1" ht="15.75">
      <c r="A5" s="726" t="s">
        <v>296</v>
      </c>
      <c r="B5" s="727"/>
      <c r="C5" s="727"/>
      <c r="D5" s="727"/>
      <c r="E5" s="727"/>
      <c r="F5" s="727"/>
      <c r="G5" s="727"/>
      <c r="H5" s="727"/>
      <c r="I5" s="727"/>
      <c r="J5" s="727"/>
      <c r="K5" s="727"/>
      <c r="L5" s="727"/>
      <c r="M5" s="727"/>
      <c r="N5" s="727"/>
      <c r="O5" s="727"/>
      <c r="P5" s="727"/>
      <c r="Q5" s="728" t="s">
        <v>297</v>
      </c>
    </row>
    <row r="6" spans="1:17" ht="21.75" customHeight="1">
      <c r="A6" s="1009" t="s">
        <v>857</v>
      </c>
      <c r="B6" s="1007" t="s">
        <v>860</v>
      </c>
      <c r="C6" s="730" t="s">
        <v>4</v>
      </c>
      <c r="D6" s="730" t="s">
        <v>5</v>
      </c>
      <c r="E6" s="730" t="s">
        <v>6</v>
      </c>
      <c r="F6" s="730" t="s">
        <v>7</v>
      </c>
      <c r="G6" s="730" t="s">
        <v>8</v>
      </c>
      <c r="H6" s="730" t="s">
        <v>57</v>
      </c>
      <c r="I6" s="730" t="s">
        <v>9</v>
      </c>
      <c r="J6" s="730" t="s">
        <v>58</v>
      </c>
      <c r="K6" s="730" t="s">
        <v>10</v>
      </c>
      <c r="L6" s="730" t="s">
        <v>59</v>
      </c>
      <c r="M6" s="730" t="s">
        <v>11</v>
      </c>
      <c r="N6" s="730" t="s">
        <v>12</v>
      </c>
      <c r="O6" s="731" t="s">
        <v>2</v>
      </c>
      <c r="P6" s="1011" t="s">
        <v>861</v>
      </c>
      <c r="Q6" s="1013" t="s">
        <v>858</v>
      </c>
    </row>
    <row r="7" spans="1:17" ht="21.75" customHeight="1">
      <c r="A7" s="1010"/>
      <c r="B7" s="1008"/>
      <c r="C7" s="761" t="s">
        <v>13</v>
      </c>
      <c r="D7" s="761" t="s">
        <v>14</v>
      </c>
      <c r="E7" s="761" t="s">
        <v>15</v>
      </c>
      <c r="F7" s="761" t="s">
        <v>16</v>
      </c>
      <c r="G7" s="761" t="s">
        <v>17</v>
      </c>
      <c r="H7" s="761" t="s">
        <v>18</v>
      </c>
      <c r="I7" s="761" t="s">
        <v>19</v>
      </c>
      <c r="J7" s="761" t="s">
        <v>20</v>
      </c>
      <c r="K7" s="761" t="s">
        <v>21</v>
      </c>
      <c r="L7" s="761" t="s">
        <v>60</v>
      </c>
      <c r="M7" s="761" t="s">
        <v>22</v>
      </c>
      <c r="N7" s="761" t="s">
        <v>23</v>
      </c>
      <c r="O7" s="729" t="s">
        <v>3</v>
      </c>
      <c r="P7" s="1012"/>
      <c r="Q7" s="1014"/>
    </row>
    <row r="8" spans="1:17" ht="16.5" thickBot="1">
      <c r="A8" s="732">
        <v>2015</v>
      </c>
      <c r="B8" s="739" t="s">
        <v>849</v>
      </c>
      <c r="C8" s="743">
        <v>634083</v>
      </c>
      <c r="D8" s="743">
        <v>598741</v>
      </c>
      <c r="E8" s="743">
        <v>991856</v>
      </c>
      <c r="F8" s="743">
        <v>559951</v>
      </c>
      <c r="G8" s="743">
        <v>563171</v>
      </c>
      <c r="H8" s="743">
        <v>757115</v>
      </c>
      <c r="I8" s="743">
        <v>825717</v>
      </c>
      <c r="J8" s="743">
        <v>737445</v>
      </c>
      <c r="K8" s="743">
        <v>754181</v>
      </c>
      <c r="L8" s="743">
        <v>1085725</v>
      </c>
      <c r="M8" s="743">
        <v>673259</v>
      </c>
      <c r="N8" s="743">
        <v>247086</v>
      </c>
      <c r="O8" s="744">
        <f t="shared" ref="O8:O25" si="0">SUM(C8:N8)</f>
        <v>8428330</v>
      </c>
      <c r="P8" s="762" t="s">
        <v>853</v>
      </c>
      <c r="Q8" s="763">
        <v>2015</v>
      </c>
    </row>
    <row r="9" spans="1:17" ht="26.25" thickBot="1">
      <c r="A9" s="733"/>
      <c r="B9" s="741" t="s">
        <v>850</v>
      </c>
      <c r="C9" s="745">
        <f t="shared" ref="C9:N9" si="1">C8*55%</f>
        <v>348745.65</v>
      </c>
      <c r="D9" s="745">
        <f t="shared" si="1"/>
        <v>329307.55000000005</v>
      </c>
      <c r="E9" s="745">
        <f t="shared" si="1"/>
        <v>545520.80000000005</v>
      </c>
      <c r="F9" s="745">
        <f t="shared" si="1"/>
        <v>307973.05000000005</v>
      </c>
      <c r="G9" s="745">
        <f t="shared" si="1"/>
        <v>309744.05000000005</v>
      </c>
      <c r="H9" s="745">
        <f t="shared" si="1"/>
        <v>416413.25000000006</v>
      </c>
      <c r="I9" s="745">
        <f t="shared" si="1"/>
        <v>454144.35000000003</v>
      </c>
      <c r="J9" s="745">
        <f t="shared" si="1"/>
        <v>405594.75000000006</v>
      </c>
      <c r="K9" s="745">
        <f t="shared" si="1"/>
        <v>414799.55000000005</v>
      </c>
      <c r="L9" s="745">
        <f t="shared" si="1"/>
        <v>597148.75</v>
      </c>
      <c r="M9" s="745">
        <f t="shared" si="1"/>
        <v>370292.45</v>
      </c>
      <c r="N9" s="745">
        <f t="shared" si="1"/>
        <v>135897.30000000002</v>
      </c>
      <c r="O9" s="746">
        <f t="shared" si="0"/>
        <v>4635581.5</v>
      </c>
      <c r="P9" s="764" t="s">
        <v>859</v>
      </c>
      <c r="Q9" s="765"/>
    </row>
    <row r="10" spans="1:17" ht="16.5" thickBot="1">
      <c r="A10" s="733"/>
      <c r="B10" s="741" t="s">
        <v>851</v>
      </c>
      <c r="C10" s="745">
        <v>142669</v>
      </c>
      <c r="D10" s="745">
        <v>138933</v>
      </c>
      <c r="E10" s="745">
        <v>149911</v>
      </c>
      <c r="F10" s="745">
        <v>157470</v>
      </c>
      <c r="G10" s="745">
        <v>99047</v>
      </c>
      <c r="H10" s="745">
        <v>78903</v>
      </c>
      <c r="I10" s="745">
        <v>72195</v>
      </c>
      <c r="J10" s="745">
        <v>172287</v>
      </c>
      <c r="K10" s="745">
        <v>221426</v>
      </c>
      <c r="L10" s="745">
        <v>246302</v>
      </c>
      <c r="M10" s="745">
        <v>300812</v>
      </c>
      <c r="N10" s="745">
        <v>349464</v>
      </c>
      <c r="O10" s="746">
        <f t="shared" si="0"/>
        <v>2129419</v>
      </c>
      <c r="P10" s="764" t="s">
        <v>852</v>
      </c>
      <c r="Q10" s="765"/>
    </row>
    <row r="11" spans="1:17" ht="16.5" thickBot="1">
      <c r="A11" s="734">
        <v>2016</v>
      </c>
      <c r="B11" s="740" t="s">
        <v>849</v>
      </c>
      <c r="C11" s="747">
        <v>439024</v>
      </c>
      <c r="D11" s="747">
        <v>440572</v>
      </c>
      <c r="E11" s="747">
        <v>1227611</v>
      </c>
      <c r="F11" s="747">
        <v>401080</v>
      </c>
      <c r="G11" s="747">
        <v>1806711</v>
      </c>
      <c r="H11" s="747">
        <v>552228</v>
      </c>
      <c r="I11" s="747">
        <v>525750</v>
      </c>
      <c r="J11" s="747">
        <v>701836</v>
      </c>
      <c r="K11" s="747">
        <v>648992</v>
      </c>
      <c r="L11" s="747">
        <v>756505</v>
      </c>
      <c r="M11" s="747">
        <v>810721</v>
      </c>
      <c r="N11" s="747">
        <v>821100</v>
      </c>
      <c r="O11" s="766">
        <f t="shared" si="0"/>
        <v>9132130</v>
      </c>
      <c r="P11" s="767" t="s">
        <v>853</v>
      </c>
      <c r="Q11" s="768">
        <v>2016</v>
      </c>
    </row>
    <row r="12" spans="1:17" ht="26.25" thickBot="1">
      <c r="A12" s="735"/>
      <c r="B12" s="740" t="s">
        <v>850</v>
      </c>
      <c r="C12" s="747">
        <f t="shared" ref="C12:N12" si="2">C11*55%</f>
        <v>241463.2</v>
      </c>
      <c r="D12" s="747">
        <f t="shared" si="2"/>
        <v>242314.6</v>
      </c>
      <c r="E12" s="747">
        <f t="shared" si="2"/>
        <v>675186.05</v>
      </c>
      <c r="F12" s="747">
        <f t="shared" si="2"/>
        <v>220594.00000000003</v>
      </c>
      <c r="G12" s="747">
        <f t="shared" si="2"/>
        <v>993691.05</v>
      </c>
      <c r="H12" s="747">
        <f t="shared" si="2"/>
        <v>303725.40000000002</v>
      </c>
      <c r="I12" s="747">
        <f t="shared" si="2"/>
        <v>289162.5</v>
      </c>
      <c r="J12" s="747">
        <f t="shared" si="2"/>
        <v>386009.80000000005</v>
      </c>
      <c r="K12" s="747">
        <f t="shared" si="2"/>
        <v>356945.60000000003</v>
      </c>
      <c r="L12" s="747">
        <f t="shared" si="2"/>
        <v>416077.75000000006</v>
      </c>
      <c r="M12" s="747">
        <f t="shared" si="2"/>
        <v>445896.55000000005</v>
      </c>
      <c r="N12" s="747">
        <f t="shared" si="2"/>
        <v>451605.00000000006</v>
      </c>
      <c r="O12" s="766">
        <f t="shared" si="0"/>
        <v>5022671.5000000009</v>
      </c>
      <c r="P12" s="769" t="s">
        <v>859</v>
      </c>
      <c r="Q12" s="768"/>
    </row>
    <row r="13" spans="1:17" ht="16.5" thickBot="1">
      <c r="A13" s="736"/>
      <c r="B13" s="740" t="s">
        <v>851</v>
      </c>
      <c r="C13" s="747">
        <v>120164</v>
      </c>
      <c r="D13" s="747">
        <v>117018</v>
      </c>
      <c r="E13" s="747">
        <v>126265</v>
      </c>
      <c r="F13" s="747">
        <v>132631</v>
      </c>
      <c r="G13" s="747">
        <v>83424</v>
      </c>
      <c r="H13" s="747">
        <v>66457</v>
      </c>
      <c r="I13" s="747">
        <v>60807</v>
      </c>
      <c r="J13" s="747">
        <v>145115</v>
      </c>
      <c r="K13" s="747">
        <v>186499</v>
      </c>
      <c r="L13" s="747">
        <v>207450</v>
      </c>
      <c r="M13" s="747">
        <v>253363</v>
      </c>
      <c r="N13" s="747">
        <v>294338</v>
      </c>
      <c r="O13" s="766">
        <f t="shared" si="0"/>
        <v>1793531</v>
      </c>
      <c r="P13" s="769" t="s">
        <v>852</v>
      </c>
      <c r="Q13" s="768"/>
    </row>
    <row r="14" spans="1:17" ht="16.5" thickBot="1">
      <c r="A14" s="733">
        <v>2017</v>
      </c>
      <c r="B14" s="741" t="s">
        <v>849</v>
      </c>
      <c r="C14" s="745">
        <v>810258</v>
      </c>
      <c r="D14" s="745">
        <v>839418</v>
      </c>
      <c r="E14" s="745">
        <v>941718</v>
      </c>
      <c r="F14" s="745">
        <v>442994</v>
      </c>
      <c r="G14" s="745">
        <v>348008</v>
      </c>
      <c r="H14" s="745">
        <v>233306</v>
      </c>
      <c r="I14" s="745">
        <v>251416</v>
      </c>
      <c r="J14" s="745">
        <v>358918</v>
      </c>
      <c r="K14" s="745">
        <v>743526</v>
      </c>
      <c r="L14" s="745">
        <v>750536</v>
      </c>
      <c r="M14" s="745">
        <v>866548</v>
      </c>
      <c r="N14" s="745">
        <v>932964</v>
      </c>
      <c r="O14" s="746">
        <f t="shared" si="0"/>
        <v>7519610</v>
      </c>
      <c r="P14" s="762" t="s">
        <v>853</v>
      </c>
      <c r="Q14" s="765">
        <v>2017</v>
      </c>
    </row>
    <row r="15" spans="1:17" ht="26.25" thickBot="1">
      <c r="A15" s="733"/>
      <c r="B15" s="741" t="s">
        <v>850</v>
      </c>
      <c r="C15" s="745">
        <f t="shared" ref="C15:N15" si="3">C14*55%</f>
        <v>445641.9</v>
      </c>
      <c r="D15" s="745">
        <f t="shared" si="3"/>
        <v>461679.9</v>
      </c>
      <c r="E15" s="745">
        <f t="shared" si="3"/>
        <v>517944.9</v>
      </c>
      <c r="F15" s="745">
        <f t="shared" si="3"/>
        <v>243646.7</v>
      </c>
      <c r="G15" s="745">
        <f t="shared" si="3"/>
        <v>191404.40000000002</v>
      </c>
      <c r="H15" s="745">
        <f t="shared" si="3"/>
        <v>128318.30000000002</v>
      </c>
      <c r="I15" s="745">
        <f t="shared" si="3"/>
        <v>138278.80000000002</v>
      </c>
      <c r="J15" s="745">
        <f t="shared" si="3"/>
        <v>197404.90000000002</v>
      </c>
      <c r="K15" s="745">
        <f t="shared" si="3"/>
        <v>408939.30000000005</v>
      </c>
      <c r="L15" s="745">
        <f t="shared" si="3"/>
        <v>412794.80000000005</v>
      </c>
      <c r="M15" s="745">
        <f t="shared" si="3"/>
        <v>476601.4</v>
      </c>
      <c r="N15" s="745">
        <f t="shared" si="3"/>
        <v>513130.20000000007</v>
      </c>
      <c r="O15" s="746">
        <f t="shared" si="0"/>
        <v>4135785.5000000005</v>
      </c>
      <c r="P15" s="764" t="s">
        <v>859</v>
      </c>
      <c r="Q15" s="765"/>
    </row>
    <row r="16" spans="1:17" ht="16.5" thickBot="1">
      <c r="A16" s="733"/>
      <c r="B16" s="741" t="s">
        <v>851</v>
      </c>
      <c r="C16" s="745">
        <v>111402</v>
      </c>
      <c r="D16" s="745">
        <v>108485</v>
      </c>
      <c r="E16" s="745">
        <v>117057</v>
      </c>
      <c r="F16" s="745">
        <v>122960</v>
      </c>
      <c r="G16" s="745">
        <v>77340</v>
      </c>
      <c r="H16" s="745">
        <v>61612</v>
      </c>
      <c r="I16" s="745">
        <v>56373</v>
      </c>
      <c r="J16" s="745">
        <v>134532</v>
      </c>
      <c r="K16" s="745">
        <v>172899</v>
      </c>
      <c r="L16" s="745">
        <v>192322</v>
      </c>
      <c r="M16" s="745">
        <v>234886</v>
      </c>
      <c r="N16" s="745">
        <v>272874</v>
      </c>
      <c r="O16" s="746">
        <f t="shared" si="0"/>
        <v>1662742</v>
      </c>
      <c r="P16" s="764" t="s">
        <v>852</v>
      </c>
      <c r="Q16" s="765"/>
    </row>
    <row r="17" spans="1:17" ht="16.5" thickBot="1">
      <c r="A17" s="734">
        <v>2018</v>
      </c>
      <c r="B17" s="740" t="s">
        <v>849</v>
      </c>
      <c r="C17" s="747">
        <v>688606</v>
      </c>
      <c r="D17" s="747">
        <v>694680</v>
      </c>
      <c r="E17" s="747">
        <v>731016</v>
      </c>
      <c r="F17" s="747">
        <v>742588</v>
      </c>
      <c r="G17" s="747">
        <v>713055</v>
      </c>
      <c r="H17" s="747">
        <v>723052</v>
      </c>
      <c r="I17" s="747">
        <v>624043</v>
      </c>
      <c r="J17" s="747">
        <v>515855</v>
      </c>
      <c r="K17" s="747">
        <v>631258</v>
      </c>
      <c r="L17" s="747">
        <v>708578</v>
      </c>
      <c r="M17" s="747">
        <v>713610</v>
      </c>
      <c r="N17" s="747">
        <v>764630</v>
      </c>
      <c r="O17" s="766">
        <f t="shared" si="0"/>
        <v>8250971</v>
      </c>
      <c r="P17" s="767" t="s">
        <v>853</v>
      </c>
      <c r="Q17" s="768">
        <v>2018</v>
      </c>
    </row>
    <row r="18" spans="1:17" ht="26.25" thickBot="1">
      <c r="A18" s="735"/>
      <c r="B18" s="740" t="s">
        <v>850</v>
      </c>
      <c r="C18" s="747">
        <f t="shared" ref="C18:N18" si="4">C17*55%</f>
        <v>378733.30000000005</v>
      </c>
      <c r="D18" s="747">
        <f t="shared" si="4"/>
        <v>382074.00000000006</v>
      </c>
      <c r="E18" s="747">
        <f t="shared" si="4"/>
        <v>402058.80000000005</v>
      </c>
      <c r="F18" s="747">
        <f t="shared" si="4"/>
        <v>408423.4</v>
      </c>
      <c r="G18" s="747">
        <f t="shared" si="4"/>
        <v>392180.25000000006</v>
      </c>
      <c r="H18" s="747">
        <f t="shared" si="4"/>
        <v>397678.60000000003</v>
      </c>
      <c r="I18" s="747">
        <f t="shared" si="4"/>
        <v>343223.65</v>
      </c>
      <c r="J18" s="747">
        <f t="shared" si="4"/>
        <v>283720.25</v>
      </c>
      <c r="K18" s="747">
        <f t="shared" si="4"/>
        <v>347191.9</v>
      </c>
      <c r="L18" s="747">
        <f t="shared" si="4"/>
        <v>389717.9</v>
      </c>
      <c r="M18" s="747">
        <f t="shared" si="4"/>
        <v>392485.50000000006</v>
      </c>
      <c r="N18" s="747">
        <f t="shared" si="4"/>
        <v>420546.50000000006</v>
      </c>
      <c r="O18" s="766">
        <f t="shared" si="0"/>
        <v>4538034.05</v>
      </c>
      <c r="P18" s="769" t="s">
        <v>859</v>
      </c>
      <c r="Q18" s="768"/>
    </row>
    <row r="19" spans="1:17" ht="16.5" thickBot="1">
      <c r="A19" s="736"/>
      <c r="B19" s="740" t="s">
        <v>851</v>
      </c>
      <c r="C19" s="747">
        <v>171637</v>
      </c>
      <c r="D19" s="747">
        <v>159238</v>
      </c>
      <c r="E19" s="747">
        <v>158710</v>
      </c>
      <c r="F19" s="747">
        <v>142297</v>
      </c>
      <c r="G19" s="747">
        <v>134151</v>
      </c>
      <c r="H19" s="747">
        <v>129746</v>
      </c>
      <c r="I19" s="747">
        <v>176117</v>
      </c>
      <c r="J19" s="747">
        <v>186859</v>
      </c>
      <c r="K19" s="747">
        <v>187044</v>
      </c>
      <c r="L19" s="747">
        <v>221449</v>
      </c>
      <c r="M19" s="747">
        <v>193980</v>
      </c>
      <c r="N19" s="747">
        <v>246126</v>
      </c>
      <c r="O19" s="766">
        <f t="shared" si="0"/>
        <v>2107354</v>
      </c>
      <c r="P19" s="769" t="s">
        <v>852</v>
      </c>
      <c r="Q19" s="768"/>
    </row>
    <row r="20" spans="1:17" ht="16.5" thickBot="1">
      <c r="A20" s="733">
        <v>2019</v>
      </c>
      <c r="B20" s="741" t="s">
        <v>849</v>
      </c>
      <c r="C20" s="745">
        <v>664857</v>
      </c>
      <c r="D20" s="745">
        <v>647450</v>
      </c>
      <c r="E20" s="745">
        <v>698608</v>
      </c>
      <c r="F20" s="745">
        <v>733835</v>
      </c>
      <c r="G20" s="745">
        <v>461576</v>
      </c>
      <c r="H20" s="745">
        <v>367700</v>
      </c>
      <c r="I20" s="745">
        <v>336440</v>
      </c>
      <c r="J20" s="745">
        <v>802882</v>
      </c>
      <c r="K20" s="745">
        <v>1031875</v>
      </c>
      <c r="L20" s="745">
        <v>1147796</v>
      </c>
      <c r="M20" s="745">
        <v>1511946</v>
      </c>
      <c r="N20" s="745">
        <v>1628536</v>
      </c>
      <c r="O20" s="746">
        <f t="shared" si="0"/>
        <v>10033501</v>
      </c>
      <c r="P20" s="762" t="s">
        <v>853</v>
      </c>
      <c r="Q20" s="765">
        <v>2019</v>
      </c>
    </row>
    <row r="21" spans="1:17" ht="26.25" thickBot="1">
      <c r="A21" s="733"/>
      <c r="B21" s="741" t="s">
        <v>850</v>
      </c>
      <c r="C21" s="745">
        <f t="shared" ref="C21:N21" si="5">C20*55%</f>
        <v>365671.35000000003</v>
      </c>
      <c r="D21" s="745">
        <f t="shared" si="5"/>
        <v>356097.5</v>
      </c>
      <c r="E21" s="745">
        <f t="shared" si="5"/>
        <v>384234.4</v>
      </c>
      <c r="F21" s="745">
        <f t="shared" si="5"/>
        <v>403609.25000000006</v>
      </c>
      <c r="G21" s="745">
        <f t="shared" si="5"/>
        <v>253866.80000000002</v>
      </c>
      <c r="H21" s="745">
        <f t="shared" si="5"/>
        <v>202235.00000000003</v>
      </c>
      <c r="I21" s="745">
        <f t="shared" si="5"/>
        <v>185042.00000000003</v>
      </c>
      <c r="J21" s="745">
        <f t="shared" si="5"/>
        <v>441585.10000000003</v>
      </c>
      <c r="K21" s="745">
        <f t="shared" si="5"/>
        <v>567531.25</v>
      </c>
      <c r="L21" s="745">
        <f t="shared" si="5"/>
        <v>631287.80000000005</v>
      </c>
      <c r="M21" s="745">
        <f t="shared" si="5"/>
        <v>831570.3</v>
      </c>
      <c r="N21" s="745">
        <f t="shared" si="5"/>
        <v>895694.8</v>
      </c>
      <c r="O21" s="746">
        <f t="shared" si="0"/>
        <v>5518425.5499999998</v>
      </c>
      <c r="P21" s="764" t="s">
        <v>859</v>
      </c>
      <c r="Q21" s="765"/>
    </row>
    <row r="22" spans="1:17" ht="16.5" thickBot="1">
      <c r="A22" s="733"/>
      <c r="B22" s="741" t="s">
        <v>851</v>
      </c>
      <c r="C22" s="745">
        <v>203522</v>
      </c>
      <c r="D22" s="745">
        <v>201824</v>
      </c>
      <c r="E22" s="745">
        <v>202683</v>
      </c>
      <c r="F22" s="745">
        <v>200145</v>
      </c>
      <c r="G22" s="745">
        <v>118641</v>
      </c>
      <c r="H22" s="745">
        <v>127026</v>
      </c>
      <c r="I22" s="745">
        <v>117545</v>
      </c>
      <c r="J22" s="745">
        <v>116357</v>
      </c>
      <c r="K22" s="745">
        <v>168294</v>
      </c>
      <c r="L22" s="745">
        <v>178713</v>
      </c>
      <c r="M22" s="745">
        <v>220674</v>
      </c>
      <c r="N22" s="745">
        <v>289876</v>
      </c>
      <c r="O22" s="746">
        <f t="shared" si="0"/>
        <v>2145300</v>
      </c>
      <c r="P22" s="764" t="s">
        <v>852</v>
      </c>
      <c r="Q22" s="765"/>
    </row>
    <row r="23" spans="1:17" ht="16.5" thickBot="1">
      <c r="A23" s="734">
        <v>2020</v>
      </c>
      <c r="B23" s="740" t="s">
        <v>849</v>
      </c>
      <c r="C23" s="747">
        <v>1175675</v>
      </c>
      <c r="D23" s="747">
        <v>1263313</v>
      </c>
      <c r="E23" s="747">
        <v>732374</v>
      </c>
      <c r="F23" s="747">
        <v>132256</v>
      </c>
      <c r="G23" s="747">
        <v>175712</v>
      </c>
      <c r="H23" s="747">
        <v>379940</v>
      </c>
      <c r="I23" s="747">
        <v>606483</v>
      </c>
      <c r="J23" s="747">
        <v>696694</v>
      </c>
      <c r="K23" s="747">
        <v>888452</v>
      </c>
      <c r="L23" s="747">
        <v>1092309</v>
      </c>
      <c r="M23" s="747">
        <v>499245</v>
      </c>
      <c r="N23" s="747">
        <v>1182094</v>
      </c>
      <c r="O23" s="766">
        <f t="shared" si="0"/>
        <v>8824547</v>
      </c>
      <c r="P23" s="767" t="s">
        <v>853</v>
      </c>
      <c r="Q23" s="768">
        <v>2020</v>
      </c>
    </row>
    <row r="24" spans="1:17" ht="26.25" thickBot="1">
      <c r="A24" s="735"/>
      <c r="B24" s="740" t="s">
        <v>850</v>
      </c>
      <c r="C24" s="747">
        <f t="shared" ref="C24:N24" si="6">C23*55%</f>
        <v>646621.25</v>
      </c>
      <c r="D24" s="747">
        <f t="shared" si="6"/>
        <v>694822.15</v>
      </c>
      <c r="E24" s="747">
        <f t="shared" si="6"/>
        <v>402805.7</v>
      </c>
      <c r="F24" s="747">
        <f t="shared" si="6"/>
        <v>72740.800000000003</v>
      </c>
      <c r="G24" s="747">
        <f t="shared" si="6"/>
        <v>96641.600000000006</v>
      </c>
      <c r="H24" s="747">
        <f t="shared" si="6"/>
        <v>208967.00000000003</v>
      </c>
      <c r="I24" s="747">
        <f t="shared" si="6"/>
        <v>333565.65000000002</v>
      </c>
      <c r="J24" s="747">
        <f t="shared" si="6"/>
        <v>383181.7</v>
      </c>
      <c r="K24" s="747">
        <f t="shared" si="6"/>
        <v>488648.60000000003</v>
      </c>
      <c r="L24" s="747">
        <f t="shared" si="6"/>
        <v>600769.95000000007</v>
      </c>
      <c r="M24" s="747">
        <f t="shared" si="6"/>
        <v>274584.75</v>
      </c>
      <c r="N24" s="747">
        <f t="shared" si="6"/>
        <v>650151.70000000007</v>
      </c>
      <c r="O24" s="766">
        <f t="shared" si="0"/>
        <v>4853500.8500000006</v>
      </c>
      <c r="P24" s="769" t="s">
        <v>859</v>
      </c>
      <c r="Q24" s="768"/>
    </row>
    <row r="25" spans="1:17" ht="15.75">
      <c r="A25" s="738"/>
      <c r="B25" s="742" t="s">
        <v>851</v>
      </c>
      <c r="C25" s="748">
        <v>109333</v>
      </c>
      <c r="D25" s="748">
        <v>97499</v>
      </c>
      <c r="E25" s="748">
        <v>74994</v>
      </c>
      <c r="F25" s="748">
        <v>1579</v>
      </c>
      <c r="G25" s="748">
        <v>355</v>
      </c>
      <c r="H25" s="748">
        <v>415</v>
      </c>
      <c r="I25" s="748">
        <v>4121</v>
      </c>
      <c r="J25" s="748">
        <v>83022</v>
      </c>
      <c r="K25" s="748">
        <v>111010</v>
      </c>
      <c r="L25" s="748">
        <v>192343</v>
      </c>
      <c r="M25" s="748">
        <v>115989</v>
      </c>
      <c r="N25" s="748">
        <v>222564</v>
      </c>
      <c r="O25" s="770">
        <f t="shared" si="0"/>
        <v>1013224</v>
      </c>
      <c r="P25" s="771" t="s">
        <v>852</v>
      </c>
      <c r="Q25" s="772"/>
    </row>
    <row r="26" spans="1:17" ht="40.5" customHeight="1" thickBot="1">
      <c r="A26" s="995" t="s">
        <v>732</v>
      </c>
      <c r="B26" s="996"/>
      <c r="C26" s="996"/>
      <c r="D26" s="996"/>
      <c r="E26" s="996"/>
      <c r="F26" s="996"/>
      <c r="G26" s="996"/>
      <c r="H26" s="997"/>
      <c r="I26" s="737"/>
      <c r="J26" s="985" t="s">
        <v>825</v>
      </c>
      <c r="K26" s="986"/>
      <c r="L26" s="986"/>
      <c r="M26" s="986"/>
      <c r="N26" s="986"/>
      <c r="O26" s="986"/>
      <c r="P26" s="986"/>
      <c r="Q26" s="986"/>
    </row>
    <row r="27" spans="1:17" ht="40.5" customHeight="1" thickBot="1">
      <c r="A27" s="998" t="s">
        <v>733</v>
      </c>
      <c r="B27" s="999"/>
      <c r="C27" s="999"/>
      <c r="D27" s="999"/>
      <c r="E27" s="999"/>
      <c r="F27" s="999"/>
      <c r="G27" s="999"/>
      <c r="H27" s="1000"/>
      <c r="I27" s="632"/>
      <c r="J27" s="987" t="s">
        <v>826</v>
      </c>
      <c r="K27" s="988"/>
      <c r="L27" s="988"/>
      <c r="M27" s="988"/>
      <c r="N27" s="988"/>
      <c r="O27" s="988"/>
      <c r="P27" s="988"/>
      <c r="Q27" s="988"/>
    </row>
    <row r="28" spans="1:17" ht="26.25" customHeight="1" thickBot="1">
      <c r="A28" s="992" t="s">
        <v>734</v>
      </c>
      <c r="B28" s="993"/>
      <c r="C28" s="993"/>
      <c r="D28" s="993"/>
      <c r="E28" s="993"/>
      <c r="F28" s="993"/>
      <c r="G28" s="993"/>
      <c r="H28" s="994"/>
      <c r="I28" s="632"/>
      <c r="J28" s="987" t="s">
        <v>773</v>
      </c>
      <c r="K28" s="988"/>
      <c r="L28" s="988"/>
      <c r="M28" s="988"/>
      <c r="N28" s="988"/>
      <c r="O28" s="988"/>
      <c r="P28" s="988"/>
      <c r="Q28" s="988"/>
    </row>
    <row r="29" spans="1:17" ht="26.25" customHeight="1">
      <c r="A29" s="992" t="s">
        <v>751</v>
      </c>
      <c r="B29" s="993"/>
      <c r="C29" s="993"/>
      <c r="D29" s="993"/>
      <c r="E29" s="993"/>
      <c r="F29" s="993"/>
      <c r="G29" s="993"/>
      <c r="H29" s="994"/>
      <c r="I29" s="632"/>
      <c r="J29" s="989" t="s">
        <v>772</v>
      </c>
      <c r="K29" s="990"/>
      <c r="L29" s="990"/>
      <c r="M29" s="990"/>
      <c r="N29" s="990"/>
      <c r="O29" s="990"/>
      <c r="P29" s="990"/>
      <c r="Q29" s="991"/>
    </row>
    <row r="53" spans="1:4">
      <c r="A53" s="409"/>
    </row>
    <row r="56" spans="1:4" ht="25.5">
      <c r="D56" s="725" t="s">
        <v>853</v>
      </c>
    </row>
    <row r="57" spans="1:4">
      <c r="D57" s="725"/>
    </row>
    <row r="58" spans="1:4">
      <c r="D58" s="408" t="s">
        <v>852</v>
      </c>
    </row>
  </sheetData>
  <mergeCells count="16">
    <mergeCell ref="A1:Q1"/>
    <mergeCell ref="A2:Q2"/>
    <mergeCell ref="A3:Q3"/>
    <mergeCell ref="A4:Q4"/>
    <mergeCell ref="B6:B7"/>
    <mergeCell ref="A6:A7"/>
    <mergeCell ref="P6:P7"/>
    <mergeCell ref="Q6:Q7"/>
    <mergeCell ref="J26:Q26"/>
    <mergeCell ref="J27:Q27"/>
    <mergeCell ref="J28:Q28"/>
    <mergeCell ref="J29:Q29"/>
    <mergeCell ref="A29:H29"/>
    <mergeCell ref="A26:H26"/>
    <mergeCell ref="A27:H27"/>
    <mergeCell ref="A28:H28"/>
  </mergeCells>
  <printOptions horizontalCentered="1"/>
  <pageMargins left="0" right="0" top="0.74803149606299213" bottom="0" header="0" footer="0"/>
  <pageSetup paperSize="9" scale="8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62"/>
  <sheetViews>
    <sheetView rightToLeft="1" view="pageBreakPreview" zoomScale="90" zoomScaleNormal="100" zoomScaleSheetLayoutView="90" workbookViewId="0">
      <selection activeCell="G7" sqref="G7"/>
    </sheetView>
  </sheetViews>
  <sheetFormatPr defaultRowHeight="12.75"/>
  <cols>
    <col min="1" max="1" width="25.7109375" customWidth="1"/>
    <col min="2" max="6" width="10.7109375" customWidth="1"/>
    <col min="7" max="7" width="25.7109375" customWidth="1"/>
  </cols>
  <sheetData>
    <row r="1" spans="1:7" s="12" customFormat="1" ht="18">
      <c r="A1" s="931" t="s">
        <v>690</v>
      </c>
      <c r="B1" s="932"/>
      <c r="C1" s="932"/>
      <c r="D1" s="932"/>
      <c r="E1" s="932"/>
      <c r="F1" s="932"/>
      <c r="G1" s="932"/>
    </row>
    <row r="2" spans="1:7" s="12" customFormat="1" ht="18">
      <c r="A2" s="1016" t="s">
        <v>545</v>
      </c>
      <c r="B2" s="1017"/>
      <c r="C2" s="1017"/>
      <c r="D2" s="1017"/>
      <c r="E2" s="1017"/>
      <c r="F2" s="1017"/>
      <c r="G2" s="1017"/>
    </row>
    <row r="3" spans="1:7" s="13" customFormat="1" ht="32.25" customHeight="1">
      <c r="A3" s="1018" t="s">
        <v>774</v>
      </c>
      <c r="B3" s="935"/>
      <c r="C3" s="935"/>
      <c r="D3" s="935"/>
      <c r="E3" s="935"/>
      <c r="F3" s="935"/>
      <c r="G3" s="935"/>
    </row>
    <row r="4" spans="1:7" s="13" customFormat="1" ht="15.75">
      <c r="A4" s="935" t="s">
        <v>545</v>
      </c>
      <c r="B4" s="935"/>
      <c r="C4" s="935"/>
      <c r="D4" s="935"/>
      <c r="E4" s="935"/>
      <c r="F4" s="935"/>
      <c r="G4" s="935"/>
    </row>
    <row r="5" spans="1:7" s="355" customFormat="1" ht="21" customHeight="1">
      <c r="A5" s="27" t="s">
        <v>298</v>
      </c>
      <c r="B5" s="576"/>
      <c r="C5" s="576"/>
      <c r="D5" s="576"/>
      <c r="E5" s="577"/>
      <c r="F5" s="577"/>
      <c r="G5" s="578" t="s">
        <v>299</v>
      </c>
    </row>
    <row r="6" spans="1:7" s="356" customFormat="1" ht="26.25" customHeight="1" thickBot="1">
      <c r="A6" s="1019" t="s">
        <v>839</v>
      </c>
      <c r="B6" s="1022">
        <v>2016</v>
      </c>
      <c r="C6" s="1022">
        <v>2017</v>
      </c>
      <c r="D6" s="1022">
        <v>2018</v>
      </c>
      <c r="E6" s="1022">
        <v>2019</v>
      </c>
      <c r="F6" s="1022" t="s">
        <v>514</v>
      </c>
      <c r="G6" s="924" t="s">
        <v>838</v>
      </c>
    </row>
    <row r="7" spans="1:7" s="356" customFormat="1" ht="26.25" customHeight="1">
      <c r="A7" s="1020"/>
      <c r="B7" s="1023"/>
      <c r="C7" s="1023"/>
      <c r="D7" s="1023"/>
      <c r="E7" s="1023"/>
      <c r="F7" s="1023"/>
      <c r="G7" s="1021"/>
    </row>
    <row r="8" spans="1:7" s="358" customFormat="1" ht="29.25" customHeight="1" thickBot="1">
      <c r="A8" s="68" t="s">
        <v>138</v>
      </c>
      <c r="B8" s="103">
        <v>52</v>
      </c>
      <c r="C8" s="103">
        <v>48</v>
      </c>
      <c r="D8" s="103">
        <v>67</v>
      </c>
      <c r="E8" s="103">
        <v>48</v>
      </c>
      <c r="F8" s="103">
        <v>13</v>
      </c>
      <c r="G8" s="357" t="s">
        <v>546</v>
      </c>
    </row>
    <row r="9" spans="1:7" s="358" customFormat="1" ht="29.25" customHeight="1" thickBot="1">
      <c r="A9" s="359" t="s">
        <v>204</v>
      </c>
      <c r="B9" s="104">
        <v>70</v>
      </c>
      <c r="C9" s="104">
        <v>68</v>
      </c>
      <c r="D9" s="104">
        <v>88</v>
      </c>
      <c r="E9" s="104">
        <v>55</v>
      </c>
      <c r="F9" s="104">
        <v>14</v>
      </c>
      <c r="G9" s="360" t="s">
        <v>547</v>
      </c>
    </row>
    <row r="10" spans="1:7" s="358" customFormat="1" ht="29.25" customHeight="1" thickBot="1">
      <c r="A10" s="361" t="s">
        <v>205</v>
      </c>
      <c r="B10" s="148">
        <v>23</v>
      </c>
      <c r="C10" s="148">
        <v>17</v>
      </c>
      <c r="D10" s="148">
        <v>34</v>
      </c>
      <c r="E10" s="148">
        <v>25</v>
      </c>
      <c r="F10" s="148">
        <v>5</v>
      </c>
      <c r="G10" s="357" t="s">
        <v>548</v>
      </c>
    </row>
    <row r="11" spans="1:7" s="358" customFormat="1" ht="29.25" customHeight="1" thickBot="1">
      <c r="A11" s="57" t="s">
        <v>139</v>
      </c>
      <c r="B11" s="104">
        <v>21</v>
      </c>
      <c r="C11" s="104">
        <v>7</v>
      </c>
      <c r="D11" s="104">
        <v>8</v>
      </c>
      <c r="E11" s="104">
        <v>8</v>
      </c>
      <c r="F11" s="104">
        <v>4</v>
      </c>
      <c r="G11" s="362" t="s">
        <v>549</v>
      </c>
    </row>
    <row r="12" spans="1:7" s="358" customFormat="1" ht="29.25" customHeight="1" thickBot="1">
      <c r="A12" s="363" t="s">
        <v>140</v>
      </c>
      <c r="B12" s="148">
        <v>35</v>
      </c>
      <c r="C12" s="148">
        <v>22</v>
      </c>
      <c r="D12" s="148">
        <v>25</v>
      </c>
      <c r="E12" s="148">
        <v>14</v>
      </c>
      <c r="F12" s="148">
        <v>9</v>
      </c>
      <c r="G12" s="357" t="s">
        <v>145</v>
      </c>
    </row>
    <row r="13" spans="1:7" s="358" customFormat="1" ht="29.25" customHeight="1" thickBot="1">
      <c r="A13" s="69" t="s">
        <v>232</v>
      </c>
      <c r="B13" s="104">
        <v>57</v>
      </c>
      <c r="C13" s="104">
        <v>34</v>
      </c>
      <c r="D13" s="104">
        <v>25</v>
      </c>
      <c r="E13" s="104">
        <v>30</v>
      </c>
      <c r="F13" s="104">
        <v>21</v>
      </c>
      <c r="G13" s="360" t="s">
        <v>550</v>
      </c>
    </row>
    <row r="14" spans="1:7" s="358" customFormat="1" ht="29.25" customHeight="1" thickBot="1">
      <c r="A14" s="363" t="s">
        <v>233</v>
      </c>
      <c r="B14" s="148">
        <v>23</v>
      </c>
      <c r="C14" s="148">
        <v>27</v>
      </c>
      <c r="D14" s="148">
        <v>36</v>
      </c>
      <c r="E14" s="148">
        <v>22</v>
      </c>
      <c r="F14" s="148">
        <v>17</v>
      </c>
      <c r="G14" s="357" t="s">
        <v>551</v>
      </c>
    </row>
    <row r="15" spans="1:7" s="358" customFormat="1" ht="29.25" customHeight="1" thickBot="1">
      <c r="A15" s="69" t="s">
        <v>234</v>
      </c>
      <c r="B15" s="115">
        <v>69</v>
      </c>
      <c r="C15" s="115">
        <v>84</v>
      </c>
      <c r="D15" s="115">
        <v>55</v>
      </c>
      <c r="E15" s="115">
        <v>45</v>
      </c>
      <c r="F15" s="115">
        <v>17</v>
      </c>
      <c r="G15" s="364" t="s">
        <v>552</v>
      </c>
    </row>
    <row r="16" spans="1:7" s="358" customFormat="1" ht="29.25" customHeight="1">
      <c r="A16" s="365" t="s">
        <v>235</v>
      </c>
      <c r="B16" s="180">
        <v>132</v>
      </c>
      <c r="C16" s="180">
        <v>143</v>
      </c>
      <c r="D16" s="180">
        <v>137</v>
      </c>
      <c r="E16" s="180">
        <v>88</v>
      </c>
      <c r="F16" s="180">
        <v>42</v>
      </c>
      <c r="G16" s="366" t="s">
        <v>372</v>
      </c>
    </row>
    <row r="17" spans="1:7" s="368" customFormat="1" ht="29.25" customHeight="1">
      <c r="A17" s="567" t="s">
        <v>0</v>
      </c>
      <c r="B17" s="367">
        <f>SUM(B8:B16)</f>
        <v>482</v>
      </c>
      <c r="C17" s="367">
        <f t="shared" ref="C17:E17" si="0">SUM(C8:C16)</f>
        <v>450</v>
      </c>
      <c r="D17" s="367">
        <f t="shared" si="0"/>
        <v>475</v>
      </c>
      <c r="E17" s="367">
        <f t="shared" si="0"/>
        <v>335</v>
      </c>
      <c r="F17" s="367">
        <f>SUM(F8:F16)</f>
        <v>142</v>
      </c>
      <c r="G17" s="569" t="s">
        <v>1</v>
      </c>
    </row>
    <row r="18" spans="1:7" s="355" customFormat="1">
      <c r="A18" s="1015" t="s">
        <v>691</v>
      </c>
      <c r="B18" s="1015"/>
      <c r="C18" s="369"/>
      <c r="D18" s="369"/>
      <c r="E18" s="369"/>
      <c r="F18" s="369"/>
      <c r="G18" s="688" t="s">
        <v>840</v>
      </c>
    </row>
    <row r="19" spans="1:7" s="355" customFormat="1">
      <c r="A19" s="370"/>
      <c r="B19" s="371"/>
      <c r="C19" s="372"/>
      <c r="D19" s="372"/>
      <c r="E19" s="372"/>
      <c r="F19" s="372"/>
      <c r="G19" s="373"/>
    </row>
    <row r="20" spans="1:7" s="355" customFormat="1">
      <c r="A20" s="371"/>
      <c r="B20" s="371"/>
      <c r="C20" s="372"/>
      <c r="D20" s="372"/>
      <c r="E20" s="372"/>
      <c r="F20" s="372"/>
      <c r="G20" s="371"/>
    </row>
    <row r="21" spans="1:7" s="355" customFormat="1">
      <c r="A21" s="371"/>
      <c r="B21" s="371"/>
      <c r="C21" s="372"/>
      <c r="D21" s="372"/>
      <c r="E21" s="372"/>
      <c r="F21" s="372"/>
      <c r="G21" s="371"/>
    </row>
    <row r="22" spans="1:7" s="292" customFormat="1" ht="13.5">
      <c r="A22" s="374" t="s">
        <v>553</v>
      </c>
      <c r="B22" s="375" t="s">
        <v>554</v>
      </c>
      <c r="C22" s="375" t="s">
        <v>555</v>
      </c>
      <c r="D22" s="375" t="s">
        <v>556</v>
      </c>
      <c r="E22" s="375" t="s">
        <v>557</v>
      </c>
      <c r="F22" s="375" t="s">
        <v>558</v>
      </c>
    </row>
    <row r="23" spans="1:7" s="292" customFormat="1" ht="27">
      <c r="A23" s="376" t="s">
        <v>559</v>
      </c>
      <c r="B23" s="377">
        <v>482</v>
      </c>
      <c r="C23" s="377">
        <v>450</v>
      </c>
      <c r="D23" s="377">
        <v>475</v>
      </c>
      <c r="E23" s="377">
        <v>335</v>
      </c>
      <c r="F23" s="377">
        <v>142</v>
      </c>
    </row>
    <row r="24" spans="1:7" s="292" customFormat="1" ht="15">
      <c r="A24" s="378"/>
      <c r="B24" s="379"/>
      <c r="C24" s="380"/>
      <c r="D24" s="380"/>
      <c r="E24" s="380"/>
      <c r="F24" s="380"/>
    </row>
    <row r="25" spans="1:7" s="292" customFormat="1" ht="13.5">
      <c r="A25" s="374" t="s">
        <v>560</v>
      </c>
      <c r="B25" s="375" t="s">
        <v>554</v>
      </c>
      <c r="C25" s="375" t="s">
        <v>555</v>
      </c>
      <c r="D25" s="375" t="s">
        <v>556</v>
      </c>
      <c r="E25" s="375" t="s">
        <v>557</v>
      </c>
      <c r="F25" s="375" t="s">
        <v>558</v>
      </c>
    </row>
    <row r="26" spans="1:7" s="292" customFormat="1" ht="27">
      <c r="A26" s="376" t="s">
        <v>561</v>
      </c>
      <c r="B26" s="377">
        <v>52</v>
      </c>
      <c r="C26" s="377">
        <v>48</v>
      </c>
      <c r="D26" s="377">
        <v>67</v>
      </c>
      <c r="E26" s="377">
        <v>48</v>
      </c>
      <c r="F26" s="377">
        <v>13</v>
      </c>
    </row>
    <row r="27" spans="1:7" s="292" customFormat="1" ht="27">
      <c r="A27" s="376" t="s">
        <v>562</v>
      </c>
      <c r="B27" s="377">
        <v>70</v>
      </c>
      <c r="C27" s="377">
        <v>68</v>
      </c>
      <c r="D27" s="377">
        <v>88</v>
      </c>
      <c r="E27" s="377">
        <v>55</v>
      </c>
      <c r="F27" s="377">
        <v>14</v>
      </c>
    </row>
    <row r="28" spans="1:7" s="292" customFormat="1" ht="27">
      <c r="A28" s="376" t="s">
        <v>563</v>
      </c>
      <c r="B28" s="377">
        <v>23</v>
      </c>
      <c r="C28" s="377">
        <v>17</v>
      </c>
      <c r="D28" s="377">
        <v>34</v>
      </c>
      <c r="E28" s="377">
        <v>25</v>
      </c>
      <c r="F28" s="377">
        <v>5</v>
      </c>
    </row>
    <row r="29" spans="1:7" s="292" customFormat="1" ht="27">
      <c r="A29" s="376" t="s">
        <v>564</v>
      </c>
      <c r="B29" s="377">
        <v>21</v>
      </c>
      <c r="C29" s="377">
        <v>7</v>
      </c>
      <c r="D29" s="377">
        <v>8</v>
      </c>
      <c r="E29" s="377">
        <v>8</v>
      </c>
      <c r="F29" s="377">
        <v>4</v>
      </c>
    </row>
    <row r="30" spans="1:7" s="292" customFormat="1" ht="27">
      <c r="A30" s="376" t="s">
        <v>565</v>
      </c>
      <c r="B30" s="377">
        <v>35</v>
      </c>
      <c r="C30" s="377">
        <v>22</v>
      </c>
      <c r="D30" s="377">
        <v>25</v>
      </c>
      <c r="E30" s="377">
        <v>14</v>
      </c>
      <c r="F30" s="377">
        <v>9</v>
      </c>
    </row>
    <row r="31" spans="1:7" s="292" customFormat="1" ht="27">
      <c r="A31" s="376" t="s">
        <v>566</v>
      </c>
      <c r="B31" s="377">
        <v>57</v>
      </c>
      <c r="C31" s="377">
        <v>34</v>
      </c>
      <c r="D31" s="377">
        <v>25</v>
      </c>
      <c r="E31" s="377">
        <v>30</v>
      </c>
      <c r="F31" s="377">
        <v>21</v>
      </c>
    </row>
    <row r="32" spans="1:7" s="292" customFormat="1" ht="27">
      <c r="A32" s="376" t="s">
        <v>567</v>
      </c>
      <c r="B32" s="377">
        <v>23</v>
      </c>
      <c r="C32" s="377">
        <v>27</v>
      </c>
      <c r="D32" s="377">
        <v>36</v>
      </c>
      <c r="E32" s="377">
        <v>22</v>
      </c>
      <c r="F32" s="377">
        <v>17</v>
      </c>
    </row>
    <row r="33" spans="1:7" s="292" customFormat="1" ht="40.5">
      <c r="A33" s="376" t="s">
        <v>568</v>
      </c>
      <c r="B33" s="377">
        <v>69</v>
      </c>
      <c r="C33" s="377">
        <v>84</v>
      </c>
      <c r="D33" s="377">
        <v>55</v>
      </c>
      <c r="E33" s="377">
        <v>45</v>
      </c>
      <c r="F33" s="377">
        <v>17</v>
      </c>
    </row>
    <row r="34" spans="1:7" s="292" customFormat="1" ht="27">
      <c r="A34" s="376" t="s">
        <v>569</v>
      </c>
      <c r="B34" s="377">
        <v>132</v>
      </c>
      <c r="C34" s="377">
        <v>143</v>
      </c>
      <c r="D34" s="377">
        <v>137</v>
      </c>
      <c r="E34" s="377">
        <v>88</v>
      </c>
      <c r="F34" s="377">
        <v>42</v>
      </c>
    </row>
    <row r="35" spans="1:7" s="292" customFormat="1">
      <c r="A35" s="381" t="s">
        <v>570</v>
      </c>
      <c r="B35" s="382">
        <f t="shared" ref="B35:F35" si="1">SUM(B26:B34)</f>
        <v>482</v>
      </c>
      <c r="C35" s="382">
        <f t="shared" si="1"/>
        <v>450</v>
      </c>
      <c r="D35" s="382">
        <f t="shared" si="1"/>
        <v>475</v>
      </c>
      <c r="E35" s="382">
        <f t="shared" si="1"/>
        <v>335</v>
      </c>
      <c r="F35" s="382">
        <f t="shared" si="1"/>
        <v>142</v>
      </c>
    </row>
    <row r="36" spans="1:7" s="292" customFormat="1">
      <c r="C36" s="380"/>
      <c r="D36" s="380"/>
      <c r="E36" s="380"/>
      <c r="F36" s="380"/>
    </row>
    <row r="37" spans="1:7" s="292" customFormat="1">
      <c r="C37" s="380"/>
      <c r="D37" s="380"/>
      <c r="E37" s="380"/>
      <c r="F37" s="380"/>
    </row>
    <row r="38" spans="1:7" s="292" customFormat="1">
      <c r="C38" s="380"/>
      <c r="D38" s="380"/>
      <c r="E38" s="380"/>
      <c r="F38" s="380"/>
    </row>
    <row r="39" spans="1:7" s="355" customFormat="1">
      <c r="A39" s="371"/>
      <c r="B39" s="371"/>
      <c r="C39" s="372"/>
      <c r="D39" s="372"/>
      <c r="E39" s="372"/>
      <c r="F39" s="372"/>
      <c r="G39" s="371"/>
    </row>
    <row r="40" spans="1:7" s="355" customFormat="1">
      <c r="A40" s="371"/>
      <c r="B40" s="371"/>
      <c r="C40" s="372"/>
      <c r="D40" s="372"/>
      <c r="E40" s="372"/>
      <c r="F40" s="372"/>
      <c r="G40" s="371"/>
    </row>
    <row r="41" spans="1:7" s="355" customFormat="1">
      <c r="A41" s="371"/>
      <c r="B41" s="371"/>
      <c r="C41" s="372"/>
      <c r="D41" s="372"/>
      <c r="E41" s="372"/>
      <c r="F41" s="372"/>
      <c r="G41" s="371"/>
    </row>
    <row r="42" spans="1:7" s="355" customFormat="1">
      <c r="A42" s="371"/>
      <c r="B42" s="371"/>
      <c r="C42" s="372"/>
      <c r="D42" s="372"/>
      <c r="E42" s="372"/>
      <c r="F42" s="372"/>
      <c r="G42" s="371"/>
    </row>
    <row r="43" spans="1:7" s="355" customFormat="1">
      <c r="A43" s="371"/>
      <c r="B43" s="371"/>
      <c r="C43" s="372"/>
      <c r="D43" s="372"/>
      <c r="E43" s="372"/>
      <c r="F43" s="372"/>
      <c r="G43" s="371"/>
    </row>
    <row r="44" spans="1:7" s="355" customFormat="1">
      <c r="A44" s="371"/>
      <c r="B44" s="371"/>
      <c r="C44" s="372"/>
      <c r="D44" s="372"/>
      <c r="E44" s="372"/>
      <c r="F44" s="372"/>
      <c r="G44" s="371"/>
    </row>
    <row r="45" spans="1:7" s="355" customFormat="1">
      <c r="A45" s="371"/>
      <c r="B45" s="371"/>
      <c r="C45" s="372"/>
      <c r="D45" s="372"/>
      <c r="E45" s="372"/>
      <c r="F45" s="372"/>
      <c r="G45" s="371"/>
    </row>
    <row r="46" spans="1:7" s="355" customFormat="1">
      <c r="A46" s="371"/>
      <c r="B46" s="371"/>
      <c r="C46" s="372"/>
      <c r="D46" s="372"/>
      <c r="E46" s="372"/>
      <c r="F46" s="372"/>
      <c r="G46" s="371"/>
    </row>
    <row r="47" spans="1:7" s="355" customFormat="1">
      <c r="A47" s="371"/>
      <c r="B47" s="371"/>
      <c r="C47" s="372"/>
      <c r="D47" s="372"/>
      <c r="E47" s="372"/>
      <c r="F47" s="372"/>
      <c r="G47" s="371"/>
    </row>
    <row r="48" spans="1:7" s="355" customFormat="1">
      <c r="A48" s="371"/>
      <c r="B48" s="371"/>
      <c r="C48" s="372"/>
      <c r="D48" s="372"/>
      <c r="E48" s="372"/>
      <c r="F48" s="372"/>
      <c r="G48" s="371"/>
    </row>
    <row r="49" spans="1:7" s="355" customFormat="1">
      <c r="A49" s="371"/>
      <c r="B49" s="371"/>
      <c r="C49" s="372"/>
      <c r="D49" s="372"/>
      <c r="E49" s="372"/>
      <c r="F49" s="372"/>
      <c r="G49" s="371"/>
    </row>
    <row r="50" spans="1:7" s="355" customFormat="1">
      <c r="A50" s="371"/>
      <c r="B50" s="371"/>
      <c r="C50" s="372"/>
      <c r="D50" s="372"/>
      <c r="E50" s="372"/>
      <c r="F50" s="372"/>
      <c r="G50" s="371"/>
    </row>
    <row r="51" spans="1:7" s="355" customFormat="1" ht="29.25" customHeight="1">
      <c r="C51" s="354"/>
      <c r="D51" s="354"/>
      <c r="E51" s="354"/>
      <c r="F51" s="354"/>
    </row>
    <row r="52" spans="1:7" s="355" customFormat="1">
      <c r="A52" s="371"/>
      <c r="B52" s="371"/>
      <c r="C52" s="372"/>
      <c r="D52" s="372"/>
      <c r="E52" s="372"/>
      <c r="F52" s="372"/>
      <c r="G52" s="371"/>
    </row>
    <row r="53" spans="1:7" s="355" customFormat="1">
      <c r="A53" s="371"/>
      <c r="B53" s="371"/>
      <c r="C53" s="372"/>
      <c r="D53" s="372"/>
      <c r="E53" s="372"/>
      <c r="F53" s="372"/>
      <c r="G53" s="371"/>
    </row>
    <row r="54" spans="1:7" s="355" customFormat="1">
      <c r="A54" s="371"/>
      <c r="B54" s="371"/>
      <c r="C54" s="372"/>
      <c r="D54" s="372"/>
      <c r="E54" s="372"/>
      <c r="F54" s="372"/>
      <c r="G54" s="371"/>
    </row>
    <row r="55" spans="1:7" s="355" customFormat="1">
      <c r="A55" s="371"/>
      <c r="B55" s="371"/>
      <c r="C55" s="372"/>
      <c r="D55" s="372"/>
      <c r="E55" s="372"/>
      <c r="F55" s="372"/>
      <c r="G55" s="371"/>
    </row>
    <row r="56" spans="1:7" s="355" customFormat="1">
      <c r="A56" s="371"/>
      <c r="B56" s="371"/>
      <c r="C56" s="372"/>
      <c r="D56" s="372"/>
      <c r="E56" s="372"/>
      <c r="F56" s="372"/>
      <c r="G56" s="371"/>
    </row>
    <row r="57" spans="1:7" s="355" customFormat="1">
      <c r="A57" s="371"/>
      <c r="B57" s="371"/>
      <c r="C57" s="372"/>
      <c r="D57" s="372"/>
      <c r="E57" s="372"/>
      <c r="F57" s="372"/>
      <c r="G57" s="371"/>
    </row>
    <row r="58" spans="1:7" s="355" customFormat="1">
      <c r="A58" s="371"/>
      <c r="B58" s="371"/>
      <c r="C58" s="372"/>
      <c r="D58" s="372"/>
      <c r="E58" s="372"/>
      <c r="F58" s="372"/>
      <c r="G58" s="371"/>
    </row>
    <row r="59" spans="1:7" s="355" customFormat="1">
      <c r="A59" s="371"/>
      <c r="B59" s="371"/>
      <c r="C59" s="372"/>
      <c r="D59" s="372"/>
      <c r="E59" s="372"/>
      <c r="F59" s="372"/>
      <c r="G59" s="371"/>
    </row>
    <row r="60" spans="1:7" s="355" customFormat="1">
      <c r="A60" s="371"/>
      <c r="B60" s="371"/>
      <c r="C60" s="372"/>
      <c r="D60" s="372"/>
      <c r="E60" s="372"/>
      <c r="F60" s="372"/>
      <c r="G60" s="371"/>
    </row>
    <row r="61" spans="1:7" s="355" customFormat="1">
      <c r="A61" s="371"/>
      <c r="B61" s="371"/>
      <c r="C61" s="372"/>
      <c r="D61" s="372"/>
      <c r="E61" s="372"/>
      <c r="F61" s="372"/>
      <c r="G61" s="371"/>
    </row>
    <row r="62" spans="1:7" s="355" customFormat="1">
      <c r="A62" s="371"/>
      <c r="B62" s="371"/>
      <c r="C62" s="372"/>
      <c r="D62" s="372"/>
      <c r="E62" s="372"/>
      <c r="F62" s="372"/>
      <c r="G62" s="371"/>
    </row>
  </sheetData>
  <mergeCells count="12">
    <mergeCell ref="A18:B18"/>
    <mergeCell ref="A1:G1"/>
    <mergeCell ref="A2:G2"/>
    <mergeCell ref="A3:G3"/>
    <mergeCell ref="A4:G4"/>
    <mergeCell ref="A6:A7"/>
    <mergeCell ref="G6:G7"/>
    <mergeCell ref="B6:B7"/>
    <mergeCell ref="C6:C7"/>
    <mergeCell ref="D6:D7"/>
    <mergeCell ref="E6:E7"/>
    <mergeCell ref="F6:F7"/>
  </mergeCells>
  <pageMargins left="0.27" right="0.28999999999999998" top="3.3070866141732287" bottom="0.74803149606299213" header="0.31496062992125984" footer="0.31496062992125984"/>
  <pageSetup paperSize="9" scale="95" fitToWidth="2" fitToHeight="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G68"/>
  <sheetViews>
    <sheetView rightToLeft="1" view="pageBreakPreview" zoomScale="90" zoomScaleNormal="100" zoomScaleSheetLayoutView="90" workbookViewId="0">
      <selection activeCell="G7" sqref="G7"/>
    </sheetView>
  </sheetViews>
  <sheetFormatPr defaultRowHeight="12.75"/>
  <cols>
    <col min="1" max="1" width="18.5703125" customWidth="1"/>
    <col min="2" max="6" width="13.7109375" customWidth="1"/>
    <col min="7" max="7" width="18.5703125" customWidth="1"/>
  </cols>
  <sheetData>
    <row r="1" spans="1:7" s="12" customFormat="1" ht="18">
      <c r="A1" s="931" t="s">
        <v>688</v>
      </c>
      <c r="B1" s="932"/>
      <c r="C1" s="932"/>
      <c r="D1" s="932"/>
      <c r="E1" s="932"/>
      <c r="F1" s="932"/>
      <c r="G1" s="932"/>
    </row>
    <row r="2" spans="1:7" s="12" customFormat="1" ht="18">
      <c r="A2" s="1016" t="s">
        <v>545</v>
      </c>
      <c r="B2" s="1017"/>
      <c r="C2" s="1017"/>
      <c r="D2" s="1017"/>
      <c r="E2" s="1017"/>
      <c r="F2" s="1017"/>
      <c r="G2" s="1017"/>
    </row>
    <row r="3" spans="1:7" s="13" customFormat="1" ht="33.75" customHeight="1">
      <c r="A3" s="1018" t="s">
        <v>775</v>
      </c>
      <c r="B3" s="935"/>
      <c r="C3" s="935"/>
      <c r="D3" s="935"/>
      <c r="E3" s="935"/>
      <c r="F3" s="935"/>
      <c r="G3" s="935"/>
    </row>
    <row r="4" spans="1:7" s="13" customFormat="1" ht="16.5" thickBot="1">
      <c r="A4" s="935" t="s">
        <v>545</v>
      </c>
      <c r="B4" s="935"/>
      <c r="C4" s="935"/>
      <c r="D4" s="935"/>
      <c r="E4" s="935"/>
      <c r="F4" s="935"/>
      <c r="G4" s="935"/>
    </row>
    <row r="5" spans="1:7" s="355" customFormat="1" ht="20.100000000000001" customHeight="1">
      <c r="A5" s="27" t="s">
        <v>300</v>
      </c>
      <c r="B5" s="571"/>
      <c r="C5" s="571"/>
      <c r="D5" s="571"/>
      <c r="E5" s="573"/>
      <c r="F5" s="572"/>
      <c r="G5" s="574" t="s">
        <v>540</v>
      </c>
    </row>
    <row r="6" spans="1:7" s="356" customFormat="1" ht="26.25" customHeight="1" thickBot="1">
      <c r="A6" s="1024" t="s">
        <v>841</v>
      </c>
      <c r="B6" s="1022">
        <v>2016</v>
      </c>
      <c r="C6" s="1022">
        <v>2017</v>
      </c>
      <c r="D6" s="1022">
        <v>2018</v>
      </c>
      <c r="E6" s="1022">
        <v>2019</v>
      </c>
      <c r="F6" s="1022" t="s">
        <v>514</v>
      </c>
      <c r="G6" s="918" t="s">
        <v>842</v>
      </c>
    </row>
    <row r="7" spans="1:7" s="356" customFormat="1" ht="30.75" customHeight="1">
      <c r="A7" s="1025"/>
      <c r="B7" s="1023"/>
      <c r="C7" s="1023"/>
      <c r="D7" s="1023"/>
      <c r="E7" s="1023"/>
      <c r="F7" s="1023"/>
      <c r="G7" s="1026"/>
    </row>
    <row r="8" spans="1:7" s="358" customFormat="1" ht="29.25" customHeight="1" thickBot="1">
      <c r="A8" s="68" t="s">
        <v>4</v>
      </c>
      <c r="B8" s="103">
        <v>46</v>
      </c>
      <c r="C8" s="103">
        <v>29</v>
      </c>
      <c r="D8" s="103">
        <v>29</v>
      </c>
      <c r="E8" s="103">
        <v>33</v>
      </c>
      <c r="F8" s="103">
        <v>48</v>
      </c>
      <c r="G8" s="58" t="s">
        <v>13</v>
      </c>
    </row>
    <row r="9" spans="1:7" s="358" customFormat="1" ht="29.25" customHeight="1" thickBot="1">
      <c r="A9" s="359" t="s">
        <v>5</v>
      </c>
      <c r="B9" s="104">
        <v>49</v>
      </c>
      <c r="C9" s="104">
        <v>57</v>
      </c>
      <c r="D9" s="104">
        <v>53</v>
      </c>
      <c r="E9" s="104">
        <v>41</v>
      </c>
      <c r="F9" s="104">
        <v>35</v>
      </c>
      <c r="G9" s="59" t="s">
        <v>14</v>
      </c>
    </row>
    <row r="10" spans="1:7" s="358" customFormat="1" ht="29.25" customHeight="1" thickBot="1">
      <c r="A10" s="361" t="s">
        <v>6</v>
      </c>
      <c r="B10" s="148">
        <v>45</v>
      </c>
      <c r="C10" s="148">
        <v>72</v>
      </c>
      <c r="D10" s="148">
        <v>59</v>
      </c>
      <c r="E10" s="148">
        <v>35</v>
      </c>
      <c r="F10" s="148">
        <v>3</v>
      </c>
      <c r="G10" s="60" t="s">
        <v>15</v>
      </c>
    </row>
    <row r="11" spans="1:7" s="358" customFormat="1" ht="29.25" customHeight="1" thickBot="1">
      <c r="A11" s="57" t="s">
        <v>7</v>
      </c>
      <c r="B11" s="104">
        <v>56</v>
      </c>
      <c r="C11" s="104">
        <v>49</v>
      </c>
      <c r="D11" s="104">
        <v>49</v>
      </c>
      <c r="E11" s="104">
        <v>29</v>
      </c>
      <c r="F11" s="104">
        <v>2</v>
      </c>
      <c r="G11" s="59" t="s">
        <v>16</v>
      </c>
    </row>
    <row r="12" spans="1:7" s="358" customFormat="1" ht="29.25" customHeight="1" thickBot="1">
      <c r="A12" s="363" t="s">
        <v>8</v>
      </c>
      <c r="B12" s="148">
        <v>32</v>
      </c>
      <c r="C12" s="148">
        <v>47</v>
      </c>
      <c r="D12" s="148">
        <v>41</v>
      </c>
      <c r="E12" s="148">
        <v>30</v>
      </c>
      <c r="F12" s="148">
        <v>4</v>
      </c>
      <c r="G12" s="60" t="s">
        <v>17</v>
      </c>
    </row>
    <row r="13" spans="1:7" s="358" customFormat="1" ht="29.25" customHeight="1" thickBot="1">
      <c r="A13" s="69" t="s">
        <v>57</v>
      </c>
      <c r="B13" s="104">
        <v>28</v>
      </c>
      <c r="C13" s="104">
        <v>25</v>
      </c>
      <c r="D13" s="104">
        <v>26</v>
      </c>
      <c r="E13" s="104">
        <v>22</v>
      </c>
      <c r="F13" s="104">
        <v>6</v>
      </c>
      <c r="G13" s="59" t="s">
        <v>18</v>
      </c>
    </row>
    <row r="14" spans="1:7" s="358" customFormat="1" ht="29.25" customHeight="1" thickBot="1">
      <c r="A14" s="363" t="s">
        <v>9</v>
      </c>
      <c r="B14" s="148">
        <v>19</v>
      </c>
      <c r="C14" s="148">
        <v>3</v>
      </c>
      <c r="D14" s="148">
        <v>23</v>
      </c>
      <c r="E14" s="148">
        <v>22</v>
      </c>
      <c r="F14" s="148">
        <v>6</v>
      </c>
      <c r="G14" s="60" t="s">
        <v>19</v>
      </c>
    </row>
    <row r="15" spans="1:7" s="358" customFormat="1" ht="29.25" customHeight="1" thickBot="1">
      <c r="A15" s="69" t="s">
        <v>122</v>
      </c>
      <c r="B15" s="115">
        <v>12</v>
      </c>
      <c r="C15" s="115">
        <v>15</v>
      </c>
      <c r="D15" s="115">
        <v>20</v>
      </c>
      <c r="E15" s="115">
        <v>23</v>
      </c>
      <c r="F15" s="115">
        <v>1</v>
      </c>
      <c r="G15" s="59" t="s">
        <v>20</v>
      </c>
    </row>
    <row r="16" spans="1:7" s="358" customFormat="1" ht="29.25" customHeight="1" thickBot="1">
      <c r="A16" s="365" t="s">
        <v>10</v>
      </c>
      <c r="B16" s="180">
        <v>42</v>
      </c>
      <c r="C16" s="180">
        <v>18</v>
      </c>
      <c r="D16" s="180">
        <v>32</v>
      </c>
      <c r="E16" s="180">
        <v>22</v>
      </c>
      <c r="F16" s="180">
        <v>6</v>
      </c>
      <c r="G16" s="60" t="s">
        <v>21</v>
      </c>
    </row>
    <row r="17" spans="1:7" s="358" customFormat="1" ht="29.25" customHeight="1" thickBot="1">
      <c r="A17" s="69" t="s">
        <v>125</v>
      </c>
      <c r="B17" s="115">
        <v>37</v>
      </c>
      <c r="C17" s="115">
        <v>38</v>
      </c>
      <c r="D17" s="115">
        <v>37</v>
      </c>
      <c r="E17" s="115">
        <v>22</v>
      </c>
      <c r="F17" s="115">
        <v>12</v>
      </c>
      <c r="G17" s="59" t="s">
        <v>60</v>
      </c>
    </row>
    <row r="18" spans="1:7" s="358" customFormat="1" ht="29.25" customHeight="1" thickBot="1">
      <c r="A18" s="365" t="s">
        <v>11</v>
      </c>
      <c r="B18" s="180">
        <v>59</v>
      </c>
      <c r="C18" s="180">
        <v>57</v>
      </c>
      <c r="D18" s="180">
        <v>56</v>
      </c>
      <c r="E18" s="180">
        <v>31</v>
      </c>
      <c r="F18" s="180">
        <v>12</v>
      </c>
      <c r="G18" s="60" t="s">
        <v>22</v>
      </c>
    </row>
    <row r="19" spans="1:7" s="358" customFormat="1" ht="29.25" customHeight="1">
      <c r="A19" s="69" t="s">
        <v>12</v>
      </c>
      <c r="B19" s="115">
        <v>57</v>
      </c>
      <c r="C19" s="115">
        <v>40</v>
      </c>
      <c r="D19" s="115">
        <v>50</v>
      </c>
      <c r="E19" s="115">
        <v>25</v>
      </c>
      <c r="F19" s="115">
        <v>7</v>
      </c>
      <c r="G19" s="106" t="s">
        <v>23</v>
      </c>
    </row>
    <row r="20" spans="1:7" s="570" customFormat="1" ht="29.25" customHeight="1">
      <c r="A20" s="259" t="s">
        <v>0</v>
      </c>
      <c r="B20" s="575">
        <f>SUM(B8:B19)</f>
        <v>482</v>
      </c>
      <c r="C20" s="575">
        <f t="shared" ref="C20:F20" si="0">SUM(C8:C19)</f>
        <v>450</v>
      </c>
      <c r="D20" s="575">
        <f t="shared" si="0"/>
        <v>475</v>
      </c>
      <c r="E20" s="575">
        <f t="shared" si="0"/>
        <v>335</v>
      </c>
      <c r="F20" s="575">
        <f t="shared" si="0"/>
        <v>142</v>
      </c>
      <c r="G20" s="260" t="s">
        <v>1</v>
      </c>
    </row>
    <row r="21" spans="1:7" s="355" customFormat="1">
      <c r="A21" s="1015" t="s">
        <v>689</v>
      </c>
      <c r="B21" s="1015"/>
      <c r="C21" s="369"/>
      <c r="D21" s="369"/>
      <c r="E21" s="369"/>
      <c r="F21" s="369"/>
      <c r="G21" s="688" t="s">
        <v>843</v>
      </c>
    </row>
    <row r="22" spans="1:7" s="355" customFormat="1">
      <c r="A22" s="370"/>
      <c r="B22" s="371"/>
      <c r="C22" s="372"/>
      <c r="D22" s="372"/>
      <c r="E22" s="372"/>
      <c r="F22" s="372"/>
      <c r="G22" s="373"/>
    </row>
    <row r="23" spans="1:7" s="355" customFormat="1">
      <c r="A23" s="371"/>
      <c r="B23" s="371"/>
      <c r="C23" s="372"/>
      <c r="D23" s="372"/>
      <c r="E23" s="372"/>
      <c r="F23" s="372"/>
      <c r="G23" s="371"/>
    </row>
    <row r="24" spans="1:7" s="355" customFormat="1">
      <c r="A24" s="371"/>
      <c r="B24" s="371"/>
      <c r="C24" s="372"/>
      <c r="D24" s="372"/>
      <c r="E24" s="372"/>
      <c r="F24" s="372"/>
      <c r="G24" s="371"/>
    </row>
    <row r="25" spans="1:7" s="292" customFormat="1" ht="13.5">
      <c r="A25" s="374" t="s">
        <v>553</v>
      </c>
      <c r="B25" s="375" t="s">
        <v>554</v>
      </c>
      <c r="C25" s="375" t="s">
        <v>555</v>
      </c>
      <c r="D25" s="375" t="s">
        <v>556</v>
      </c>
      <c r="E25" s="375" t="s">
        <v>557</v>
      </c>
      <c r="F25" s="375" t="s">
        <v>558</v>
      </c>
    </row>
    <row r="26" spans="1:7" s="292" customFormat="1" ht="40.5">
      <c r="A26" s="376" t="s">
        <v>559</v>
      </c>
      <c r="B26" s="377">
        <v>482</v>
      </c>
      <c r="C26" s="377">
        <v>450</v>
      </c>
      <c r="D26" s="377">
        <v>475</v>
      </c>
      <c r="E26" s="377">
        <v>335</v>
      </c>
      <c r="F26" s="377">
        <v>142</v>
      </c>
    </row>
    <row r="27" spans="1:7" s="292" customFormat="1" ht="15">
      <c r="A27" s="378"/>
      <c r="B27" s="379"/>
      <c r="C27" s="380"/>
      <c r="D27" s="380"/>
      <c r="E27" s="380"/>
      <c r="F27" s="380"/>
    </row>
    <row r="28" spans="1:7" s="292" customFormat="1" ht="25.5">
      <c r="A28" s="374" t="s">
        <v>560</v>
      </c>
      <c r="B28" s="375" t="s">
        <v>554</v>
      </c>
      <c r="C28" s="375" t="s">
        <v>555</v>
      </c>
      <c r="D28" s="375" t="s">
        <v>556</v>
      </c>
      <c r="E28" s="375" t="s">
        <v>557</v>
      </c>
      <c r="F28" s="375" t="s">
        <v>558</v>
      </c>
      <c r="G28" s="380"/>
    </row>
    <row r="29" spans="1:7" s="292" customFormat="1" ht="13.5">
      <c r="A29" s="376" t="s">
        <v>4</v>
      </c>
      <c r="B29" s="377">
        <v>46</v>
      </c>
      <c r="C29" s="377">
        <v>29</v>
      </c>
      <c r="D29" s="377">
        <v>29</v>
      </c>
      <c r="E29" s="377">
        <v>33</v>
      </c>
      <c r="F29" s="377">
        <v>48</v>
      </c>
      <c r="G29" s="380"/>
    </row>
    <row r="30" spans="1:7" s="292" customFormat="1" ht="13.5">
      <c r="A30" s="376" t="s">
        <v>5</v>
      </c>
      <c r="B30" s="377">
        <v>49</v>
      </c>
      <c r="C30" s="377">
        <v>57</v>
      </c>
      <c r="D30" s="377">
        <v>53</v>
      </c>
      <c r="E30" s="377">
        <v>41</v>
      </c>
      <c r="F30" s="377">
        <v>35</v>
      </c>
      <c r="G30" s="380"/>
    </row>
    <row r="31" spans="1:7" s="292" customFormat="1" ht="13.5">
      <c r="A31" s="376" t="s">
        <v>6</v>
      </c>
      <c r="B31" s="377">
        <v>45</v>
      </c>
      <c r="C31" s="377">
        <v>72</v>
      </c>
      <c r="D31" s="377">
        <v>59</v>
      </c>
      <c r="E31" s="377">
        <v>35</v>
      </c>
      <c r="F31" s="377">
        <v>3</v>
      </c>
      <c r="G31" s="380"/>
    </row>
    <row r="32" spans="1:7" s="292" customFormat="1" ht="13.5">
      <c r="A32" s="376" t="s">
        <v>7</v>
      </c>
      <c r="B32" s="377">
        <v>56</v>
      </c>
      <c r="C32" s="377">
        <v>49</v>
      </c>
      <c r="D32" s="377">
        <v>49</v>
      </c>
      <c r="E32" s="377">
        <v>29</v>
      </c>
      <c r="F32" s="377">
        <v>2</v>
      </c>
      <c r="G32" s="380"/>
    </row>
    <row r="33" spans="1:7" s="292" customFormat="1" ht="13.5">
      <c r="A33" s="376" t="s">
        <v>8</v>
      </c>
      <c r="B33" s="377">
        <v>32</v>
      </c>
      <c r="C33" s="377">
        <v>47</v>
      </c>
      <c r="D33" s="377">
        <v>41</v>
      </c>
      <c r="E33" s="377">
        <v>30</v>
      </c>
      <c r="F33" s="377">
        <v>4</v>
      </c>
    </row>
    <row r="34" spans="1:7" s="292" customFormat="1" ht="13.5">
      <c r="A34" s="376" t="s">
        <v>57</v>
      </c>
      <c r="B34" s="377">
        <v>28</v>
      </c>
      <c r="C34" s="377">
        <v>25</v>
      </c>
      <c r="D34" s="377">
        <v>26</v>
      </c>
      <c r="E34" s="377">
        <v>22</v>
      </c>
      <c r="F34" s="377">
        <v>6</v>
      </c>
    </row>
    <row r="35" spans="1:7" s="292" customFormat="1" ht="13.5">
      <c r="A35" s="376" t="s">
        <v>9</v>
      </c>
      <c r="B35" s="377">
        <v>19</v>
      </c>
      <c r="C35" s="377">
        <v>3</v>
      </c>
      <c r="D35" s="377">
        <v>23</v>
      </c>
      <c r="E35" s="377">
        <v>22</v>
      </c>
      <c r="F35" s="377">
        <v>6</v>
      </c>
    </row>
    <row r="36" spans="1:7" s="292" customFormat="1" ht="13.5">
      <c r="A36" s="376" t="s">
        <v>122</v>
      </c>
      <c r="B36" s="377">
        <v>12</v>
      </c>
      <c r="C36" s="377">
        <v>15</v>
      </c>
      <c r="D36" s="377">
        <v>20</v>
      </c>
      <c r="E36" s="377">
        <v>23</v>
      </c>
      <c r="F36" s="377">
        <v>1</v>
      </c>
    </row>
    <row r="37" spans="1:7" s="292" customFormat="1" ht="13.5">
      <c r="A37" s="376" t="s">
        <v>10</v>
      </c>
      <c r="B37" s="377">
        <v>42</v>
      </c>
      <c r="C37" s="377">
        <v>18</v>
      </c>
      <c r="D37" s="377">
        <v>32</v>
      </c>
      <c r="E37" s="377">
        <v>22</v>
      </c>
      <c r="F37" s="377">
        <v>6</v>
      </c>
    </row>
    <row r="38" spans="1:7" s="292" customFormat="1" ht="18.600000000000001" customHeight="1">
      <c r="A38" s="376" t="s">
        <v>125</v>
      </c>
      <c r="B38" s="377">
        <v>37</v>
      </c>
      <c r="C38" s="377">
        <v>38</v>
      </c>
      <c r="D38" s="377">
        <v>37</v>
      </c>
      <c r="E38" s="377">
        <v>22</v>
      </c>
      <c r="F38" s="377">
        <v>12</v>
      </c>
    </row>
    <row r="39" spans="1:7" s="292" customFormat="1" ht="13.5">
      <c r="A39" s="376" t="s">
        <v>11</v>
      </c>
      <c r="B39" s="377">
        <v>59</v>
      </c>
      <c r="C39" s="377">
        <v>57</v>
      </c>
      <c r="D39" s="377">
        <v>56</v>
      </c>
      <c r="E39" s="377">
        <v>31</v>
      </c>
      <c r="F39" s="377">
        <v>12</v>
      </c>
    </row>
    <row r="40" spans="1:7" s="292" customFormat="1" ht="13.5">
      <c r="A40" s="376" t="s">
        <v>125</v>
      </c>
      <c r="B40" s="377">
        <v>57</v>
      </c>
      <c r="C40" s="377">
        <v>40</v>
      </c>
      <c r="D40" s="377">
        <v>50</v>
      </c>
      <c r="E40" s="377">
        <v>25</v>
      </c>
      <c r="F40" s="377">
        <v>7</v>
      </c>
    </row>
    <row r="41" spans="1:7" s="292" customFormat="1">
      <c r="A41" s="381" t="s">
        <v>570</v>
      </c>
      <c r="B41" s="382">
        <f t="shared" ref="B41:F41" si="1">SUM(B29:B40)</f>
        <v>482</v>
      </c>
      <c r="C41" s="382">
        <f t="shared" si="1"/>
        <v>450</v>
      </c>
      <c r="D41" s="382">
        <f t="shared" si="1"/>
        <v>475</v>
      </c>
      <c r="E41" s="382">
        <f t="shared" si="1"/>
        <v>335</v>
      </c>
      <c r="F41" s="382">
        <f t="shared" si="1"/>
        <v>142</v>
      </c>
    </row>
    <row r="42" spans="1:7" s="292" customFormat="1">
      <c r="C42" s="380"/>
      <c r="D42" s="380"/>
      <c r="E42" s="380"/>
      <c r="F42" s="380"/>
    </row>
    <row r="43" spans="1:7" s="292" customFormat="1">
      <c r="C43" s="380"/>
      <c r="D43" s="380"/>
      <c r="E43" s="380"/>
      <c r="F43" s="380"/>
    </row>
    <row r="44" spans="1:7" s="292" customFormat="1">
      <c r="C44" s="380"/>
      <c r="D44" s="380"/>
      <c r="E44" s="380"/>
      <c r="F44" s="380"/>
    </row>
    <row r="45" spans="1:7" s="355" customFormat="1">
      <c r="A45" s="371"/>
      <c r="B45" s="371"/>
      <c r="C45" s="372"/>
      <c r="D45" s="372"/>
      <c r="E45" s="372"/>
      <c r="F45" s="372"/>
      <c r="G45" s="371"/>
    </row>
    <row r="46" spans="1:7" s="355" customFormat="1">
      <c r="A46" s="371"/>
      <c r="B46" s="371"/>
      <c r="C46" s="372"/>
      <c r="D46" s="372"/>
      <c r="E46" s="372"/>
      <c r="F46" s="372"/>
      <c r="G46" s="371"/>
    </row>
    <row r="47" spans="1:7" s="355" customFormat="1">
      <c r="A47" s="371"/>
      <c r="B47" s="371"/>
      <c r="C47" s="372"/>
      <c r="D47" s="372"/>
      <c r="E47" s="372"/>
      <c r="F47" s="372"/>
      <c r="G47" s="371"/>
    </row>
    <row r="48" spans="1:7" s="355" customFormat="1">
      <c r="A48" s="371"/>
      <c r="B48" s="371"/>
      <c r="C48" s="372"/>
      <c r="D48" s="372"/>
      <c r="E48" s="372"/>
      <c r="F48" s="372"/>
      <c r="G48" s="371"/>
    </row>
    <row r="49" spans="1:7" s="355" customFormat="1">
      <c r="A49" s="371"/>
      <c r="B49" s="371"/>
      <c r="C49" s="372"/>
      <c r="D49" s="372"/>
      <c r="E49" s="372"/>
      <c r="F49" s="372"/>
      <c r="G49" s="371"/>
    </row>
    <row r="50" spans="1:7" s="355" customFormat="1">
      <c r="A50" s="371"/>
      <c r="B50" s="371"/>
      <c r="C50" s="372"/>
      <c r="D50" s="372"/>
      <c r="E50" s="372"/>
      <c r="F50" s="372"/>
      <c r="G50" s="371"/>
    </row>
    <row r="51" spans="1:7" s="355" customFormat="1">
      <c r="A51" s="371"/>
      <c r="B51" s="371"/>
      <c r="C51" s="372"/>
      <c r="D51" s="372"/>
      <c r="E51" s="372"/>
      <c r="F51" s="372"/>
      <c r="G51" s="371"/>
    </row>
    <row r="52" spans="1:7" s="355" customFormat="1">
      <c r="A52" s="371"/>
      <c r="B52" s="371"/>
      <c r="C52" s="372"/>
      <c r="D52" s="372"/>
      <c r="E52" s="372"/>
      <c r="F52" s="372"/>
      <c r="G52" s="371"/>
    </row>
    <row r="53" spans="1:7" s="355" customFormat="1">
      <c r="A53" s="371"/>
      <c r="B53" s="371"/>
      <c r="C53" s="372"/>
      <c r="D53" s="372"/>
      <c r="E53" s="372"/>
      <c r="F53" s="372"/>
      <c r="G53" s="371"/>
    </row>
    <row r="54" spans="1:7" s="355" customFormat="1">
      <c r="A54" s="371"/>
      <c r="B54" s="371"/>
      <c r="C54" s="372"/>
      <c r="D54" s="372"/>
      <c r="E54" s="372"/>
      <c r="F54" s="372"/>
      <c r="G54" s="371"/>
    </row>
    <row r="55" spans="1:7" s="355" customFormat="1">
      <c r="A55" s="371"/>
      <c r="B55" s="371"/>
      <c r="C55" s="372"/>
      <c r="D55" s="372"/>
      <c r="E55" s="372"/>
      <c r="F55" s="372"/>
      <c r="G55" s="371"/>
    </row>
    <row r="56" spans="1:7" s="355" customFormat="1">
      <c r="A56" s="371"/>
      <c r="B56" s="371"/>
      <c r="C56" s="372"/>
      <c r="D56" s="372"/>
      <c r="E56" s="372"/>
      <c r="F56" s="372"/>
      <c r="G56" s="371"/>
    </row>
    <row r="57" spans="1:7" s="355" customFormat="1" ht="29.25" customHeight="1">
      <c r="C57" s="354"/>
      <c r="D57" s="354"/>
      <c r="E57" s="354"/>
      <c r="F57" s="354"/>
    </row>
    <row r="58" spans="1:7" s="355" customFormat="1">
      <c r="A58" s="371"/>
      <c r="B58" s="371"/>
      <c r="C58" s="372"/>
      <c r="D58" s="372"/>
      <c r="E58" s="372"/>
      <c r="F58" s="372"/>
      <c r="G58" s="371"/>
    </row>
    <row r="59" spans="1:7" s="355" customFormat="1">
      <c r="A59" s="371"/>
      <c r="B59" s="371"/>
      <c r="C59" s="372"/>
      <c r="D59" s="372"/>
      <c r="E59" s="372"/>
      <c r="F59" s="372"/>
      <c r="G59" s="371"/>
    </row>
    <row r="60" spans="1:7" s="355" customFormat="1">
      <c r="A60" s="371"/>
      <c r="B60" s="371"/>
      <c r="C60" s="372"/>
      <c r="D60" s="372"/>
      <c r="E60" s="372"/>
      <c r="F60" s="372"/>
      <c r="G60" s="371"/>
    </row>
    <row r="61" spans="1:7" s="355" customFormat="1">
      <c r="A61" s="371"/>
      <c r="B61" s="371"/>
      <c r="C61" s="372"/>
      <c r="D61" s="372"/>
      <c r="E61" s="372"/>
      <c r="F61" s="372"/>
      <c r="G61" s="371"/>
    </row>
    <row r="62" spans="1:7" s="355" customFormat="1">
      <c r="A62" s="371"/>
      <c r="B62" s="371"/>
      <c r="C62" s="372"/>
      <c r="D62" s="372"/>
      <c r="E62" s="372"/>
      <c r="F62" s="372"/>
      <c r="G62" s="371"/>
    </row>
    <row r="63" spans="1:7" s="355" customFormat="1">
      <c r="A63" s="371"/>
      <c r="B63" s="371"/>
      <c r="C63" s="372"/>
      <c r="D63" s="372"/>
      <c r="E63" s="372"/>
      <c r="F63" s="372"/>
      <c r="G63" s="371"/>
    </row>
    <row r="64" spans="1:7" s="355" customFormat="1">
      <c r="A64" s="371"/>
      <c r="B64" s="371"/>
      <c r="C64" s="372"/>
      <c r="D64" s="372"/>
      <c r="E64" s="372"/>
      <c r="F64" s="372"/>
      <c r="G64" s="371"/>
    </row>
    <row r="65" spans="1:7" s="355" customFormat="1">
      <c r="A65" s="371"/>
      <c r="B65" s="371"/>
      <c r="C65" s="372"/>
      <c r="D65" s="372"/>
      <c r="E65" s="372"/>
      <c r="F65" s="372"/>
      <c r="G65" s="371"/>
    </row>
    <row r="66" spans="1:7" s="355" customFormat="1">
      <c r="A66" s="371"/>
      <c r="B66" s="371"/>
      <c r="C66" s="372"/>
      <c r="D66" s="372"/>
      <c r="E66" s="372"/>
      <c r="F66" s="372"/>
      <c r="G66" s="371"/>
    </row>
    <row r="67" spans="1:7" s="355" customFormat="1">
      <c r="A67" s="371"/>
      <c r="B67" s="371"/>
      <c r="C67" s="372"/>
      <c r="D67" s="372"/>
      <c r="E67" s="372"/>
      <c r="F67" s="372"/>
      <c r="G67" s="371"/>
    </row>
    <row r="68" spans="1:7" s="355" customFormat="1">
      <c r="A68" s="371"/>
      <c r="B68" s="371"/>
      <c r="C68" s="372"/>
      <c r="D68" s="372"/>
      <c r="E68" s="372"/>
      <c r="F68" s="372"/>
      <c r="G68" s="371"/>
    </row>
  </sheetData>
  <mergeCells count="12">
    <mergeCell ref="A21:B21"/>
    <mergeCell ref="A1:G1"/>
    <mergeCell ref="A2:G2"/>
    <mergeCell ref="A3:G3"/>
    <mergeCell ref="A4:G4"/>
    <mergeCell ref="A6:A7"/>
    <mergeCell ref="G6:G7"/>
    <mergeCell ref="E6:E7"/>
    <mergeCell ref="D6:D7"/>
    <mergeCell ref="B6:B7"/>
    <mergeCell ref="C6:C7"/>
    <mergeCell ref="F6:F7"/>
  </mergeCells>
  <pageMargins left="0.14000000000000001" right="0.35" top="2.0299999999999998" bottom="0.75" header="0.3" footer="0.3"/>
  <pageSetup paperSize="9"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O34"/>
  <sheetViews>
    <sheetView showGridLines="0" rightToLeft="1" view="pageBreakPreview" zoomScaleNormal="100" zoomScaleSheetLayoutView="100" workbookViewId="0">
      <selection activeCell="G7" sqref="G7"/>
    </sheetView>
  </sheetViews>
  <sheetFormatPr defaultRowHeight="12.75"/>
  <cols>
    <col min="1" max="1" width="26.7109375" style="23" customWidth="1"/>
    <col min="2" max="14" width="7.7109375" style="23" customWidth="1"/>
    <col min="15" max="15" width="31" style="23" customWidth="1"/>
    <col min="16" max="16384" width="9.140625" style="90"/>
  </cols>
  <sheetData>
    <row r="1" spans="1:15" s="12" customFormat="1" ht="18">
      <c r="A1" s="931" t="s">
        <v>688</v>
      </c>
      <c r="B1" s="932"/>
      <c r="C1" s="932"/>
      <c r="D1" s="932"/>
      <c r="E1" s="932"/>
      <c r="F1" s="932"/>
      <c r="G1" s="932"/>
      <c r="H1" s="932"/>
      <c r="I1" s="932"/>
      <c r="J1" s="932"/>
      <c r="K1" s="932"/>
      <c r="L1" s="932"/>
      <c r="M1" s="932"/>
      <c r="N1" s="932"/>
      <c r="O1" s="932"/>
    </row>
    <row r="2" spans="1:15" s="12" customFormat="1" ht="18">
      <c r="A2" s="933">
        <v>2020</v>
      </c>
      <c r="B2" s="934"/>
      <c r="C2" s="934"/>
      <c r="D2" s="934"/>
      <c r="E2" s="934"/>
      <c r="F2" s="934"/>
      <c r="G2" s="934"/>
      <c r="H2" s="934"/>
      <c r="I2" s="934"/>
      <c r="J2" s="934"/>
      <c r="K2" s="934"/>
      <c r="L2" s="934"/>
      <c r="M2" s="934"/>
      <c r="N2" s="934"/>
      <c r="O2" s="934"/>
    </row>
    <row r="3" spans="1:15" s="13" customFormat="1" ht="15.75">
      <c r="A3" s="935" t="s">
        <v>776</v>
      </c>
      <c r="B3" s="935"/>
      <c r="C3" s="935"/>
      <c r="D3" s="935"/>
      <c r="E3" s="935"/>
      <c r="F3" s="935"/>
      <c r="G3" s="935"/>
      <c r="H3" s="935"/>
      <c r="I3" s="935"/>
      <c r="J3" s="935"/>
      <c r="K3" s="935"/>
      <c r="L3" s="935"/>
      <c r="M3" s="935"/>
      <c r="N3" s="935"/>
      <c r="O3" s="935"/>
    </row>
    <row r="4" spans="1:15" s="13" customFormat="1" ht="15.75">
      <c r="A4" s="935">
        <v>2020</v>
      </c>
      <c r="B4" s="935"/>
      <c r="C4" s="935"/>
      <c r="D4" s="935"/>
      <c r="E4" s="935"/>
      <c r="F4" s="935"/>
      <c r="G4" s="935"/>
      <c r="H4" s="935"/>
      <c r="I4" s="935"/>
      <c r="J4" s="935"/>
      <c r="K4" s="935"/>
      <c r="L4" s="935"/>
      <c r="M4" s="935"/>
      <c r="N4" s="935"/>
      <c r="O4" s="935"/>
    </row>
    <row r="5" spans="1:15" ht="20.100000000000001" customHeight="1">
      <c r="A5" s="27" t="s">
        <v>301</v>
      </c>
      <c r="B5" s="190"/>
      <c r="C5" s="190"/>
      <c r="D5" s="190"/>
      <c r="E5" s="190"/>
      <c r="F5" s="90"/>
      <c r="G5" s="90"/>
      <c r="H5" s="90"/>
      <c r="I5" s="90"/>
      <c r="J5" s="90"/>
      <c r="K5" s="90"/>
      <c r="L5" s="90"/>
      <c r="M5" s="90"/>
      <c r="N5" s="90"/>
      <c r="O5" s="53" t="s">
        <v>302</v>
      </c>
    </row>
    <row r="6" spans="1:15" s="5" customFormat="1" ht="26.25" customHeight="1" thickBot="1">
      <c r="A6" s="1019" t="s">
        <v>845</v>
      </c>
      <c r="B6" s="294" t="s">
        <v>4</v>
      </c>
      <c r="C6" s="294" t="s">
        <v>5</v>
      </c>
      <c r="D6" s="294" t="s">
        <v>6</v>
      </c>
      <c r="E6" s="294" t="s">
        <v>796</v>
      </c>
      <c r="F6" s="294" t="s">
        <v>8</v>
      </c>
      <c r="G6" s="294" t="s">
        <v>57</v>
      </c>
      <c r="H6" s="294" t="s">
        <v>9</v>
      </c>
      <c r="I6" s="294" t="s">
        <v>58</v>
      </c>
      <c r="J6" s="294" t="s">
        <v>10</v>
      </c>
      <c r="K6" s="294" t="s">
        <v>59</v>
      </c>
      <c r="L6" s="294" t="s">
        <v>11</v>
      </c>
      <c r="M6" s="294" t="s">
        <v>12</v>
      </c>
      <c r="N6" s="294" t="s">
        <v>0</v>
      </c>
      <c r="O6" s="864" t="s">
        <v>844</v>
      </c>
    </row>
    <row r="7" spans="1:15" s="5" customFormat="1" ht="19.5" customHeight="1">
      <c r="A7" s="1020"/>
      <c r="B7" s="275" t="s">
        <v>116</v>
      </c>
      <c r="C7" s="275" t="s">
        <v>117</v>
      </c>
      <c r="D7" s="275" t="s">
        <v>118</v>
      </c>
      <c r="E7" s="275" t="s">
        <v>119</v>
      </c>
      <c r="F7" s="275" t="s">
        <v>17</v>
      </c>
      <c r="G7" s="275" t="s">
        <v>121</v>
      </c>
      <c r="H7" s="275" t="s">
        <v>120</v>
      </c>
      <c r="I7" s="275" t="s">
        <v>123</v>
      </c>
      <c r="J7" s="275" t="s">
        <v>124</v>
      </c>
      <c r="K7" s="275" t="s">
        <v>126</v>
      </c>
      <c r="L7" s="275" t="s">
        <v>127</v>
      </c>
      <c r="M7" s="275" t="s">
        <v>128</v>
      </c>
      <c r="N7" s="275" t="s">
        <v>1</v>
      </c>
      <c r="O7" s="866"/>
    </row>
    <row r="8" spans="1:15" s="6" customFormat="1" ht="29.25" customHeight="1" thickBot="1">
      <c r="A8" s="68" t="s">
        <v>138</v>
      </c>
      <c r="B8" s="103">
        <v>3</v>
      </c>
      <c r="C8" s="103">
        <v>5</v>
      </c>
      <c r="D8" s="103">
        <v>2</v>
      </c>
      <c r="E8" s="103">
        <v>0</v>
      </c>
      <c r="F8" s="103">
        <v>0</v>
      </c>
      <c r="G8" s="103">
        <v>0</v>
      </c>
      <c r="H8" s="103">
        <v>0</v>
      </c>
      <c r="I8" s="103">
        <v>0</v>
      </c>
      <c r="J8" s="103">
        <v>0</v>
      </c>
      <c r="K8" s="103">
        <v>3</v>
      </c>
      <c r="L8" s="103">
        <v>0</v>
      </c>
      <c r="M8" s="103">
        <v>0</v>
      </c>
      <c r="N8" s="114">
        <f>SUM(B8:M8)</f>
        <v>13</v>
      </c>
      <c r="O8" s="357" t="s">
        <v>374</v>
      </c>
    </row>
    <row r="9" spans="1:15" s="6" customFormat="1" ht="29.25" customHeight="1" thickBot="1">
      <c r="A9" s="359" t="s">
        <v>204</v>
      </c>
      <c r="B9" s="104">
        <v>0</v>
      </c>
      <c r="C9" s="104">
        <v>0</v>
      </c>
      <c r="D9" s="104">
        <v>0</v>
      </c>
      <c r="E9" s="104">
        <v>0</v>
      </c>
      <c r="F9" s="104">
        <v>3</v>
      </c>
      <c r="G9" s="104">
        <v>1</v>
      </c>
      <c r="H9" s="104">
        <v>3</v>
      </c>
      <c r="I9" s="104">
        <v>1</v>
      </c>
      <c r="J9" s="104">
        <v>2</v>
      </c>
      <c r="K9" s="104">
        <v>2</v>
      </c>
      <c r="L9" s="104">
        <v>0</v>
      </c>
      <c r="M9" s="104">
        <v>2</v>
      </c>
      <c r="N9" s="109">
        <f t="shared" ref="N9:N16" si="0">SUM(B9:M9)</f>
        <v>14</v>
      </c>
      <c r="O9" s="360" t="s">
        <v>378</v>
      </c>
    </row>
    <row r="10" spans="1:15" s="6" customFormat="1" ht="29.25" customHeight="1" thickBot="1">
      <c r="A10" s="361" t="s">
        <v>205</v>
      </c>
      <c r="B10" s="148">
        <v>4</v>
      </c>
      <c r="C10" s="148">
        <v>1</v>
      </c>
      <c r="D10" s="148">
        <v>0</v>
      </c>
      <c r="E10" s="148">
        <v>0</v>
      </c>
      <c r="F10" s="148">
        <v>0</v>
      </c>
      <c r="G10" s="148">
        <v>0</v>
      </c>
      <c r="H10" s="148">
        <v>0</v>
      </c>
      <c r="I10" s="148">
        <v>0</v>
      </c>
      <c r="J10" s="148">
        <v>0</v>
      </c>
      <c r="K10" s="148">
        <v>0</v>
      </c>
      <c r="L10" s="148">
        <v>0</v>
      </c>
      <c r="M10" s="148">
        <v>0</v>
      </c>
      <c r="N10" s="258">
        <f t="shared" si="0"/>
        <v>5</v>
      </c>
      <c r="O10" s="357" t="s">
        <v>379</v>
      </c>
    </row>
    <row r="11" spans="1:15" s="6" customFormat="1" ht="29.25" customHeight="1" thickBot="1">
      <c r="A11" s="57" t="s">
        <v>139</v>
      </c>
      <c r="B11" s="104">
        <v>0</v>
      </c>
      <c r="C11" s="104">
        <v>2</v>
      </c>
      <c r="D11" s="104">
        <v>0</v>
      </c>
      <c r="E11" s="104">
        <v>0</v>
      </c>
      <c r="F11" s="104">
        <v>0</v>
      </c>
      <c r="G11" s="104">
        <v>0</v>
      </c>
      <c r="H11" s="104">
        <v>0</v>
      </c>
      <c r="I11" s="104">
        <v>0</v>
      </c>
      <c r="J11" s="104">
        <v>0</v>
      </c>
      <c r="K11" s="104">
        <v>0</v>
      </c>
      <c r="L11" s="104">
        <v>2</v>
      </c>
      <c r="M11" s="104">
        <v>0</v>
      </c>
      <c r="N11" s="109">
        <f t="shared" si="0"/>
        <v>4</v>
      </c>
      <c r="O11" s="360" t="s">
        <v>375</v>
      </c>
    </row>
    <row r="12" spans="1:15" s="6" customFormat="1" ht="29.25" customHeight="1" thickBot="1">
      <c r="A12" s="363" t="s">
        <v>140</v>
      </c>
      <c r="B12" s="148">
        <v>1</v>
      </c>
      <c r="C12" s="148">
        <v>3</v>
      </c>
      <c r="D12" s="148">
        <v>0</v>
      </c>
      <c r="E12" s="148">
        <v>0</v>
      </c>
      <c r="F12" s="148">
        <v>1</v>
      </c>
      <c r="G12" s="148">
        <v>0</v>
      </c>
      <c r="H12" s="148">
        <v>2</v>
      </c>
      <c r="I12" s="148">
        <v>0</v>
      </c>
      <c r="J12" s="148">
        <v>0</v>
      </c>
      <c r="K12" s="148">
        <v>0</v>
      </c>
      <c r="L12" s="148">
        <v>2</v>
      </c>
      <c r="M12" s="148">
        <v>0</v>
      </c>
      <c r="N12" s="258">
        <f t="shared" si="0"/>
        <v>9</v>
      </c>
      <c r="O12" s="357" t="s">
        <v>145</v>
      </c>
    </row>
    <row r="13" spans="1:15" s="6" customFormat="1" ht="29.25" customHeight="1" thickBot="1">
      <c r="A13" s="69" t="s">
        <v>232</v>
      </c>
      <c r="B13" s="104">
        <v>7</v>
      </c>
      <c r="C13" s="104">
        <v>4</v>
      </c>
      <c r="D13" s="104">
        <v>1</v>
      </c>
      <c r="E13" s="104">
        <v>2</v>
      </c>
      <c r="F13" s="104">
        <v>0</v>
      </c>
      <c r="G13" s="104">
        <v>4</v>
      </c>
      <c r="H13" s="104">
        <v>0</v>
      </c>
      <c r="I13" s="104">
        <v>0</v>
      </c>
      <c r="J13" s="104">
        <v>0</v>
      </c>
      <c r="K13" s="104">
        <v>0</v>
      </c>
      <c r="L13" s="104">
        <v>2</v>
      </c>
      <c r="M13" s="104">
        <v>1</v>
      </c>
      <c r="N13" s="109">
        <f t="shared" si="0"/>
        <v>21</v>
      </c>
      <c r="O13" s="360" t="s">
        <v>376</v>
      </c>
    </row>
    <row r="14" spans="1:15" s="6" customFormat="1" ht="29.25" customHeight="1" thickBot="1">
      <c r="A14" s="363" t="s">
        <v>233</v>
      </c>
      <c r="B14" s="148">
        <v>10</v>
      </c>
      <c r="C14" s="148">
        <v>5</v>
      </c>
      <c r="D14" s="148">
        <v>0</v>
      </c>
      <c r="E14" s="148">
        <v>0</v>
      </c>
      <c r="F14" s="148">
        <v>0</v>
      </c>
      <c r="G14" s="148">
        <v>0</v>
      </c>
      <c r="H14" s="148">
        <v>0</v>
      </c>
      <c r="I14" s="148">
        <v>0</v>
      </c>
      <c r="J14" s="148">
        <v>0</v>
      </c>
      <c r="K14" s="148">
        <v>2</v>
      </c>
      <c r="L14" s="148">
        <v>0</v>
      </c>
      <c r="M14" s="148">
        <v>0</v>
      </c>
      <c r="N14" s="110">
        <f t="shared" si="0"/>
        <v>17</v>
      </c>
      <c r="O14" s="357" t="s">
        <v>377</v>
      </c>
    </row>
    <row r="15" spans="1:15" s="6" customFormat="1" ht="29.25" customHeight="1" thickBot="1">
      <c r="A15" s="69" t="s">
        <v>234</v>
      </c>
      <c r="B15" s="115">
        <v>4</v>
      </c>
      <c r="C15" s="115">
        <v>4</v>
      </c>
      <c r="D15" s="115">
        <v>0</v>
      </c>
      <c r="E15" s="115">
        <v>0</v>
      </c>
      <c r="F15" s="115">
        <v>0</v>
      </c>
      <c r="G15" s="115">
        <v>0</v>
      </c>
      <c r="H15" s="115">
        <v>1</v>
      </c>
      <c r="I15" s="115">
        <v>0</v>
      </c>
      <c r="J15" s="115">
        <v>3</v>
      </c>
      <c r="K15" s="115">
        <v>3</v>
      </c>
      <c r="L15" s="115">
        <v>0</v>
      </c>
      <c r="M15" s="115">
        <v>2</v>
      </c>
      <c r="N15" s="116">
        <f t="shared" si="0"/>
        <v>17</v>
      </c>
      <c r="O15" s="364" t="s">
        <v>373</v>
      </c>
    </row>
    <row r="16" spans="1:15" s="6" customFormat="1" ht="29.25" customHeight="1">
      <c r="A16" s="365" t="s">
        <v>235</v>
      </c>
      <c r="B16" s="180">
        <v>19</v>
      </c>
      <c r="C16" s="180">
        <v>11</v>
      </c>
      <c r="D16" s="180">
        <v>0</v>
      </c>
      <c r="E16" s="180">
        <v>0</v>
      </c>
      <c r="F16" s="180">
        <v>0</v>
      </c>
      <c r="G16" s="180">
        <v>1</v>
      </c>
      <c r="H16" s="180">
        <v>0</v>
      </c>
      <c r="I16" s="180">
        <v>0</v>
      </c>
      <c r="J16" s="180">
        <v>1</v>
      </c>
      <c r="K16" s="180">
        <v>2</v>
      </c>
      <c r="L16" s="180">
        <v>6</v>
      </c>
      <c r="M16" s="180">
        <v>2</v>
      </c>
      <c r="N16" s="179">
        <f t="shared" si="0"/>
        <v>42</v>
      </c>
      <c r="O16" s="568" t="s">
        <v>372</v>
      </c>
    </row>
    <row r="17" spans="1:15" s="7" customFormat="1" ht="29.25" customHeight="1">
      <c r="A17" s="567" t="s">
        <v>0</v>
      </c>
      <c r="B17" s="117">
        <f>SUM(B8:B16)</f>
        <v>48</v>
      </c>
      <c r="C17" s="117">
        <f t="shared" ref="C17:L17" si="1">SUM(C8:C16)</f>
        <v>35</v>
      </c>
      <c r="D17" s="117">
        <f t="shared" si="1"/>
        <v>3</v>
      </c>
      <c r="E17" s="117">
        <f t="shared" si="1"/>
        <v>2</v>
      </c>
      <c r="F17" s="117">
        <f t="shared" si="1"/>
        <v>4</v>
      </c>
      <c r="G17" s="117">
        <f t="shared" si="1"/>
        <v>6</v>
      </c>
      <c r="H17" s="117">
        <f t="shared" si="1"/>
        <v>6</v>
      </c>
      <c r="I17" s="117">
        <f t="shared" si="1"/>
        <v>1</v>
      </c>
      <c r="J17" s="117">
        <f t="shared" si="1"/>
        <v>6</v>
      </c>
      <c r="K17" s="117">
        <f t="shared" si="1"/>
        <v>12</v>
      </c>
      <c r="L17" s="117">
        <f t="shared" si="1"/>
        <v>12</v>
      </c>
      <c r="M17" s="117">
        <f>SUM(M8:M16)</f>
        <v>7</v>
      </c>
      <c r="N17" s="117">
        <f>SUM(N8:N16)</f>
        <v>142</v>
      </c>
      <c r="O17" s="569" t="s">
        <v>1</v>
      </c>
    </row>
    <row r="18" spans="1:15">
      <c r="A18" s="22"/>
      <c r="B18" s="22"/>
      <c r="C18" s="22"/>
      <c r="D18" s="22"/>
      <c r="E18" s="22"/>
      <c r="F18" s="22"/>
      <c r="G18" s="22"/>
      <c r="H18" s="22"/>
      <c r="I18" s="22"/>
      <c r="J18" s="22"/>
      <c r="K18" s="22"/>
      <c r="L18" s="22"/>
      <c r="M18" s="22"/>
      <c r="N18" s="22"/>
      <c r="O18" s="22"/>
    </row>
    <row r="19" spans="1:15">
      <c r="A19" s="24"/>
      <c r="O19" s="25"/>
    </row>
    <row r="34" s="90" customFormat="1" ht="29.25" customHeight="1"/>
  </sheetData>
  <mergeCells count="6">
    <mergeCell ref="A6:A7"/>
    <mergeCell ref="O6:O7"/>
    <mergeCell ref="A1:O1"/>
    <mergeCell ref="A2:O2"/>
    <mergeCell ref="A3:O3"/>
    <mergeCell ref="A4:O4"/>
  </mergeCells>
  <printOptions horizontalCentered="1" verticalCentered="1"/>
  <pageMargins left="0" right="0" top="0" bottom="0" header="0" footer="0"/>
  <pageSetup paperSize="9" scale="90"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K55"/>
  <sheetViews>
    <sheetView showGridLines="0" rightToLeft="1" view="pageBreakPreview" zoomScaleNormal="95" zoomScaleSheetLayoutView="100" workbookViewId="0">
      <selection activeCell="G7" sqref="G7"/>
    </sheetView>
  </sheetViews>
  <sheetFormatPr defaultRowHeight="12.75"/>
  <cols>
    <col min="1" max="1" width="25.7109375" style="16" customWidth="1"/>
    <col min="2" max="7" width="8.7109375" style="16" customWidth="1"/>
    <col min="8" max="8" width="32" style="16" customWidth="1"/>
    <col min="9" max="10" width="9.140625" style="8" customWidth="1"/>
    <col min="11" max="16384" width="9.140625" style="8"/>
  </cols>
  <sheetData>
    <row r="1" spans="1:11" s="12" customFormat="1" ht="18">
      <c r="A1" s="1027" t="s">
        <v>142</v>
      </c>
      <c r="B1" s="1027"/>
      <c r="C1" s="1028"/>
      <c r="D1" s="1028"/>
      <c r="E1" s="1028"/>
      <c r="F1" s="1028"/>
      <c r="G1" s="1028"/>
      <c r="H1" s="1028"/>
    </row>
    <row r="2" spans="1:11" s="12" customFormat="1" ht="18">
      <c r="A2" s="1016" t="s">
        <v>513</v>
      </c>
      <c r="B2" s="1016"/>
      <c r="C2" s="1017"/>
      <c r="D2" s="1017"/>
      <c r="E2" s="1017"/>
      <c r="F2" s="1017"/>
      <c r="G2" s="1017"/>
      <c r="H2" s="1017"/>
    </row>
    <row r="3" spans="1:11" s="13" customFormat="1" ht="33" customHeight="1">
      <c r="A3" s="1029" t="s">
        <v>479</v>
      </c>
      <c r="B3" s="1029"/>
      <c r="C3" s="962"/>
      <c r="D3" s="962"/>
      <c r="E3" s="962"/>
      <c r="F3" s="962"/>
      <c r="G3" s="962"/>
      <c r="H3" s="962"/>
    </row>
    <row r="4" spans="1:11" s="13" customFormat="1" ht="15.75">
      <c r="A4" s="962" t="s">
        <v>513</v>
      </c>
      <c r="B4" s="962"/>
      <c r="C4" s="962"/>
      <c r="D4" s="962"/>
      <c r="E4" s="962"/>
      <c r="F4" s="962"/>
      <c r="G4" s="962"/>
      <c r="H4" s="962"/>
    </row>
    <row r="5" spans="1:11" s="90" customFormat="1" ht="15.75">
      <c r="A5" s="712" t="s">
        <v>510</v>
      </c>
      <c r="H5" s="89" t="s">
        <v>509</v>
      </c>
    </row>
    <row r="6" spans="1:11" s="9" customFormat="1" ht="30.75" customHeight="1">
      <c r="A6" s="691" t="s">
        <v>742</v>
      </c>
      <c r="B6" s="693">
        <v>2015</v>
      </c>
      <c r="C6" s="693">
        <v>2016</v>
      </c>
      <c r="D6" s="693">
        <v>2017</v>
      </c>
      <c r="E6" s="693">
        <v>2018</v>
      </c>
      <c r="F6" s="693">
        <v>2019</v>
      </c>
      <c r="G6" s="694">
        <v>2020</v>
      </c>
      <c r="H6" s="690" t="s">
        <v>820</v>
      </c>
      <c r="K6" s="10"/>
    </row>
    <row r="7" spans="1:11" s="10" customFormat="1" ht="15.75" thickBot="1">
      <c r="A7" s="633" t="s">
        <v>571</v>
      </c>
      <c r="B7" s="634"/>
      <c r="C7" s="634"/>
      <c r="D7" s="634"/>
      <c r="E7" s="634"/>
      <c r="F7" s="634"/>
      <c r="G7" s="634"/>
      <c r="H7" s="759" t="s">
        <v>735</v>
      </c>
    </row>
    <row r="8" spans="1:11" s="10" customFormat="1" ht="36.75" customHeight="1" thickBot="1">
      <c r="A8" s="749" t="s">
        <v>572</v>
      </c>
      <c r="B8" s="554">
        <v>1</v>
      </c>
      <c r="C8" s="554">
        <v>1</v>
      </c>
      <c r="D8" s="554">
        <v>1</v>
      </c>
      <c r="E8" s="554">
        <v>1</v>
      </c>
      <c r="F8" s="554">
        <v>1</v>
      </c>
      <c r="G8" s="554">
        <v>1</v>
      </c>
      <c r="H8" s="635" t="s">
        <v>600</v>
      </c>
    </row>
    <row r="9" spans="1:11" s="10" customFormat="1" ht="30.75" customHeight="1" thickBot="1">
      <c r="A9" s="750" t="s">
        <v>854</v>
      </c>
      <c r="B9" s="639">
        <v>2</v>
      </c>
      <c r="C9" s="639">
        <v>2</v>
      </c>
      <c r="D9" s="639">
        <v>2</v>
      </c>
      <c r="E9" s="639">
        <v>2</v>
      </c>
      <c r="F9" s="639">
        <v>2</v>
      </c>
      <c r="G9" s="639">
        <v>2</v>
      </c>
      <c r="H9" s="636" t="s">
        <v>601</v>
      </c>
    </row>
    <row r="10" spans="1:11" s="10" customFormat="1" ht="17.100000000000001" customHeight="1" thickBot="1">
      <c r="A10" s="749" t="s">
        <v>573</v>
      </c>
      <c r="B10" s="554">
        <v>8</v>
      </c>
      <c r="C10" s="554">
        <v>8</v>
      </c>
      <c r="D10" s="554">
        <v>8</v>
      </c>
      <c r="E10" s="554">
        <v>8</v>
      </c>
      <c r="F10" s="554">
        <v>10</v>
      </c>
      <c r="G10" s="554">
        <v>10</v>
      </c>
      <c r="H10" s="635" t="s">
        <v>206</v>
      </c>
    </row>
    <row r="11" spans="1:11" s="10" customFormat="1" ht="17.100000000000001" customHeight="1" thickBot="1">
      <c r="A11" s="750" t="s">
        <v>471</v>
      </c>
      <c r="B11" s="639">
        <v>5</v>
      </c>
      <c r="C11" s="639">
        <v>5</v>
      </c>
      <c r="D11" s="639">
        <v>5</v>
      </c>
      <c r="E11" s="639">
        <v>5</v>
      </c>
      <c r="F11" s="639">
        <v>7</v>
      </c>
      <c r="G11" s="639">
        <v>7</v>
      </c>
      <c r="H11" s="636" t="s">
        <v>380</v>
      </c>
    </row>
    <row r="12" spans="1:11" s="10" customFormat="1" ht="17.100000000000001" customHeight="1" thickBot="1">
      <c r="A12" s="749" t="s">
        <v>207</v>
      </c>
      <c r="B12" s="554">
        <v>1</v>
      </c>
      <c r="C12" s="554">
        <v>1</v>
      </c>
      <c r="D12" s="554">
        <v>1</v>
      </c>
      <c r="E12" s="554">
        <v>1</v>
      </c>
      <c r="F12" s="554">
        <v>1</v>
      </c>
      <c r="G12" s="554">
        <v>1</v>
      </c>
      <c r="H12" s="635" t="s">
        <v>602</v>
      </c>
    </row>
    <row r="13" spans="1:11" s="10" customFormat="1" ht="30.75" customHeight="1" thickBot="1">
      <c r="A13" s="750" t="s">
        <v>574</v>
      </c>
      <c r="B13" s="639">
        <v>1</v>
      </c>
      <c r="C13" s="639">
        <v>1</v>
      </c>
      <c r="D13" s="639">
        <v>1</v>
      </c>
      <c r="E13" s="639">
        <v>1</v>
      </c>
      <c r="F13" s="639">
        <v>1</v>
      </c>
      <c r="G13" s="639">
        <v>1</v>
      </c>
      <c r="H13" s="636" t="s">
        <v>603</v>
      </c>
    </row>
    <row r="14" spans="1:11" s="10" customFormat="1" ht="17.100000000000001" customHeight="1" thickBot="1">
      <c r="A14" s="749" t="s">
        <v>575</v>
      </c>
      <c r="B14" s="554">
        <v>1</v>
      </c>
      <c r="C14" s="554">
        <v>1</v>
      </c>
      <c r="D14" s="554">
        <v>1</v>
      </c>
      <c r="E14" s="554">
        <v>1</v>
      </c>
      <c r="F14" s="554">
        <v>1</v>
      </c>
      <c r="G14" s="554">
        <v>1</v>
      </c>
      <c r="H14" s="635" t="s">
        <v>604</v>
      </c>
    </row>
    <row r="15" spans="1:11" s="10" customFormat="1" ht="17.100000000000001" customHeight="1" thickBot="1">
      <c r="A15" s="750" t="s">
        <v>211</v>
      </c>
      <c r="B15" s="639">
        <v>1</v>
      </c>
      <c r="C15" s="639">
        <v>1</v>
      </c>
      <c r="D15" s="639">
        <v>1</v>
      </c>
      <c r="E15" s="639">
        <v>1</v>
      </c>
      <c r="F15" s="639">
        <v>1</v>
      </c>
      <c r="G15" s="639">
        <v>1</v>
      </c>
      <c r="H15" s="636" t="s">
        <v>212</v>
      </c>
    </row>
    <row r="16" spans="1:11" s="10" customFormat="1" ht="17.100000000000001" customHeight="1" thickBot="1">
      <c r="A16" s="749" t="s">
        <v>209</v>
      </c>
      <c r="B16" s="554">
        <v>1</v>
      </c>
      <c r="C16" s="554">
        <v>1</v>
      </c>
      <c r="D16" s="554">
        <v>1</v>
      </c>
      <c r="E16" s="554">
        <v>1</v>
      </c>
      <c r="F16" s="554">
        <v>1</v>
      </c>
      <c r="G16" s="554">
        <v>1</v>
      </c>
      <c r="H16" s="635" t="s">
        <v>210</v>
      </c>
    </row>
    <row r="17" spans="1:8" s="10" customFormat="1" ht="30.75" customHeight="1" thickBot="1">
      <c r="A17" s="750" t="s">
        <v>576</v>
      </c>
      <c r="B17" s="639">
        <v>1</v>
      </c>
      <c r="C17" s="639">
        <v>1</v>
      </c>
      <c r="D17" s="639">
        <v>1</v>
      </c>
      <c r="E17" s="639">
        <v>1</v>
      </c>
      <c r="F17" s="639">
        <v>1</v>
      </c>
      <c r="G17" s="639">
        <v>1</v>
      </c>
      <c r="H17" s="636" t="s">
        <v>605</v>
      </c>
    </row>
    <row r="18" spans="1:8" s="10" customFormat="1" ht="30.75" customHeight="1" thickBot="1">
      <c r="A18" s="749" t="s">
        <v>736</v>
      </c>
      <c r="B18" s="554">
        <v>1</v>
      </c>
      <c r="C18" s="554">
        <v>1</v>
      </c>
      <c r="D18" s="554">
        <v>1</v>
      </c>
      <c r="E18" s="554">
        <v>1</v>
      </c>
      <c r="F18" s="554">
        <v>2</v>
      </c>
      <c r="G18" s="554">
        <v>2</v>
      </c>
      <c r="H18" s="635" t="s">
        <v>606</v>
      </c>
    </row>
    <row r="19" spans="1:8" s="7" customFormat="1" ht="30.75" customHeight="1" thickBot="1">
      <c r="A19" s="750" t="s">
        <v>737</v>
      </c>
      <c r="B19" s="639">
        <v>1</v>
      </c>
      <c r="C19" s="639">
        <v>1</v>
      </c>
      <c r="D19" s="639">
        <v>1</v>
      </c>
      <c r="E19" s="639">
        <v>1</v>
      </c>
      <c r="F19" s="639">
        <v>1</v>
      </c>
      <c r="G19" s="639">
        <v>1</v>
      </c>
      <c r="H19" s="636" t="s">
        <v>472</v>
      </c>
    </row>
    <row r="20" spans="1:8" ht="30.75" customHeight="1" thickBot="1">
      <c r="A20" s="749" t="s">
        <v>577</v>
      </c>
      <c r="B20" s="554">
        <v>0</v>
      </c>
      <c r="C20" s="554">
        <v>0</v>
      </c>
      <c r="D20" s="554">
        <v>0</v>
      </c>
      <c r="E20" s="554">
        <v>0</v>
      </c>
      <c r="F20" s="554">
        <v>1</v>
      </c>
      <c r="G20" s="554">
        <v>1</v>
      </c>
      <c r="H20" s="635" t="s">
        <v>607</v>
      </c>
    </row>
    <row r="21" spans="1:8" s="203" customFormat="1" ht="17.100000000000001" customHeight="1" thickBot="1">
      <c r="A21" s="750" t="s">
        <v>738</v>
      </c>
      <c r="B21" s="639">
        <v>0</v>
      </c>
      <c r="C21" s="639">
        <v>0</v>
      </c>
      <c r="D21" s="639">
        <v>0</v>
      </c>
      <c r="E21" s="639">
        <v>0</v>
      </c>
      <c r="F21" s="639">
        <v>1</v>
      </c>
      <c r="G21" s="639">
        <v>1</v>
      </c>
      <c r="H21" s="636" t="s">
        <v>777</v>
      </c>
    </row>
    <row r="22" spans="1:8" ht="17.100000000000001" customHeight="1" thickBot="1">
      <c r="A22" s="749" t="s">
        <v>578</v>
      </c>
      <c r="B22" s="554">
        <v>0</v>
      </c>
      <c r="C22" s="554">
        <v>0</v>
      </c>
      <c r="D22" s="554">
        <v>0</v>
      </c>
      <c r="E22" s="554">
        <v>0</v>
      </c>
      <c r="F22" s="554">
        <v>0</v>
      </c>
      <c r="G22" s="554">
        <v>1</v>
      </c>
      <c r="H22" s="635" t="s">
        <v>608</v>
      </c>
    </row>
    <row r="23" spans="1:8" ht="17.100000000000001" customHeight="1" thickBot="1">
      <c r="A23" s="751" t="s">
        <v>855</v>
      </c>
      <c r="B23" s="639">
        <v>0</v>
      </c>
      <c r="C23" s="639">
        <v>0</v>
      </c>
      <c r="D23" s="639">
        <v>0</v>
      </c>
      <c r="E23" s="639">
        <v>0</v>
      </c>
      <c r="F23" s="639">
        <v>1</v>
      </c>
      <c r="G23" s="639">
        <v>1</v>
      </c>
      <c r="H23" s="636" t="s">
        <v>753</v>
      </c>
    </row>
    <row r="24" spans="1:8" ht="30.75" customHeight="1" thickBot="1">
      <c r="A24" s="752" t="s">
        <v>856</v>
      </c>
      <c r="B24" s="554">
        <v>0</v>
      </c>
      <c r="C24" s="554">
        <v>0</v>
      </c>
      <c r="D24" s="554">
        <v>0</v>
      </c>
      <c r="E24" s="554">
        <v>0</v>
      </c>
      <c r="F24" s="554">
        <v>0</v>
      </c>
      <c r="G24" s="554">
        <v>1</v>
      </c>
      <c r="H24" s="635" t="s">
        <v>754</v>
      </c>
    </row>
    <row r="25" spans="1:8" ht="17.100000000000001" customHeight="1" thickBot="1">
      <c r="A25" s="637" t="s">
        <v>579</v>
      </c>
      <c r="B25" s="639"/>
      <c r="C25" s="639"/>
      <c r="D25" s="639"/>
      <c r="E25" s="639"/>
      <c r="F25" s="639"/>
      <c r="G25" s="639"/>
      <c r="H25" s="760" t="s">
        <v>739</v>
      </c>
    </row>
    <row r="26" spans="1:8" ht="30.75" customHeight="1" thickBot="1">
      <c r="A26" s="749" t="s">
        <v>213</v>
      </c>
      <c r="B26" s="554">
        <v>2</v>
      </c>
      <c r="C26" s="554">
        <v>2</v>
      </c>
      <c r="D26" s="554">
        <v>2</v>
      </c>
      <c r="E26" s="554">
        <v>2</v>
      </c>
      <c r="F26" s="554">
        <v>2</v>
      </c>
      <c r="G26" s="554">
        <v>2</v>
      </c>
      <c r="H26" s="635" t="s">
        <v>609</v>
      </c>
    </row>
    <row r="27" spans="1:8" ht="30.75" customHeight="1" thickBot="1">
      <c r="A27" s="750" t="s">
        <v>580</v>
      </c>
      <c r="B27" s="639">
        <v>0</v>
      </c>
      <c r="C27" s="639">
        <v>1</v>
      </c>
      <c r="D27" s="639">
        <v>1</v>
      </c>
      <c r="E27" s="639">
        <v>1</v>
      </c>
      <c r="F27" s="639">
        <v>1</v>
      </c>
      <c r="G27" s="639">
        <v>1</v>
      </c>
      <c r="H27" s="636" t="s">
        <v>610</v>
      </c>
    </row>
    <row r="28" spans="1:8" s="183" customFormat="1" ht="17.100000000000001" customHeight="1" thickBot="1">
      <c r="A28" s="749" t="s">
        <v>581</v>
      </c>
      <c r="B28" s="554">
        <v>1</v>
      </c>
      <c r="C28" s="554">
        <v>1</v>
      </c>
      <c r="D28" s="554">
        <v>1</v>
      </c>
      <c r="E28" s="554">
        <v>1</v>
      </c>
      <c r="F28" s="554">
        <v>1</v>
      </c>
      <c r="G28" s="554">
        <v>1</v>
      </c>
      <c r="H28" s="635" t="s">
        <v>611</v>
      </c>
    </row>
    <row r="29" spans="1:8" ht="17.100000000000001" customHeight="1" thickBot="1">
      <c r="A29" s="750" t="s">
        <v>215</v>
      </c>
      <c r="B29" s="639">
        <v>1</v>
      </c>
      <c r="C29" s="639">
        <v>1</v>
      </c>
      <c r="D29" s="639">
        <v>1</v>
      </c>
      <c r="E29" s="639">
        <v>1</v>
      </c>
      <c r="F29" s="639">
        <v>1</v>
      </c>
      <c r="G29" s="639">
        <v>1</v>
      </c>
      <c r="H29" s="636" t="s">
        <v>214</v>
      </c>
    </row>
    <row r="30" spans="1:8" s="183" customFormat="1" ht="17.100000000000001" customHeight="1" thickBot="1">
      <c r="A30" s="749" t="s">
        <v>755</v>
      </c>
      <c r="B30" s="554">
        <v>1</v>
      </c>
      <c r="C30" s="554">
        <v>1</v>
      </c>
      <c r="D30" s="554">
        <v>1</v>
      </c>
      <c r="E30" s="554">
        <v>1</v>
      </c>
      <c r="F30" s="554">
        <v>1</v>
      </c>
      <c r="G30" s="554">
        <v>1</v>
      </c>
      <c r="H30" s="635" t="s">
        <v>756</v>
      </c>
    </row>
    <row r="31" spans="1:8" ht="30.75" customHeight="1" thickBot="1">
      <c r="A31" s="637" t="s">
        <v>582</v>
      </c>
      <c r="B31" s="639"/>
      <c r="C31" s="639"/>
      <c r="D31" s="639"/>
      <c r="E31" s="639"/>
      <c r="F31" s="639"/>
      <c r="G31" s="639"/>
      <c r="H31" s="760" t="s">
        <v>740</v>
      </c>
    </row>
    <row r="32" spans="1:8" s="183" customFormat="1" ht="17.100000000000001" customHeight="1" thickBot="1">
      <c r="A32" s="753" t="s">
        <v>583</v>
      </c>
      <c r="B32" s="554">
        <v>33</v>
      </c>
      <c r="C32" s="554">
        <v>33</v>
      </c>
      <c r="D32" s="554">
        <v>31</v>
      </c>
      <c r="E32" s="554">
        <v>31</v>
      </c>
      <c r="F32" s="554">
        <v>36</v>
      </c>
      <c r="G32" s="554">
        <v>38</v>
      </c>
      <c r="H32" s="638" t="s">
        <v>612</v>
      </c>
    </row>
    <row r="33" spans="1:8" ht="17.100000000000001" customHeight="1" thickBot="1">
      <c r="A33" s="754" t="s">
        <v>584</v>
      </c>
      <c r="B33" s="639">
        <v>18</v>
      </c>
      <c r="C33" s="639">
        <v>18</v>
      </c>
      <c r="D33" s="639">
        <v>18</v>
      </c>
      <c r="E33" s="639">
        <v>19</v>
      </c>
      <c r="F33" s="639">
        <v>25</v>
      </c>
      <c r="G33" s="639">
        <v>31</v>
      </c>
      <c r="H33" s="636" t="s">
        <v>613</v>
      </c>
    </row>
    <row r="34" spans="1:8" s="183" customFormat="1" ht="17.100000000000001" customHeight="1" thickBot="1">
      <c r="A34" s="753" t="s">
        <v>585</v>
      </c>
      <c r="B34" s="554">
        <v>7</v>
      </c>
      <c r="C34" s="554">
        <v>7</v>
      </c>
      <c r="D34" s="554">
        <v>7</v>
      </c>
      <c r="E34" s="554">
        <v>13</v>
      </c>
      <c r="F34" s="554">
        <v>14</v>
      </c>
      <c r="G34" s="554">
        <v>17</v>
      </c>
      <c r="H34" s="638" t="s">
        <v>614</v>
      </c>
    </row>
    <row r="35" spans="1:8" ht="17.100000000000001" customHeight="1" thickBot="1">
      <c r="A35" s="754" t="s">
        <v>586</v>
      </c>
      <c r="B35" s="639">
        <v>3</v>
      </c>
      <c r="C35" s="639">
        <v>3</v>
      </c>
      <c r="D35" s="639">
        <v>3</v>
      </c>
      <c r="E35" s="639">
        <v>3</v>
      </c>
      <c r="F35" s="639">
        <v>23</v>
      </c>
      <c r="G35" s="639">
        <v>24</v>
      </c>
      <c r="H35" s="636" t="s">
        <v>615</v>
      </c>
    </row>
    <row r="36" spans="1:8" s="181" customFormat="1" ht="30.75" customHeight="1">
      <c r="A36" s="755" t="s">
        <v>587</v>
      </c>
      <c r="B36" s="698">
        <v>54</v>
      </c>
      <c r="C36" s="698">
        <v>54</v>
      </c>
      <c r="D36" s="698">
        <v>56</v>
      </c>
      <c r="E36" s="698">
        <v>56</v>
      </c>
      <c r="F36" s="698">
        <v>56</v>
      </c>
      <c r="G36" s="698">
        <v>56</v>
      </c>
      <c r="H36" s="699" t="s">
        <v>616</v>
      </c>
    </row>
    <row r="37" spans="1:8" s="181" customFormat="1" ht="17.100000000000001" customHeight="1" thickBot="1">
      <c r="A37" s="633" t="s">
        <v>588</v>
      </c>
      <c r="B37" s="697"/>
      <c r="C37" s="697"/>
      <c r="D37" s="697"/>
      <c r="E37" s="697"/>
      <c r="F37" s="697"/>
      <c r="G37" s="697"/>
      <c r="H37" s="759" t="s">
        <v>741</v>
      </c>
    </row>
    <row r="38" spans="1:8" s="181" customFormat="1" ht="30.75" customHeight="1" thickBot="1">
      <c r="A38" s="749" t="s">
        <v>589</v>
      </c>
      <c r="B38" s="554">
        <v>2</v>
      </c>
      <c r="C38" s="554">
        <v>2</v>
      </c>
      <c r="D38" s="554">
        <v>2</v>
      </c>
      <c r="E38" s="554">
        <v>2</v>
      </c>
      <c r="F38" s="554">
        <v>2</v>
      </c>
      <c r="G38" s="554">
        <v>2</v>
      </c>
      <c r="H38" s="638" t="s">
        <v>823</v>
      </c>
    </row>
    <row r="39" spans="1:8" s="181" customFormat="1" ht="15" thickBot="1">
      <c r="A39" s="756" t="s">
        <v>208</v>
      </c>
      <c r="B39" s="552">
        <v>5100</v>
      </c>
      <c r="C39" s="552">
        <v>5100</v>
      </c>
      <c r="D39" s="552">
        <v>5100</v>
      </c>
      <c r="E39" s="552">
        <v>5400</v>
      </c>
      <c r="F39" s="552">
        <v>5400</v>
      </c>
      <c r="G39" s="552">
        <v>5400</v>
      </c>
      <c r="H39" s="680" t="s">
        <v>381</v>
      </c>
    </row>
    <row r="40" spans="1:8" s="181" customFormat="1" ht="29.25" thickBot="1">
      <c r="A40" s="757" t="s">
        <v>590</v>
      </c>
      <c r="B40" s="555">
        <v>0</v>
      </c>
      <c r="C40" s="555">
        <v>0</v>
      </c>
      <c r="D40" s="555">
        <v>0</v>
      </c>
      <c r="E40" s="555">
        <v>2</v>
      </c>
      <c r="F40" s="555">
        <v>2</v>
      </c>
      <c r="G40" s="555">
        <v>2</v>
      </c>
      <c r="H40" s="679" t="s">
        <v>617</v>
      </c>
    </row>
    <row r="41" spans="1:8" ht="15" thickBot="1">
      <c r="A41" s="750" t="s">
        <v>591</v>
      </c>
      <c r="B41" s="639">
        <v>1</v>
      </c>
      <c r="C41" s="639">
        <v>1</v>
      </c>
      <c r="D41" s="639">
        <v>1</v>
      </c>
      <c r="E41" s="639">
        <v>1</v>
      </c>
      <c r="F41" s="639">
        <v>1</v>
      </c>
      <c r="G41" s="639">
        <v>1</v>
      </c>
      <c r="H41" s="636" t="s">
        <v>618</v>
      </c>
    </row>
    <row r="42" spans="1:8" ht="15" thickBot="1">
      <c r="A42" s="749" t="s">
        <v>473</v>
      </c>
      <c r="B42" s="554">
        <v>0</v>
      </c>
      <c r="C42" s="554">
        <v>0</v>
      </c>
      <c r="D42" s="554">
        <v>0</v>
      </c>
      <c r="E42" s="554">
        <v>1</v>
      </c>
      <c r="F42" s="554">
        <v>1</v>
      </c>
      <c r="G42" s="554">
        <v>1</v>
      </c>
      <c r="H42" s="638" t="s">
        <v>474</v>
      </c>
    </row>
    <row r="43" spans="1:8" ht="29.25" thickBot="1">
      <c r="A43" s="756" t="s">
        <v>592</v>
      </c>
      <c r="B43" s="639">
        <v>2</v>
      </c>
      <c r="C43" s="639">
        <v>2</v>
      </c>
      <c r="D43" s="639">
        <v>2</v>
      </c>
      <c r="E43" s="639">
        <v>2</v>
      </c>
      <c r="F43" s="639">
        <v>2</v>
      </c>
      <c r="G43" s="639">
        <v>2</v>
      </c>
      <c r="H43" s="636" t="s">
        <v>619</v>
      </c>
    </row>
    <row r="44" spans="1:8" ht="29.25" thickBot="1">
      <c r="A44" s="749" t="s">
        <v>593</v>
      </c>
      <c r="B44" s="554">
        <v>1</v>
      </c>
      <c r="C44" s="554">
        <v>1</v>
      </c>
      <c r="D44" s="554">
        <v>1</v>
      </c>
      <c r="E44" s="554">
        <v>1</v>
      </c>
      <c r="F44" s="554">
        <v>1</v>
      </c>
      <c r="G44" s="554">
        <v>1</v>
      </c>
      <c r="H44" s="638" t="s">
        <v>743</v>
      </c>
    </row>
    <row r="45" spans="1:8" ht="15" thickBot="1">
      <c r="A45" s="750" t="s">
        <v>594</v>
      </c>
      <c r="B45" s="639">
        <v>5</v>
      </c>
      <c r="C45" s="639">
        <v>5</v>
      </c>
      <c r="D45" s="639">
        <v>5</v>
      </c>
      <c r="E45" s="639">
        <v>5</v>
      </c>
      <c r="F45" s="639">
        <v>5</v>
      </c>
      <c r="G45" s="639">
        <v>5</v>
      </c>
      <c r="H45" s="636" t="s">
        <v>620</v>
      </c>
    </row>
    <row r="46" spans="1:8" ht="29.25" thickBot="1">
      <c r="A46" s="749" t="s">
        <v>595</v>
      </c>
      <c r="B46" s="554">
        <v>40</v>
      </c>
      <c r="C46" s="554">
        <v>40</v>
      </c>
      <c r="D46" s="554">
        <v>40</v>
      </c>
      <c r="E46" s="554">
        <v>40</v>
      </c>
      <c r="F46" s="554">
        <v>40</v>
      </c>
      <c r="G46" s="554">
        <v>40</v>
      </c>
      <c r="H46" s="638" t="s">
        <v>621</v>
      </c>
    </row>
    <row r="47" spans="1:8" ht="29.25" thickBot="1">
      <c r="A47" s="750" t="s">
        <v>237</v>
      </c>
      <c r="B47" s="639">
        <v>4</v>
      </c>
      <c r="C47" s="639">
        <v>4</v>
      </c>
      <c r="D47" s="639">
        <v>4</v>
      </c>
      <c r="E47" s="639">
        <v>4</v>
      </c>
      <c r="F47" s="639">
        <v>4</v>
      </c>
      <c r="G47" s="639">
        <v>4</v>
      </c>
      <c r="H47" s="636" t="s">
        <v>622</v>
      </c>
    </row>
    <row r="48" spans="1:8" ht="15" thickBot="1">
      <c r="A48" s="749" t="s">
        <v>596</v>
      </c>
      <c r="B48" s="554">
        <v>2</v>
      </c>
      <c r="C48" s="554">
        <v>2</v>
      </c>
      <c r="D48" s="554">
        <v>2</v>
      </c>
      <c r="E48" s="554">
        <v>2</v>
      </c>
      <c r="F48" s="554">
        <v>2</v>
      </c>
      <c r="G48" s="554">
        <v>2</v>
      </c>
      <c r="H48" s="638" t="s">
        <v>623</v>
      </c>
    </row>
    <row r="49" spans="1:8" ht="15" thickBot="1">
      <c r="A49" s="750" t="s">
        <v>236</v>
      </c>
      <c r="B49" s="639">
        <v>40</v>
      </c>
      <c r="C49" s="639">
        <v>40</v>
      </c>
      <c r="D49" s="639">
        <v>40</v>
      </c>
      <c r="E49" s="639">
        <v>45</v>
      </c>
      <c r="F49" s="639">
        <v>45</v>
      </c>
      <c r="G49" s="639">
        <v>45</v>
      </c>
      <c r="H49" s="636" t="s">
        <v>624</v>
      </c>
    </row>
    <row r="50" spans="1:8" ht="15" thickBot="1">
      <c r="A50" s="749" t="s">
        <v>477</v>
      </c>
      <c r="B50" s="554">
        <v>1</v>
      </c>
      <c r="C50" s="554">
        <v>1</v>
      </c>
      <c r="D50" s="554">
        <v>1</v>
      </c>
      <c r="E50" s="554">
        <v>1</v>
      </c>
      <c r="F50" s="554">
        <v>1</v>
      </c>
      <c r="G50" s="554">
        <v>1</v>
      </c>
      <c r="H50" s="638" t="s">
        <v>478</v>
      </c>
    </row>
    <row r="51" spans="1:8" ht="29.25" thickBot="1">
      <c r="A51" s="750" t="s">
        <v>475</v>
      </c>
      <c r="B51" s="498">
        <v>8</v>
      </c>
      <c r="C51" s="498">
        <v>8</v>
      </c>
      <c r="D51" s="498">
        <v>7</v>
      </c>
      <c r="E51" s="498">
        <v>5</v>
      </c>
      <c r="F51" s="498">
        <v>5</v>
      </c>
      <c r="G51" s="498">
        <v>5</v>
      </c>
      <c r="H51" s="636" t="s">
        <v>476</v>
      </c>
    </row>
    <row r="52" spans="1:8" ht="15" thickBot="1">
      <c r="A52" s="749" t="s">
        <v>597</v>
      </c>
      <c r="B52" s="642">
        <v>1</v>
      </c>
      <c r="C52" s="642">
        <v>1</v>
      </c>
      <c r="D52" s="642">
        <v>1</v>
      </c>
      <c r="E52" s="642">
        <v>1</v>
      </c>
      <c r="F52" s="642">
        <v>1</v>
      </c>
      <c r="G52" s="642">
        <v>1</v>
      </c>
      <c r="H52" s="640" t="s">
        <v>625</v>
      </c>
    </row>
    <row r="53" spans="1:8" ht="15" thickBot="1">
      <c r="A53" s="750" t="s">
        <v>598</v>
      </c>
      <c r="B53" s="643">
        <v>1</v>
      </c>
      <c r="C53" s="643">
        <v>1</v>
      </c>
      <c r="D53" s="643">
        <v>1</v>
      </c>
      <c r="E53" s="643">
        <v>1</v>
      </c>
      <c r="F53" s="643">
        <v>1</v>
      </c>
      <c r="G53" s="643">
        <v>1</v>
      </c>
      <c r="H53" s="641" t="s">
        <v>626</v>
      </c>
    </row>
    <row r="54" spans="1:8" ht="28.5">
      <c r="A54" s="758" t="s">
        <v>599</v>
      </c>
      <c r="B54" s="644">
        <v>1</v>
      </c>
      <c r="C54" s="644">
        <v>1</v>
      </c>
      <c r="D54" s="644">
        <v>1</v>
      </c>
      <c r="E54" s="644">
        <v>1</v>
      </c>
      <c r="F54" s="644">
        <v>1</v>
      </c>
      <c r="G54" s="644">
        <v>1</v>
      </c>
      <c r="H54" s="645" t="s">
        <v>627</v>
      </c>
    </row>
    <row r="55" spans="1:8" s="10" customFormat="1" ht="15.75" customHeight="1">
      <c r="A55" s="692" t="s">
        <v>757</v>
      </c>
      <c r="B55" s="695"/>
      <c r="C55" s="695"/>
      <c r="D55" s="695"/>
      <c r="E55" s="695"/>
      <c r="F55" s="695"/>
      <c r="G55" s="695"/>
      <c r="H55" s="696" t="s">
        <v>778</v>
      </c>
    </row>
  </sheetData>
  <mergeCells count="4">
    <mergeCell ref="A4:H4"/>
    <mergeCell ref="A1:H1"/>
    <mergeCell ref="A2:H2"/>
    <mergeCell ref="A3:H3"/>
  </mergeCells>
  <printOptions horizontalCentered="1" verticalCentered="1"/>
  <pageMargins left="0.15748031496062992" right="0.15748031496062992" top="0" bottom="0" header="0" footer="0"/>
  <pageSetup paperSize="9" scale="90" pageOrder="overThenDown" orientation="portrait" r:id="rId1"/>
  <headerFooter alignWithMargins="0"/>
  <rowBreaks count="1" manualBreakCount="1">
    <brk id="36" max="7"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N31"/>
  <sheetViews>
    <sheetView showGridLines="0" rightToLeft="1" view="pageBreakPreview" zoomScaleNormal="95" zoomScaleSheetLayoutView="100" workbookViewId="0">
      <selection activeCell="G7" sqref="G7"/>
    </sheetView>
  </sheetViews>
  <sheetFormatPr defaultRowHeight="12.75"/>
  <cols>
    <col min="1" max="1" width="24.140625" style="32" customWidth="1"/>
    <col min="2" max="11" width="7" style="32" customWidth="1"/>
    <col min="12" max="12" width="15.42578125" style="32" customWidth="1"/>
    <col min="13" max="13" width="17.42578125" style="32" customWidth="1"/>
    <col min="14" max="14" width="24.140625" style="32" customWidth="1"/>
    <col min="15" max="16384" width="9.140625" style="129"/>
  </cols>
  <sheetData>
    <row r="1" spans="1:14" ht="40.5" customHeight="1">
      <c r="A1" s="793" t="s">
        <v>804</v>
      </c>
      <c r="B1" s="794"/>
      <c r="C1" s="794"/>
      <c r="D1" s="794"/>
      <c r="E1" s="794"/>
      <c r="F1" s="794"/>
      <c r="G1" s="794"/>
      <c r="H1" s="794"/>
      <c r="I1" s="794"/>
      <c r="J1" s="794"/>
      <c r="K1" s="794"/>
      <c r="L1" s="794"/>
      <c r="M1" s="794"/>
      <c r="N1" s="794"/>
    </row>
    <row r="2" spans="1:14" ht="15.75" customHeight="1">
      <c r="A2" s="795" t="s">
        <v>545</v>
      </c>
      <c r="B2" s="796"/>
      <c r="C2" s="796"/>
      <c r="D2" s="796"/>
      <c r="E2" s="796"/>
      <c r="F2" s="796"/>
      <c r="G2" s="796"/>
      <c r="H2" s="796"/>
      <c r="I2" s="796"/>
      <c r="J2" s="796"/>
      <c r="K2" s="796"/>
      <c r="L2" s="796"/>
      <c r="M2" s="796"/>
      <c r="N2" s="796"/>
    </row>
    <row r="3" spans="1:14" s="278" customFormat="1" ht="59.25" customHeight="1">
      <c r="A3" s="797" t="s">
        <v>447</v>
      </c>
      <c r="B3" s="797"/>
      <c r="C3" s="797"/>
      <c r="D3" s="797"/>
      <c r="E3" s="797"/>
      <c r="F3" s="797"/>
      <c r="G3" s="797"/>
      <c r="H3" s="797"/>
      <c r="I3" s="797"/>
      <c r="J3" s="797"/>
      <c r="K3" s="797"/>
      <c r="L3" s="797"/>
      <c r="M3" s="797"/>
      <c r="N3" s="797"/>
    </row>
    <row r="4" spans="1:14" ht="12" customHeight="1">
      <c r="A4" s="798" t="s">
        <v>545</v>
      </c>
      <c r="B4" s="798"/>
      <c r="C4" s="798"/>
      <c r="D4" s="798"/>
      <c r="E4" s="798"/>
      <c r="F4" s="798"/>
      <c r="G4" s="798"/>
      <c r="H4" s="798"/>
      <c r="I4" s="798"/>
      <c r="J4" s="798"/>
      <c r="K4" s="798"/>
      <c r="L4" s="798"/>
      <c r="M4" s="798"/>
      <c r="N4" s="798"/>
    </row>
    <row r="5" spans="1:14" ht="20.100000000000001" customHeight="1">
      <c r="A5" s="233" t="s">
        <v>542</v>
      </c>
      <c r="B5" s="129"/>
      <c r="C5" s="129"/>
      <c r="D5" s="129"/>
      <c r="E5" s="129"/>
      <c r="F5" s="129"/>
      <c r="G5" s="129"/>
      <c r="H5" s="129"/>
      <c r="I5" s="129"/>
      <c r="J5" s="129"/>
      <c r="K5" s="129"/>
      <c r="L5" s="129"/>
      <c r="M5" s="129"/>
      <c r="N5" s="234" t="s">
        <v>541</v>
      </c>
    </row>
    <row r="6" spans="1:14" s="130" customFormat="1" ht="31.5" customHeight="1">
      <c r="A6" s="966" t="s">
        <v>132</v>
      </c>
      <c r="B6" s="871" t="s">
        <v>718</v>
      </c>
      <c r="C6" s="872"/>
      <c r="D6" s="872"/>
      <c r="E6" s="872"/>
      <c r="F6" s="891"/>
      <c r="G6" s="871" t="s">
        <v>717</v>
      </c>
      <c r="H6" s="872"/>
      <c r="I6" s="872"/>
      <c r="J6" s="872"/>
      <c r="K6" s="891"/>
      <c r="L6" s="414" t="s">
        <v>719</v>
      </c>
      <c r="M6" s="414" t="s">
        <v>806</v>
      </c>
      <c r="N6" s="963" t="s">
        <v>148</v>
      </c>
    </row>
    <row r="7" spans="1:14" s="130" customFormat="1" ht="27.75" customHeight="1">
      <c r="A7" s="968"/>
      <c r="B7" s="299">
        <v>2016</v>
      </c>
      <c r="C7" s="299">
        <v>2017</v>
      </c>
      <c r="D7" s="299">
        <v>2018</v>
      </c>
      <c r="E7" s="299">
        <v>2019</v>
      </c>
      <c r="F7" s="326">
        <v>2020</v>
      </c>
      <c r="G7" s="299">
        <v>2016</v>
      </c>
      <c r="H7" s="299">
        <v>2017</v>
      </c>
      <c r="I7" s="299">
        <v>2018</v>
      </c>
      <c r="J7" s="299">
        <v>2019</v>
      </c>
      <c r="K7" s="327">
        <v>2020</v>
      </c>
      <c r="L7" s="327">
        <v>2020</v>
      </c>
      <c r="M7" s="327">
        <v>2020</v>
      </c>
      <c r="N7" s="965"/>
    </row>
    <row r="8" spans="1:14" s="131" customFormat="1" ht="17.100000000000001" customHeight="1" thickBot="1">
      <c r="A8" s="624" t="s">
        <v>721</v>
      </c>
      <c r="B8" s="627"/>
      <c r="C8" s="627"/>
      <c r="D8" s="627"/>
      <c r="E8" s="627"/>
      <c r="F8" s="627"/>
      <c r="G8" s="627"/>
      <c r="H8" s="627"/>
      <c r="I8" s="627"/>
      <c r="J8" s="627"/>
      <c r="K8" s="627"/>
      <c r="L8" s="627"/>
      <c r="M8" s="627"/>
      <c r="N8" s="318" t="s">
        <v>712</v>
      </c>
    </row>
    <row r="9" spans="1:14" s="131" customFormat="1" ht="17.100000000000001" customHeight="1" thickBot="1">
      <c r="A9" s="625" t="s">
        <v>482</v>
      </c>
      <c r="B9" s="628">
        <v>11</v>
      </c>
      <c r="C9" s="628">
        <v>14</v>
      </c>
      <c r="D9" s="628">
        <v>11</v>
      </c>
      <c r="E9" s="628">
        <v>18</v>
      </c>
      <c r="F9" s="628">
        <v>15</v>
      </c>
      <c r="G9" s="628">
        <v>30</v>
      </c>
      <c r="H9" s="628">
        <v>30</v>
      </c>
      <c r="I9" s="628">
        <v>26</v>
      </c>
      <c r="J9" s="628">
        <v>30</v>
      </c>
      <c r="K9" s="628">
        <v>24</v>
      </c>
      <c r="L9" s="628">
        <v>3</v>
      </c>
      <c r="M9" s="628">
        <v>1</v>
      </c>
      <c r="N9" s="621" t="s">
        <v>710</v>
      </c>
    </row>
    <row r="10" spans="1:14" s="131" customFormat="1" ht="17.100000000000001" customHeight="1" thickBot="1">
      <c r="A10" s="626" t="s">
        <v>141</v>
      </c>
      <c r="B10" s="629">
        <v>13</v>
      </c>
      <c r="C10" s="629">
        <v>7</v>
      </c>
      <c r="D10" s="629">
        <v>7</v>
      </c>
      <c r="E10" s="629">
        <v>3</v>
      </c>
      <c r="F10" s="629">
        <v>3</v>
      </c>
      <c r="G10" s="629">
        <v>28</v>
      </c>
      <c r="H10" s="629">
        <v>26</v>
      </c>
      <c r="I10" s="629">
        <v>28</v>
      </c>
      <c r="J10" s="629">
        <v>21</v>
      </c>
      <c r="K10" s="629">
        <v>26</v>
      </c>
      <c r="L10" s="629">
        <v>0</v>
      </c>
      <c r="M10" s="629">
        <v>3</v>
      </c>
      <c r="N10" s="622" t="s">
        <v>709</v>
      </c>
    </row>
    <row r="11" spans="1:14" s="131" customFormat="1" ht="17.100000000000001" customHeight="1" thickBot="1">
      <c r="A11" s="625" t="s">
        <v>483</v>
      </c>
      <c r="B11" s="628">
        <v>1</v>
      </c>
      <c r="C11" s="628">
        <v>1</v>
      </c>
      <c r="D11" s="628">
        <f>0</f>
        <v>0</v>
      </c>
      <c r="E11" s="628">
        <f>0</f>
        <v>0</v>
      </c>
      <c r="F11" s="628">
        <v>5</v>
      </c>
      <c r="G11" s="628">
        <v>4</v>
      </c>
      <c r="H11" s="628">
        <f>0</f>
        <v>0</v>
      </c>
      <c r="I11" s="628">
        <f>0</f>
        <v>0</v>
      </c>
      <c r="J11" s="628">
        <v>0</v>
      </c>
      <c r="K11" s="628">
        <v>1</v>
      </c>
      <c r="L11" s="628">
        <v>0</v>
      </c>
      <c r="M11" s="628">
        <v>0</v>
      </c>
      <c r="N11" s="621" t="s">
        <v>708</v>
      </c>
    </row>
    <row r="12" spans="1:14" s="131" customFormat="1" ht="27" customHeight="1">
      <c r="A12" s="626" t="s">
        <v>805</v>
      </c>
      <c r="B12" s="630">
        <v>3</v>
      </c>
      <c r="C12" s="630">
        <v>4</v>
      </c>
      <c r="D12" s="630">
        <v>4</v>
      </c>
      <c r="E12" s="630">
        <v>2</v>
      </c>
      <c r="F12" s="630">
        <v>3</v>
      </c>
      <c r="G12" s="630">
        <v>0</v>
      </c>
      <c r="H12" s="630">
        <f>0</f>
        <v>0</v>
      </c>
      <c r="I12" s="630">
        <f>0</f>
        <v>0</v>
      </c>
      <c r="J12" s="630">
        <v>3</v>
      </c>
      <c r="K12" s="630">
        <v>0</v>
      </c>
      <c r="L12" s="630">
        <v>0</v>
      </c>
      <c r="M12" s="630">
        <v>1</v>
      </c>
      <c r="N12" s="622" t="s">
        <v>491</v>
      </c>
    </row>
    <row r="13" spans="1:14" s="131" customFormat="1" ht="20.100000000000001" customHeight="1">
      <c r="A13" s="722" t="s">
        <v>0</v>
      </c>
      <c r="B13" s="319">
        <f>SUM(B9:B12)</f>
        <v>28</v>
      </c>
      <c r="C13" s="319">
        <f t="shared" ref="C13:K13" si="0">SUM(C9:C12)</f>
        <v>26</v>
      </c>
      <c r="D13" s="319">
        <f t="shared" si="0"/>
        <v>22</v>
      </c>
      <c r="E13" s="319">
        <f t="shared" si="0"/>
        <v>23</v>
      </c>
      <c r="F13" s="319">
        <f t="shared" si="0"/>
        <v>26</v>
      </c>
      <c r="G13" s="319">
        <f t="shared" si="0"/>
        <v>62</v>
      </c>
      <c r="H13" s="319">
        <f t="shared" si="0"/>
        <v>56</v>
      </c>
      <c r="I13" s="319">
        <f t="shared" si="0"/>
        <v>54</v>
      </c>
      <c r="J13" s="319">
        <f t="shared" si="0"/>
        <v>54</v>
      </c>
      <c r="K13" s="319">
        <f t="shared" si="0"/>
        <v>51</v>
      </c>
      <c r="L13" s="319">
        <f>SUM(L9:L12)</f>
        <v>3</v>
      </c>
      <c r="M13" s="319">
        <f>SUM(M9:M12)</f>
        <v>5</v>
      </c>
      <c r="N13" s="623" t="s">
        <v>1</v>
      </c>
    </row>
    <row r="14" spans="1:14" s="131" customFormat="1" ht="17.100000000000001" customHeight="1" thickBot="1">
      <c r="A14" s="624" t="s">
        <v>807</v>
      </c>
      <c r="B14" s="627"/>
      <c r="C14" s="627"/>
      <c r="D14" s="627"/>
      <c r="E14" s="627"/>
      <c r="F14" s="627"/>
      <c r="G14" s="627"/>
      <c r="H14" s="627"/>
      <c r="I14" s="627"/>
      <c r="J14" s="627"/>
      <c r="K14" s="627"/>
      <c r="L14" s="627"/>
      <c r="M14" s="627"/>
      <c r="N14" s="318" t="s">
        <v>714</v>
      </c>
    </row>
    <row r="15" spans="1:14" s="131" customFormat="1" ht="17.100000000000001" customHeight="1" thickBot="1">
      <c r="A15" s="625" t="s">
        <v>484</v>
      </c>
      <c r="B15" s="628">
        <v>26</v>
      </c>
      <c r="C15" s="628">
        <f>0</f>
        <v>0</v>
      </c>
      <c r="D15" s="628">
        <f>0</f>
        <v>0</v>
      </c>
      <c r="E15" s="628">
        <f>0</f>
        <v>0</v>
      </c>
      <c r="F15" s="628">
        <v>23</v>
      </c>
      <c r="G15" s="628">
        <v>62</v>
      </c>
      <c r="H15" s="628">
        <v>56</v>
      </c>
      <c r="I15" s="628">
        <v>54</v>
      </c>
      <c r="J15" s="628">
        <v>54</v>
      </c>
      <c r="K15" s="628">
        <v>51</v>
      </c>
      <c r="L15" s="628">
        <v>3</v>
      </c>
      <c r="M15" s="628">
        <v>4</v>
      </c>
      <c r="N15" s="621" t="s">
        <v>713</v>
      </c>
    </row>
    <row r="16" spans="1:14" s="131" customFormat="1" ht="17.100000000000001" customHeight="1">
      <c r="A16" s="626" t="s">
        <v>485</v>
      </c>
      <c r="B16" s="630">
        <v>2</v>
      </c>
      <c r="C16" s="630">
        <v>26</v>
      </c>
      <c r="D16" s="630">
        <v>22</v>
      </c>
      <c r="E16" s="630">
        <v>23</v>
      </c>
      <c r="F16" s="630">
        <v>3</v>
      </c>
      <c r="G16" s="630">
        <v>0</v>
      </c>
      <c r="H16" s="630">
        <f>0</f>
        <v>0</v>
      </c>
      <c r="I16" s="630">
        <f>0</f>
        <v>0</v>
      </c>
      <c r="J16" s="630">
        <f>0</f>
        <v>0</v>
      </c>
      <c r="K16" s="630">
        <v>0</v>
      </c>
      <c r="L16" s="630">
        <v>0</v>
      </c>
      <c r="M16" s="630">
        <v>1</v>
      </c>
      <c r="N16" s="622" t="s">
        <v>492</v>
      </c>
    </row>
    <row r="17" spans="1:14" s="131" customFormat="1" ht="20.100000000000001" customHeight="1">
      <c r="A17" s="722" t="s">
        <v>0</v>
      </c>
      <c r="B17" s="319">
        <f>SUM(B15:B16)</f>
        <v>28</v>
      </c>
      <c r="C17" s="319">
        <f t="shared" ref="C17:L17" si="1">SUM(C15:C16)</f>
        <v>26</v>
      </c>
      <c r="D17" s="319">
        <f t="shared" si="1"/>
        <v>22</v>
      </c>
      <c r="E17" s="319">
        <f t="shared" si="1"/>
        <v>23</v>
      </c>
      <c r="F17" s="319">
        <f t="shared" si="1"/>
        <v>26</v>
      </c>
      <c r="G17" s="319">
        <f t="shared" si="1"/>
        <v>62</v>
      </c>
      <c r="H17" s="319">
        <f t="shared" si="1"/>
        <v>56</v>
      </c>
      <c r="I17" s="319">
        <f t="shared" si="1"/>
        <v>54</v>
      </c>
      <c r="J17" s="319">
        <f t="shared" si="1"/>
        <v>54</v>
      </c>
      <c r="K17" s="319">
        <f>SUM(K15:K16)</f>
        <v>51</v>
      </c>
      <c r="L17" s="319">
        <f t="shared" si="1"/>
        <v>3</v>
      </c>
      <c r="M17" s="319">
        <f>SUM(M15:M16)</f>
        <v>5</v>
      </c>
      <c r="N17" s="623" t="s">
        <v>1</v>
      </c>
    </row>
    <row r="18" spans="1:14" s="131" customFormat="1" ht="17.100000000000001" customHeight="1">
      <c r="A18" s="285" t="s">
        <v>720</v>
      </c>
      <c r="B18" s="261"/>
      <c r="C18" s="261"/>
      <c r="D18" s="261"/>
      <c r="E18" s="261"/>
      <c r="F18" s="261"/>
      <c r="G18" s="261"/>
      <c r="H18" s="261"/>
      <c r="I18" s="261"/>
      <c r="J18" s="261"/>
      <c r="K18" s="328"/>
      <c r="L18" s="328"/>
      <c r="M18" s="328"/>
      <c r="N18" s="318" t="s">
        <v>715</v>
      </c>
    </row>
    <row r="19" spans="1:14" s="131" customFormat="1" ht="17.100000000000001" customHeight="1" thickBot="1">
      <c r="A19" s="625" t="s">
        <v>486</v>
      </c>
      <c r="B19" s="631">
        <v>0</v>
      </c>
      <c r="C19" s="631">
        <v>15</v>
      </c>
      <c r="D19" s="631">
        <v>9</v>
      </c>
      <c r="E19" s="631">
        <v>7</v>
      </c>
      <c r="F19" s="631">
        <v>0</v>
      </c>
      <c r="G19" s="631">
        <v>4</v>
      </c>
      <c r="H19" s="631">
        <v>56</v>
      </c>
      <c r="I19" s="631">
        <v>54</v>
      </c>
      <c r="J19" s="631">
        <v>54</v>
      </c>
      <c r="K19" s="631">
        <v>1</v>
      </c>
      <c r="L19" s="631">
        <v>0</v>
      </c>
      <c r="M19" s="631">
        <v>0</v>
      </c>
      <c r="N19" s="621" t="s">
        <v>711</v>
      </c>
    </row>
    <row r="20" spans="1:14" s="131" customFormat="1" ht="17.100000000000001" customHeight="1" thickBot="1">
      <c r="A20" s="626" t="s">
        <v>487</v>
      </c>
      <c r="B20" s="629">
        <v>15</v>
      </c>
      <c r="C20" s="629">
        <v>0</v>
      </c>
      <c r="D20" s="629">
        <v>0</v>
      </c>
      <c r="E20" s="629">
        <v>0</v>
      </c>
      <c r="F20" s="629">
        <v>20</v>
      </c>
      <c r="G20" s="629">
        <v>58</v>
      </c>
      <c r="H20" s="629">
        <f>0</f>
        <v>0</v>
      </c>
      <c r="I20" s="629">
        <f>0</f>
        <v>0</v>
      </c>
      <c r="J20" s="629">
        <f>0</f>
        <v>0</v>
      </c>
      <c r="K20" s="629">
        <v>50</v>
      </c>
      <c r="L20" s="629">
        <v>3</v>
      </c>
      <c r="M20" s="629">
        <v>5</v>
      </c>
      <c r="N20" s="622" t="s">
        <v>493</v>
      </c>
    </row>
    <row r="21" spans="1:14" s="131" customFormat="1" ht="17.100000000000001" customHeight="1" thickBot="1">
      <c r="A21" s="625" t="s">
        <v>488</v>
      </c>
      <c r="B21" s="628">
        <v>3</v>
      </c>
      <c r="C21" s="628">
        <v>11</v>
      </c>
      <c r="D21" s="628">
        <v>13</v>
      </c>
      <c r="E21" s="628">
        <v>16</v>
      </c>
      <c r="F21" s="628">
        <v>6</v>
      </c>
      <c r="G21" s="628">
        <v>0</v>
      </c>
      <c r="H21" s="628">
        <f>0</f>
        <v>0</v>
      </c>
      <c r="I21" s="628">
        <f>0</f>
        <v>0</v>
      </c>
      <c r="J21" s="628">
        <f>0</f>
        <v>0</v>
      </c>
      <c r="K21" s="628">
        <v>0</v>
      </c>
      <c r="L21" s="628">
        <v>0</v>
      </c>
      <c r="M21" s="628">
        <v>0</v>
      </c>
      <c r="N21" s="621" t="s">
        <v>494</v>
      </c>
    </row>
    <row r="22" spans="1:14" s="131" customFormat="1" ht="17.100000000000001" customHeight="1">
      <c r="A22" s="626" t="s">
        <v>808</v>
      </c>
      <c r="B22" s="630">
        <v>10</v>
      </c>
      <c r="C22" s="630">
        <f>0</f>
        <v>0</v>
      </c>
      <c r="D22" s="630">
        <f>0</f>
        <v>0</v>
      </c>
      <c r="E22" s="630">
        <v>0</v>
      </c>
      <c r="F22" s="630">
        <v>0</v>
      </c>
      <c r="G22" s="630">
        <v>0</v>
      </c>
      <c r="H22" s="630">
        <f>0</f>
        <v>0</v>
      </c>
      <c r="I22" s="630">
        <f>0</f>
        <v>0</v>
      </c>
      <c r="J22" s="630">
        <f>0</f>
        <v>0</v>
      </c>
      <c r="K22" s="630">
        <v>0</v>
      </c>
      <c r="L22" s="630">
        <v>0</v>
      </c>
      <c r="M22" s="630">
        <v>0</v>
      </c>
      <c r="N22" s="622" t="s">
        <v>241</v>
      </c>
    </row>
    <row r="23" spans="1:14" s="131" customFormat="1" ht="20.100000000000001" customHeight="1">
      <c r="A23" s="722" t="s">
        <v>0</v>
      </c>
      <c r="B23" s="319">
        <f>SUM(B19:B22)</f>
        <v>28</v>
      </c>
      <c r="C23" s="319">
        <f t="shared" ref="C23:M23" si="2">SUM(C19:C22)</f>
        <v>26</v>
      </c>
      <c r="D23" s="319">
        <f t="shared" si="2"/>
        <v>22</v>
      </c>
      <c r="E23" s="319">
        <f t="shared" si="2"/>
        <v>23</v>
      </c>
      <c r="F23" s="319">
        <f t="shared" si="2"/>
        <v>26</v>
      </c>
      <c r="G23" s="319">
        <f t="shared" si="2"/>
        <v>62</v>
      </c>
      <c r="H23" s="319">
        <f t="shared" si="2"/>
        <v>56</v>
      </c>
      <c r="I23" s="319">
        <f t="shared" si="2"/>
        <v>54</v>
      </c>
      <c r="J23" s="319">
        <f t="shared" si="2"/>
        <v>54</v>
      </c>
      <c r="K23" s="319">
        <f t="shared" si="2"/>
        <v>51</v>
      </c>
      <c r="L23" s="319">
        <f t="shared" si="2"/>
        <v>3</v>
      </c>
      <c r="M23" s="319">
        <f t="shared" si="2"/>
        <v>5</v>
      </c>
      <c r="N23" s="623" t="s">
        <v>1</v>
      </c>
    </row>
    <row r="24" spans="1:14" s="131" customFormat="1" ht="15.75" thickBot="1">
      <c r="A24" s="624" t="s">
        <v>809</v>
      </c>
      <c r="B24" s="627"/>
      <c r="C24" s="627"/>
      <c r="D24" s="627"/>
      <c r="E24" s="627"/>
      <c r="F24" s="627"/>
      <c r="G24" s="627"/>
      <c r="H24" s="627"/>
      <c r="I24" s="627"/>
      <c r="J24" s="627"/>
      <c r="K24" s="627"/>
      <c r="L24" s="627"/>
      <c r="M24" s="627"/>
      <c r="N24" s="318" t="s">
        <v>716</v>
      </c>
    </row>
    <row r="25" spans="1:14" s="131" customFormat="1" ht="17.100000000000001" customHeight="1" thickBot="1">
      <c r="A25" s="625" t="s">
        <v>489</v>
      </c>
      <c r="B25" s="628">
        <v>16</v>
      </c>
      <c r="C25" s="628">
        <v>18</v>
      </c>
      <c r="D25" s="628">
        <v>12</v>
      </c>
      <c r="E25" s="628">
        <v>16</v>
      </c>
      <c r="F25" s="628">
        <v>12</v>
      </c>
      <c r="G25" s="628">
        <v>37</v>
      </c>
      <c r="H25" s="628">
        <v>31</v>
      </c>
      <c r="I25" s="628">
        <v>26</v>
      </c>
      <c r="J25" s="628">
        <v>28</v>
      </c>
      <c r="K25" s="628">
        <v>15</v>
      </c>
      <c r="L25" s="628">
        <v>2</v>
      </c>
      <c r="M25" s="628">
        <v>2</v>
      </c>
      <c r="N25" s="621" t="s">
        <v>275</v>
      </c>
    </row>
    <row r="26" spans="1:14" s="131" customFormat="1" ht="17.100000000000001" customHeight="1" thickBot="1">
      <c r="A26" s="626" t="s">
        <v>810</v>
      </c>
      <c r="B26" s="629">
        <v>6</v>
      </c>
      <c r="C26" s="629">
        <v>3</v>
      </c>
      <c r="D26" s="629">
        <v>4</v>
      </c>
      <c r="E26" s="629">
        <v>1</v>
      </c>
      <c r="F26" s="629">
        <v>4</v>
      </c>
      <c r="G26" s="629">
        <v>1</v>
      </c>
      <c r="H26" s="629">
        <f>0</f>
        <v>0</v>
      </c>
      <c r="I26" s="629">
        <v>2</v>
      </c>
      <c r="J26" s="629">
        <v>2</v>
      </c>
      <c r="K26" s="629">
        <v>3</v>
      </c>
      <c r="L26" s="629">
        <v>0</v>
      </c>
      <c r="M26" s="629">
        <v>1</v>
      </c>
      <c r="N26" s="622" t="s">
        <v>495</v>
      </c>
    </row>
    <row r="27" spans="1:14" s="131" customFormat="1" ht="17.100000000000001" customHeight="1" thickBot="1">
      <c r="A27" s="625" t="s">
        <v>490</v>
      </c>
      <c r="B27" s="628">
        <v>1</v>
      </c>
      <c r="C27" s="628">
        <f>0</f>
        <v>0</v>
      </c>
      <c r="D27" s="628">
        <v>0</v>
      </c>
      <c r="E27" s="628">
        <v>0</v>
      </c>
      <c r="F27" s="628">
        <v>0</v>
      </c>
      <c r="G27" s="628">
        <v>1</v>
      </c>
      <c r="H27" s="628">
        <f>0</f>
        <v>0</v>
      </c>
      <c r="I27" s="628">
        <v>0</v>
      </c>
      <c r="J27" s="628">
        <v>2</v>
      </c>
      <c r="K27" s="628">
        <v>0</v>
      </c>
      <c r="L27" s="628">
        <v>0</v>
      </c>
      <c r="M27" s="628">
        <v>0</v>
      </c>
      <c r="N27" s="621" t="s">
        <v>496</v>
      </c>
    </row>
    <row r="28" spans="1:14" s="131" customFormat="1" ht="17.100000000000001" customHeight="1" thickBot="1">
      <c r="A28" s="626" t="s">
        <v>811</v>
      </c>
      <c r="B28" s="629">
        <v>0</v>
      </c>
      <c r="C28" s="629">
        <f>0</f>
        <v>0</v>
      </c>
      <c r="D28" s="629">
        <v>0</v>
      </c>
      <c r="E28" s="629">
        <v>0</v>
      </c>
      <c r="F28" s="653">
        <v>0</v>
      </c>
      <c r="G28" s="629">
        <v>4</v>
      </c>
      <c r="H28" s="629">
        <v>4</v>
      </c>
      <c r="I28" s="629">
        <v>2</v>
      </c>
      <c r="J28" s="629">
        <v>3</v>
      </c>
      <c r="K28" s="629">
        <v>2</v>
      </c>
      <c r="L28" s="629">
        <v>0</v>
      </c>
      <c r="M28" s="629">
        <v>0</v>
      </c>
      <c r="N28" s="622" t="s">
        <v>497</v>
      </c>
    </row>
    <row r="29" spans="1:14" s="131" customFormat="1" ht="17.100000000000001" customHeight="1" thickBot="1">
      <c r="A29" s="625" t="s">
        <v>812</v>
      </c>
      <c r="B29" s="628">
        <v>3</v>
      </c>
      <c r="C29" s="628">
        <v>3</v>
      </c>
      <c r="D29" s="628">
        <v>5</v>
      </c>
      <c r="E29" s="628">
        <v>3</v>
      </c>
      <c r="F29" s="628">
        <v>7</v>
      </c>
      <c r="G29" s="628">
        <v>14</v>
      </c>
      <c r="H29" s="628">
        <v>10</v>
      </c>
      <c r="I29" s="628">
        <v>16</v>
      </c>
      <c r="J29" s="628">
        <v>11</v>
      </c>
      <c r="K29" s="628">
        <v>24</v>
      </c>
      <c r="L29" s="628">
        <v>1</v>
      </c>
      <c r="M29" s="628">
        <v>2</v>
      </c>
      <c r="N29" s="621" t="s">
        <v>498</v>
      </c>
    </row>
    <row r="30" spans="1:14" s="131" customFormat="1" ht="17.100000000000001" customHeight="1">
      <c r="A30" s="626" t="s">
        <v>808</v>
      </c>
      <c r="B30" s="630">
        <v>2</v>
      </c>
      <c r="C30" s="630">
        <v>2</v>
      </c>
      <c r="D30" s="630">
        <v>1</v>
      </c>
      <c r="E30" s="630">
        <v>3</v>
      </c>
      <c r="F30" s="630">
        <v>3</v>
      </c>
      <c r="G30" s="630">
        <v>5</v>
      </c>
      <c r="H30" s="630">
        <v>11</v>
      </c>
      <c r="I30" s="630">
        <v>8</v>
      </c>
      <c r="J30" s="630">
        <v>8</v>
      </c>
      <c r="K30" s="630">
        <v>7</v>
      </c>
      <c r="L30" s="630">
        <v>0</v>
      </c>
      <c r="M30" s="630">
        <v>0</v>
      </c>
      <c r="N30" s="622" t="s">
        <v>241</v>
      </c>
    </row>
    <row r="31" spans="1:14" s="131" customFormat="1" ht="20.100000000000001" customHeight="1">
      <c r="A31" s="722" t="s">
        <v>0</v>
      </c>
      <c r="B31" s="319">
        <f>SUM(B25:B30)</f>
        <v>28</v>
      </c>
      <c r="C31" s="319">
        <f t="shared" ref="C31:M31" si="3">SUM(C25:C30)</f>
        <v>26</v>
      </c>
      <c r="D31" s="319">
        <f t="shared" si="3"/>
        <v>22</v>
      </c>
      <c r="E31" s="319">
        <f>SUM(E25:E30)</f>
        <v>23</v>
      </c>
      <c r="F31" s="319">
        <f t="shared" si="3"/>
        <v>26</v>
      </c>
      <c r="G31" s="319">
        <f t="shared" si="3"/>
        <v>62</v>
      </c>
      <c r="H31" s="319">
        <f t="shared" si="3"/>
        <v>56</v>
      </c>
      <c r="I31" s="319">
        <f t="shared" si="3"/>
        <v>54</v>
      </c>
      <c r="J31" s="319">
        <f t="shared" si="3"/>
        <v>54</v>
      </c>
      <c r="K31" s="319">
        <f t="shared" si="3"/>
        <v>51</v>
      </c>
      <c r="L31" s="319">
        <f t="shared" si="3"/>
        <v>3</v>
      </c>
      <c r="M31" s="319">
        <f t="shared" si="3"/>
        <v>5</v>
      </c>
      <c r="N31" s="623" t="s">
        <v>1</v>
      </c>
    </row>
  </sheetData>
  <mergeCells count="8">
    <mergeCell ref="N6:N7"/>
    <mergeCell ref="A6:A7"/>
    <mergeCell ref="A1:N1"/>
    <mergeCell ref="A2:N2"/>
    <mergeCell ref="A3:N3"/>
    <mergeCell ref="A4:N4"/>
    <mergeCell ref="B6:F6"/>
    <mergeCell ref="G6:K6"/>
  </mergeCells>
  <printOptions horizontalCentered="1" verticalCentered="1"/>
  <pageMargins left="0" right="0.12" top="0.11811023622047245" bottom="0.23622047244094491" header="0" footer="0"/>
  <pageSetup paperSize="9" scale="90"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31"/>
  <sheetViews>
    <sheetView showGridLines="0" rightToLeft="1" view="pageBreakPreview" zoomScaleNormal="75" zoomScaleSheetLayoutView="100" workbookViewId="0">
      <selection activeCell="G7" sqref="G7"/>
    </sheetView>
  </sheetViews>
  <sheetFormatPr defaultColWidth="9.140625" defaultRowHeight="12.75"/>
  <cols>
    <col min="1" max="1" width="19" style="18" customWidth="1"/>
    <col min="2" max="2" width="9.5703125" style="18" customWidth="1"/>
    <col min="3" max="7" width="10.42578125" style="18" customWidth="1"/>
    <col min="8" max="8" width="11.7109375" style="18" bestFit="1" customWidth="1"/>
    <col min="9" max="9" width="19" style="18" customWidth="1"/>
    <col min="10" max="16384" width="9.140625" style="90"/>
  </cols>
  <sheetData>
    <row r="1" spans="1:10" ht="18">
      <c r="A1" s="793" t="s">
        <v>384</v>
      </c>
      <c r="B1" s="793"/>
      <c r="C1" s="793"/>
      <c r="D1" s="793"/>
      <c r="E1" s="793"/>
      <c r="F1" s="793"/>
      <c r="G1" s="793"/>
      <c r="H1" s="793"/>
      <c r="I1" s="793"/>
    </row>
    <row r="2" spans="1:10" ht="19.899999999999999" customHeight="1">
      <c r="A2" s="808" t="s">
        <v>545</v>
      </c>
      <c r="B2" s="808"/>
      <c r="C2" s="808"/>
      <c r="D2" s="808"/>
      <c r="E2" s="808"/>
      <c r="F2" s="808"/>
      <c r="G2" s="808"/>
      <c r="H2" s="808"/>
      <c r="I2" s="808"/>
    </row>
    <row r="3" spans="1:10" ht="19.899999999999999" customHeight="1">
      <c r="A3" s="797" t="s">
        <v>230</v>
      </c>
      <c r="B3" s="797"/>
      <c r="C3" s="797"/>
      <c r="D3" s="797"/>
      <c r="E3" s="797"/>
      <c r="F3" s="797"/>
      <c r="G3" s="797"/>
      <c r="H3" s="797"/>
      <c r="I3" s="797"/>
    </row>
    <row r="4" spans="1:10" ht="19.899999999999999" customHeight="1">
      <c r="A4" s="798" t="s">
        <v>545</v>
      </c>
      <c r="B4" s="798"/>
      <c r="C4" s="798"/>
      <c r="D4" s="798"/>
      <c r="E4" s="798"/>
      <c r="F4" s="798"/>
      <c r="G4" s="798"/>
      <c r="H4" s="798"/>
      <c r="I4" s="798"/>
    </row>
    <row r="5" spans="1:10" ht="20.100000000000001" customHeight="1">
      <c r="A5" s="88" t="s">
        <v>543</v>
      </c>
      <c r="B5" s="88"/>
      <c r="C5" s="90"/>
      <c r="D5" s="90"/>
      <c r="E5" s="90"/>
      <c r="F5" s="90"/>
      <c r="G5" s="90"/>
      <c r="H5" s="90"/>
      <c r="I5" s="89" t="s">
        <v>544</v>
      </c>
      <c r="J5" s="89"/>
    </row>
    <row r="6" spans="1:10" s="5" customFormat="1" ht="68.25" customHeight="1">
      <c r="A6" s="93" t="s">
        <v>268</v>
      </c>
      <c r="B6" s="94" t="s">
        <v>132</v>
      </c>
      <c r="C6" s="167" t="s">
        <v>286</v>
      </c>
      <c r="D6" s="167">
        <v>2017</v>
      </c>
      <c r="E6" s="167">
        <v>2018</v>
      </c>
      <c r="F6" s="167">
        <v>2019</v>
      </c>
      <c r="G6" s="167">
        <v>2020</v>
      </c>
      <c r="H6" s="167" t="s">
        <v>148</v>
      </c>
      <c r="I6" s="96" t="s">
        <v>269</v>
      </c>
    </row>
    <row r="7" spans="1:10" s="6" customFormat="1" ht="20.25" customHeight="1" thickBot="1">
      <c r="A7" s="1032" t="s">
        <v>287</v>
      </c>
      <c r="B7" s="92" t="s">
        <v>133</v>
      </c>
      <c r="C7" s="552">
        <v>38</v>
      </c>
      <c r="D7" s="552">
        <v>41</v>
      </c>
      <c r="E7" s="552">
        <v>46</v>
      </c>
      <c r="F7" s="552">
        <v>49</v>
      </c>
      <c r="G7" s="552">
        <v>51</v>
      </c>
      <c r="H7" s="562" t="s">
        <v>134</v>
      </c>
      <c r="I7" s="1034" t="s">
        <v>288</v>
      </c>
    </row>
    <row r="8" spans="1:10" s="6" customFormat="1" ht="20.25" customHeight="1" thickBot="1">
      <c r="A8" s="1032"/>
      <c r="B8" s="92" t="s">
        <v>202</v>
      </c>
      <c r="C8" s="552">
        <v>10435</v>
      </c>
      <c r="D8" s="552">
        <v>11167</v>
      </c>
      <c r="E8" s="552">
        <v>12109</v>
      </c>
      <c r="F8" s="552">
        <v>12980</v>
      </c>
      <c r="G8" s="552">
        <v>14221</v>
      </c>
      <c r="H8" s="562" t="s">
        <v>203</v>
      </c>
      <c r="I8" s="1034"/>
    </row>
    <row r="9" spans="1:10" s="6" customFormat="1" ht="20.25" customHeight="1" thickBot="1">
      <c r="A9" s="1033"/>
      <c r="B9" s="91" t="s">
        <v>813</v>
      </c>
      <c r="C9" s="553">
        <v>15103</v>
      </c>
      <c r="D9" s="553">
        <v>16041</v>
      </c>
      <c r="E9" s="553">
        <v>17478</v>
      </c>
      <c r="F9" s="553">
        <v>17554</v>
      </c>
      <c r="G9" s="553">
        <v>20335</v>
      </c>
      <c r="H9" s="563" t="s">
        <v>135</v>
      </c>
      <c r="I9" s="1035"/>
    </row>
    <row r="10" spans="1:10" s="6" customFormat="1" ht="20.25" customHeight="1" thickBot="1">
      <c r="A10" s="1043" t="s">
        <v>289</v>
      </c>
      <c r="B10" s="95" t="s">
        <v>133</v>
      </c>
      <c r="C10" s="554">
        <v>25</v>
      </c>
      <c r="D10" s="554">
        <v>26</v>
      </c>
      <c r="E10" s="554">
        <v>33</v>
      </c>
      <c r="F10" s="554">
        <v>31</v>
      </c>
      <c r="G10" s="554">
        <v>29</v>
      </c>
      <c r="H10" s="564" t="s">
        <v>134</v>
      </c>
      <c r="I10" s="1045" t="s">
        <v>290</v>
      </c>
    </row>
    <row r="11" spans="1:10" s="6" customFormat="1" ht="20.25" customHeight="1" thickBot="1">
      <c r="A11" s="813"/>
      <c r="B11" s="144" t="s">
        <v>202</v>
      </c>
      <c r="C11" s="554">
        <v>8019</v>
      </c>
      <c r="D11" s="554">
        <v>8434</v>
      </c>
      <c r="E11" s="555">
        <v>9470</v>
      </c>
      <c r="F11" s="555">
        <v>9104</v>
      </c>
      <c r="G11" s="555">
        <v>6528</v>
      </c>
      <c r="H11" s="565" t="s">
        <v>203</v>
      </c>
      <c r="I11" s="818"/>
    </row>
    <row r="12" spans="1:10" s="6" customFormat="1" ht="20.25" customHeight="1" thickBot="1">
      <c r="A12" s="1044"/>
      <c r="B12" s="95" t="s">
        <v>813</v>
      </c>
      <c r="C12" s="556">
        <v>10163</v>
      </c>
      <c r="D12" s="556">
        <v>10410</v>
      </c>
      <c r="E12" s="556">
        <v>13464</v>
      </c>
      <c r="F12" s="556">
        <v>12603</v>
      </c>
      <c r="G12" s="556">
        <v>10933</v>
      </c>
      <c r="H12" s="564" t="s">
        <v>135</v>
      </c>
      <c r="I12" s="1046"/>
    </row>
    <row r="13" spans="1:10" s="6" customFormat="1" ht="20.25" customHeight="1" thickBot="1">
      <c r="A13" s="1032" t="s">
        <v>291</v>
      </c>
      <c r="B13" s="92" t="s">
        <v>133</v>
      </c>
      <c r="C13" s="552">
        <v>27</v>
      </c>
      <c r="D13" s="552">
        <v>28</v>
      </c>
      <c r="E13" s="552">
        <v>23</v>
      </c>
      <c r="F13" s="552">
        <v>22</v>
      </c>
      <c r="G13" s="552">
        <v>23</v>
      </c>
      <c r="H13" s="562" t="s">
        <v>134</v>
      </c>
      <c r="I13" s="1034" t="s">
        <v>292</v>
      </c>
    </row>
    <row r="14" spans="1:10" s="6" customFormat="1" ht="20.25" customHeight="1" thickBot="1">
      <c r="A14" s="1032"/>
      <c r="B14" s="92" t="s">
        <v>202</v>
      </c>
      <c r="C14" s="552">
        <v>2268</v>
      </c>
      <c r="D14" s="552">
        <v>2610</v>
      </c>
      <c r="E14" s="552">
        <v>2219</v>
      </c>
      <c r="F14" s="552">
        <v>2197</v>
      </c>
      <c r="G14" s="552">
        <v>2282</v>
      </c>
      <c r="H14" s="562" t="s">
        <v>203</v>
      </c>
      <c r="I14" s="1034"/>
    </row>
    <row r="15" spans="1:10" s="6" customFormat="1" ht="20.25" customHeight="1" thickBot="1">
      <c r="A15" s="1033"/>
      <c r="B15" s="91" t="s">
        <v>813</v>
      </c>
      <c r="C15" s="553">
        <v>3609</v>
      </c>
      <c r="D15" s="553">
        <v>3993</v>
      </c>
      <c r="E15" s="553">
        <v>3637</v>
      </c>
      <c r="F15" s="553">
        <v>3793</v>
      </c>
      <c r="G15" s="553">
        <v>3984</v>
      </c>
      <c r="H15" s="563" t="s">
        <v>135</v>
      </c>
      <c r="I15" s="1035"/>
    </row>
    <row r="16" spans="1:10" s="6" customFormat="1" ht="20.25" customHeight="1" thickBot="1">
      <c r="A16" s="1042" t="s">
        <v>382</v>
      </c>
      <c r="B16" s="95" t="s">
        <v>133</v>
      </c>
      <c r="C16" s="554">
        <v>8</v>
      </c>
      <c r="D16" s="554">
        <v>7</v>
      </c>
      <c r="E16" s="557">
        <v>8</v>
      </c>
      <c r="F16" s="557">
        <v>7</v>
      </c>
      <c r="G16" s="557">
        <v>6</v>
      </c>
      <c r="H16" s="564" t="s">
        <v>134</v>
      </c>
      <c r="I16" s="1047" t="s">
        <v>383</v>
      </c>
    </row>
    <row r="17" spans="1:9" s="7" customFormat="1" ht="20.25" customHeight="1" thickBot="1">
      <c r="A17" s="1042"/>
      <c r="B17" s="144" t="s">
        <v>202</v>
      </c>
      <c r="C17" s="554">
        <v>254</v>
      </c>
      <c r="D17" s="554">
        <v>250</v>
      </c>
      <c r="E17" s="558">
        <v>293</v>
      </c>
      <c r="F17" s="558">
        <v>281</v>
      </c>
      <c r="G17" s="558">
        <v>266</v>
      </c>
      <c r="H17" s="565" t="s">
        <v>203</v>
      </c>
      <c r="I17" s="1047"/>
    </row>
    <row r="18" spans="1:9" ht="20.25" customHeight="1">
      <c r="A18" s="1043"/>
      <c r="B18" s="215" t="s">
        <v>813</v>
      </c>
      <c r="C18" s="559">
        <v>368</v>
      </c>
      <c r="D18" s="559">
        <v>362</v>
      </c>
      <c r="E18" s="560">
        <v>489</v>
      </c>
      <c r="F18" s="560">
        <v>468</v>
      </c>
      <c r="G18" s="560">
        <v>536</v>
      </c>
      <c r="H18" s="566" t="s">
        <v>135</v>
      </c>
      <c r="I18" s="1045"/>
    </row>
    <row r="19" spans="1:9" ht="20.25" customHeight="1" thickBot="1">
      <c r="A19" s="1036" t="s">
        <v>52</v>
      </c>
      <c r="B19" s="216" t="s">
        <v>133</v>
      </c>
      <c r="C19" s="561">
        <f t="shared" ref="C19" si="0">C7+C10+C13+C16</f>
        <v>98</v>
      </c>
      <c r="D19" s="561">
        <f t="shared" ref="D19:E20" si="1">D7+D10+D13+D16</f>
        <v>102</v>
      </c>
      <c r="E19" s="561">
        <f t="shared" si="1"/>
        <v>110</v>
      </c>
      <c r="F19" s="561">
        <f t="shared" ref="F19:G21" si="2">F7+F10+F13+F16</f>
        <v>109</v>
      </c>
      <c r="G19" s="561">
        <f t="shared" si="2"/>
        <v>109</v>
      </c>
      <c r="H19" s="217" t="s">
        <v>134</v>
      </c>
      <c r="I19" s="1039" t="s">
        <v>3</v>
      </c>
    </row>
    <row r="20" spans="1:9" ht="20.25" customHeight="1" thickBot="1">
      <c r="A20" s="1037"/>
      <c r="B20" s="218" t="s">
        <v>202</v>
      </c>
      <c r="C20" s="561">
        <f t="shared" ref="C20:D21" si="3">C8+C11+C14+C17</f>
        <v>20976</v>
      </c>
      <c r="D20" s="561">
        <f t="shared" si="1"/>
        <v>22461</v>
      </c>
      <c r="E20" s="561">
        <f t="shared" si="1"/>
        <v>24091</v>
      </c>
      <c r="F20" s="561">
        <f t="shared" si="2"/>
        <v>24562</v>
      </c>
      <c r="G20" s="561">
        <f t="shared" si="2"/>
        <v>23297</v>
      </c>
      <c r="H20" s="219" t="s">
        <v>203</v>
      </c>
      <c r="I20" s="1040"/>
    </row>
    <row r="21" spans="1:9" ht="20.25" customHeight="1">
      <c r="A21" s="1038"/>
      <c r="B21" s="670" t="s">
        <v>813</v>
      </c>
      <c r="C21" s="671">
        <f t="shared" si="3"/>
        <v>29243</v>
      </c>
      <c r="D21" s="671">
        <f t="shared" si="3"/>
        <v>30806</v>
      </c>
      <c r="E21" s="671">
        <f>E9+E12+E15+E18</f>
        <v>35068</v>
      </c>
      <c r="F21" s="671">
        <f t="shared" si="2"/>
        <v>34418</v>
      </c>
      <c r="G21" s="671">
        <f t="shared" si="2"/>
        <v>35788</v>
      </c>
      <c r="H21" s="672" t="s">
        <v>135</v>
      </c>
      <c r="I21" s="1041"/>
    </row>
    <row r="22" spans="1:9">
      <c r="A22" s="1030" t="s">
        <v>846</v>
      </c>
      <c r="B22" s="1030"/>
      <c r="C22" s="1030"/>
      <c r="D22" s="1031" t="s">
        <v>847</v>
      </c>
      <c r="E22" s="1031"/>
      <c r="F22" s="1031"/>
      <c r="G22" s="1031"/>
      <c r="H22" s="1031"/>
      <c r="I22" s="1031"/>
    </row>
    <row r="29" spans="1:9" s="18" customFormat="1" ht="29.25" customHeight="1">
      <c r="C29" s="316"/>
      <c r="D29" s="316"/>
      <c r="E29" s="316"/>
      <c r="F29" s="316"/>
      <c r="G29" s="316"/>
    </row>
    <row r="30" spans="1:9">
      <c r="C30" s="316"/>
      <c r="D30" s="316"/>
      <c r="E30" s="316"/>
      <c r="F30" s="316"/>
      <c r="G30" s="316"/>
    </row>
    <row r="31" spans="1:9">
      <c r="A31" s="90"/>
      <c r="B31" s="90"/>
      <c r="C31" s="316"/>
      <c r="D31" s="316"/>
      <c r="E31" s="316"/>
      <c r="F31" s="316"/>
      <c r="G31" s="316"/>
      <c r="H31" s="90"/>
      <c r="I31" s="90"/>
    </row>
  </sheetData>
  <mergeCells count="16">
    <mergeCell ref="A22:C22"/>
    <mergeCell ref="D22:I22"/>
    <mergeCell ref="A1:I1"/>
    <mergeCell ref="A2:I2"/>
    <mergeCell ref="A3:I3"/>
    <mergeCell ref="A4:I4"/>
    <mergeCell ref="A7:A9"/>
    <mergeCell ref="I7:I9"/>
    <mergeCell ref="A19:A21"/>
    <mergeCell ref="I19:I21"/>
    <mergeCell ref="A16:A18"/>
    <mergeCell ref="A10:A12"/>
    <mergeCell ref="I10:I12"/>
    <mergeCell ref="A13:A15"/>
    <mergeCell ref="I13:I15"/>
    <mergeCell ref="I16:I18"/>
  </mergeCells>
  <printOptions horizontalCentered="1" verticalCentered="1"/>
  <pageMargins left="3.937007874015748E-2" right="0.05" top="0.27" bottom="0.35433070866141736" header="0" footer="0"/>
  <pageSetup paperSize="9" scale="90"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H30"/>
  <sheetViews>
    <sheetView showGridLines="0" rightToLeft="1" view="pageBreakPreview" zoomScaleNormal="75" workbookViewId="0">
      <selection activeCell="G7" sqref="G7"/>
    </sheetView>
  </sheetViews>
  <sheetFormatPr defaultRowHeight="12.75"/>
  <cols>
    <col min="1" max="1" width="26.7109375" style="16" customWidth="1"/>
    <col min="2" max="5" width="16.140625" style="16" customWidth="1"/>
    <col min="6" max="6" width="16.28515625" style="16" customWidth="1"/>
    <col min="7" max="7" width="25.7109375" style="16" customWidth="1"/>
    <col min="8" max="16384" width="9.140625" style="4"/>
  </cols>
  <sheetData>
    <row r="1" spans="1:8" ht="18">
      <c r="A1" s="793" t="s">
        <v>221</v>
      </c>
      <c r="B1" s="794"/>
      <c r="C1" s="794"/>
      <c r="D1" s="794"/>
      <c r="E1" s="794"/>
      <c r="F1" s="794"/>
      <c r="G1" s="794"/>
    </row>
    <row r="2" spans="1:8" s="90" customFormat="1" ht="18">
      <c r="A2" s="795">
        <v>2020</v>
      </c>
      <c r="B2" s="796"/>
      <c r="C2" s="796"/>
      <c r="D2" s="796"/>
      <c r="E2" s="796"/>
      <c r="F2" s="796"/>
      <c r="G2" s="796"/>
    </row>
    <row r="3" spans="1:8" ht="33.75" customHeight="1">
      <c r="A3" s="797" t="s">
        <v>223</v>
      </c>
      <c r="B3" s="797"/>
      <c r="C3" s="797"/>
      <c r="D3" s="797"/>
      <c r="E3" s="797"/>
      <c r="F3" s="797"/>
      <c r="G3" s="797"/>
    </row>
    <row r="4" spans="1:8" ht="19.899999999999999" customHeight="1">
      <c r="A4" s="798">
        <v>2020</v>
      </c>
      <c r="B4" s="798"/>
      <c r="C4" s="798"/>
      <c r="D4" s="798"/>
      <c r="E4" s="798"/>
      <c r="F4" s="798"/>
      <c r="G4" s="798"/>
    </row>
    <row r="5" spans="1:8" ht="20.100000000000001" customHeight="1">
      <c r="A5" s="1050" t="s">
        <v>886</v>
      </c>
      <c r="B5" s="1051"/>
      <c r="C5" s="1052" t="s">
        <v>887</v>
      </c>
      <c r="D5" s="1052"/>
      <c r="E5" s="1052"/>
      <c r="F5" s="1052"/>
      <c r="G5" s="1053"/>
    </row>
    <row r="6" spans="1:8" s="5" customFormat="1" ht="14.25" customHeight="1" thickBot="1">
      <c r="A6" s="799" t="s">
        <v>682</v>
      </c>
      <c r="B6" s="959" t="s">
        <v>385</v>
      </c>
      <c r="C6" s="959" t="s">
        <v>386</v>
      </c>
      <c r="D6" s="959" t="s">
        <v>387</v>
      </c>
      <c r="E6" s="950" t="s">
        <v>388</v>
      </c>
      <c r="F6" s="1058" t="s">
        <v>685</v>
      </c>
      <c r="G6" s="1054" t="s">
        <v>683</v>
      </c>
    </row>
    <row r="7" spans="1:8" s="5" customFormat="1" ht="14.25" customHeight="1" thickBot="1">
      <c r="A7" s="800"/>
      <c r="B7" s="960"/>
      <c r="C7" s="960"/>
      <c r="D7" s="960"/>
      <c r="E7" s="953"/>
      <c r="F7" s="1059"/>
      <c r="G7" s="1055"/>
    </row>
    <row r="8" spans="1:8" s="5" customFormat="1" ht="27" customHeight="1" thickBot="1">
      <c r="A8" s="800"/>
      <c r="B8" s="960"/>
      <c r="C8" s="960"/>
      <c r="D8" s="960"/>
      <c r="E8" s="953"/>
      <c r="F8" s="1060" t="s">
        <v>684</v>
      </c>
      <c r="G8" s="1055"/>
    </row>
    <row r="9" spans="1:8" s="5" customFormat="1" ht="14.25" customHeight="1">
      <c r="A9" s="801"/>
      <c r="B9" s="961"/>
      <c r="C9" s="961"/>
      <c r="D9" s="961"/>
      <c r="E9" s="1057"/>
      <c r="F9" s="1061"/>
      <c r="G9" s="1056"/>
    </row>
    <row r="10" spans="1:8" s="6" customFormat="1" ht="34.5" customHeight="1" thickBot="1">
      <c r="A10" s="84" t="s">
        <v>293</v>
      </c>
      <c r="B10" s="165">
        <v>51</v>
      </c>
      <c r="C10" s="165">
        <v>14221</v>
      </c>
      <c r="D10" s="165">
        <v>20335</v>
      </c>
      <c r="E10" s="165">
        <v>2586604</v>
      </c>
      <c r="F10" s="165">
        <v>2583341.4</v>
      </c>
      <c r="G10" s="145" t="s">
        <v>288</v>
      </c>
    </row>
    <row r="11" spans="1:8" s="6" customFormat="1" ht="34.5" customHeight="1" thickBot="1">
      <c r="A11" s="55" t="s">
        <v>289</v>
      </c>
      <c r="B11" s="166">
        <v>29</v>
      </c>
      <c r="C11" s="166">
        <v>6528</v>
      </c>
      <c r="D11" s="166">
        <v>10933</v>
      </c>
      <c r="E11" s="166">
        <v>837023</v>
      </c>
      <c r="F11" s="166">
        <v>1028855.174</v>
      </c>
      <c r="G11" s="56" t="s">
        <v>290</v>
      </c>
    </row>
    <row r="12" spans="1:8" s="6" customFormat="1" ht="34.5" customHeight="1" thickBot="1">
      <c r="A12" s="84" t="s">
        <v>294</v>
      </c>
      <c r="B12" s="165">
        <v>23</v>
      </c>
      <c r="C12" s="165">
        <v>2282</v>
      </c>
      <c r="D12" s="165">
        <v>3984</v>
      </c>
      <c r="E12" s="165">
        <v>355325</v>
      </c>
      <c r="F12" s="165">
        <v>375043</v>
      </c>
      <c r="G12" s="145" t="s">
        <v>292</v>
      </c>
    </row>
    <row r="13" spans="1:8" s="6" customFormat="1" ht="34.5" customHeight="1">
      <c r="A13" s="83" t="s">
        <v>382</v>
      </c>
      <c r="B13" s="242">
        <v>6</v>
      </c>
      <c r="C13" s="242">
        <v>266</v>
      </c>
      <c r="D13" s="242">
        <v>536</v>
      </c>
      <c r="E13" s="242">
        <v>56087</v>
      </c>
      <c r="F13" s="242">
        <v>62090</v>
      </c>
      <c r="G13" s="220" t="s">
        <v>383</v>
      </c>
    </row>
    <row r="14" spans="1:8" s="7" customFormat="1" ht="34.5" customHeight="1">
      <c r="A14" s="259" t="s">
        <v>52</v>
      </c>
      <c r="B14" s="255">
        <f>SUM(B10:B13)</f>
        <v>109</v>
      </c>
      <c r="C14" s="255">
        <f>SUM(C10:C13)</f>
        <v>23297</v>
      </c>
      <c r="D14" s="255">
        <f>SUM(D10:D13)</f>
        <v>35788</v>
      </c>
      <c r="E14" s="255">
        <f>SUM(E10:E13)</f>
        <v>3835039</v>
      </c>
      <c r="F14" s="255">
        <f>SUM(F10:F13)</f>
        <v>4049329.574</v>
      </c>
      <c r="G14" s="260" t="s">
        <v>3</v>
      </c>
    </row>
    <row r="15" spans="1:8">
      <c r="A15" s="1049" t="s">
        <v>686</v>
      </c>
      <c r="B15" s="1049"/>
      <c r="C15" s="157"/>
      <c r="D15" s="157"/>
      <c r="E15" s="1048" t="s">
        <v>687</v>
      </c>
      <c r="F15" s="1048"/>
      <c r="G15" s="1048"/>
      <c r="H15" s="158"/>
    </row>
    <row r="30" ht="29.25" customHeight="1"/>
  </sheetData>
  <mergeCells count="16">
    <mergeCell ref="E15:G15"/>
    <mergeCell ref="A15:B15"/>
    <mergeCell ref="A5:B5"/>
    <mergeCell ref="C5:G5"/>
    <mergeCell ref="A1:G1"/>
    <mergeCell ref="A3:G3"/>
    <mergeCell ref="A6:A9"/>
    <mergeCell ref="G6:G9"/>
    <mergeCell ref="B6:B9"/>
    <mergeCell ref="C6:C9"/>
    <mergeCell ref="A4:G4"/>
    <mergeCell ref="A2:G2"/>
    <mergeCell ref="E6:E9"/>
    <mergeCell ref="D6:D9"/>
    <mergeCell ref="F6:F7"/>
    <mergeCell ref="F8:F9"/>
  </mergeCells>
  <phoneticPr fontId="26" type="noConversion"/>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1"/>
  <sheetViews>
    <sheetView showGridLines="0" rightToLeft="1" view="pageBreakPreview" zoomScaleNormal="100" zoomScaleSheetLayoutView="100" workbookViewId="0">
      <selection activeCell="B14" sqref="B14"/>
    </sheetView>
  </sheetViews>
  <sheetFormatPr defaultRowHeight="12.75"/>
  <cols>
    <col min="1" max="1" width="19.85546875" style="16" customWidth="1"/>
    <col min="2" max="6" width="10.28515625" style="16" customWidth="1"/>
    <col min="7" max="7" width="21.28515625" style="16" customWidth="1"/>
    <col min="8" max="16384" width="9.140625" style="4"/>
  </cols>
  <sheetData>
    <row r="1" spans="1:14" ht="18">
      <c r="A1" s="793" t="s">
        <v>273</v>
      </c>
      <c r="B1" s="794"/>
      <c r="C1" s="794"/>
      <c r="D1" s="794"/>
      <c r="E1" s="794"/>
      <c r="F1" s="794"/>
      <c r="G1" s="794"/>
    </row>
    <row r="2" spans="1:14" ht="18">
      <c r="A2" s="795" t="s">
        <v>545</v>
      </c>
      <c r="B2" s="796"/>
      <c r="C2" s="796"/>
      <c r="D2" s="796"/>
      <c r="E2" s="796"/>
      <c r="F2" s="796"/>
      <c r="G2" s="796"/>
    </row>
    <row r="3" spans="1:14" ht="15.75">
      <c r="A3" s="797" t="s">
        <v>321</v>
      </c>
      <c r="B3" s="797"/>
      <c r="C3" s="797"/>
      <c r="D3" s="797"/>
      <c r="E3" s="797"/>
      <c r="F3" s="797"/>
      <c r="G3" s="797"/>
    </row>
    <row r="4" spans="1:14" ht="15.75">
      <c r="A4" s="798" t="s">
        <v>545</v>
      </c>
      <c r="B4" s="798"/>
      <c r="C4" s="798"/>
      <c r="D4" s="798"/>
      <c r="E4" s="798"/>
      <c r="F4" s="798"/>
      <c r="G4" s="798"/>
    </row>
    <row r="5" spans="1:14" ht="20.100000000000001" customHeight="1">
      <c r="A5" s="27" t="s">
        <v>156</v>
      </c>
      <c r="B5" s="82"/>
      <c r="C5" s="170"/>
      <c r="D5" s="296"/>
      <c r="E5" s="221"/>
      <c r="F5" s="322"/>
      <c r="G5" s="53" t="s">
        <v>157</v>
      </c>
    </row>
    <row r="6" spans="1:14" s="5" customFormat="1" ht="16.5" customHeight="1" thickBot="1">
      <c r="A6" s="799" t="s">
        <v>246</v>
      </c>
      <c r="B6" s="805">
        <v>2016</v>
      </c>
      <c r="C6" s="805">
        <v>2017</v>
      </c>
      <c r="D6" s="805">
        <v>2018</v>
      </c>
      <c r="E6" s="805" t="s">
        <v>657</v>
      </c>
      <c r="F6" s="805" t="s">
        <v>658</v>
      </c>
      <c r="G6" s="802" t="s">
        <v>655</v>
      </c>
    </row>
    <row r="7" spans="1:14" s="5" customFormat="1" ht="16.5" customHeight="1" thickBot="1">
      <c r="A7" s="800"/>
      <c r="B7" s="806"/>
      <c r="C7" s="806"/>
      <c r="D7" s="806"/>
      <c r="E7" s="806"/>
      <c r="F7" s="806"/>
      <c r="G7" s="803"/>
    </row>
    <row r="8" spans="1:14" s="5" customFormat="1" ht="16.5" customHeight="1">
      <c r="A8" s="801"/>
      <c r="B8" s="807"/>
      <c r="C8" s="807"/>
      <c r="D8" s="807"/>
      <c r="E8" s="807"/>
      <c r="F8" s="807"/>
      <c r="G8" s="804"/>
    </row>
    <row r="9" spans="1:14" s="6" customFormat="1" ht="33.75" customHeight="1" thickBot="1">
      <c r="A9" s="84" t="s">
        <v>281</v>
      </c>
      <c r="B9" s="160">
        <v>66</v>
      </c>
      <c r="C9" s="160">
        <v>85</v>
      </c>
      <c r="D9" s="160">
        <v>90</v>
      </c>
      <c r="E9" s="160">
        <v>109</v>
      </c>
      <c r="F9" s="160">
        <v>175</v>
      </c>
      <c r="G9" s="145" t="s">
        <v>783</v>
      </c>
    </row>
    <row r="10" spans="1:14" s="6" customFormat="1" ht="24.75" customHeight="1" thickBot="1">
      <c r="A10" s="55" t="s">
        <v>66</v>
      </c>
      <c r="B10" s="161">
        <v>10237</v>
      </c>
      <c r="C10" s="161">
        <v>12641</v>
      </c>
      <c r="D10" s="161">
        <v>13164</v>
      </c>
      <c r="E10" s="161">
        <v>16161</v>
      </c>
      <c r="F10" s="161">
        <v>26301</v>
      </c>
      <c r="G10" s="56" t="s">
        <v>274</v>
      </c>
    </row>
    <row r="11" spans="1:14" s="6" customFormat="1" ht="24.75" customHeight="1" thickBot="1">
      <c r="A11" s="124" t="s">
        <v>277</v>
      </c>
      <c r="B11" s="162">
        <v>3665</v>
      </c>
      <c r="C11" s="162">
        <v>3463</v>
      </c>
      <c r="D11" s="162">
        <v>2806</v>
      </c>
      <c r="E11" s="162">
        <v>13320</v>
      </c>
      <c r="F11" s="162">
        <v>13194</v>
      </c>
      <c r="G11" s="290" t="s">
        <v>782</v>
      </c>
    </row>
    <row r="12" spans="1:14" s="6" customFormat="1" ht="33.75" customHeight="1" thickBot="1">
      <c r="A12" s="55" t="s">
        <v>280</v>
      </c>
      <c r="B12" s="161">
        <f t="shared" ref="B12:E12" si="0">SUM(B13:B14)</f>
        <v>1938</v>
      </c>
      <c r="C12" s="161">
        <f t="shared" si="0"/>
        <v>3014</v>
      </c>
      <c r="D12" s="161">
        <f t="shared" si="0"/>
        <v>3301</v>
      </c>
      <c r="E12" s="161">
        <f t="shared" si="0"/>
        <v>3699</v>
      </c>
      <c r="F12" s="161">
        <f>SUM(F13:F14)</f>
        <v>1615</v>
      </c>
      <c r="G12" s="56" t="s">
        <v>282</v>
      </c>
      <c r="I12" s="113"/>
      <c r="J12" s="113"/>
      <c r="K12" s="113"/>
      <c r="L12" s="113"/>
      <c r="M12" s="113"/>
      <c r="N12" s="113"/>
    </row>
    <row r="13" spans="1:14" s="6" customFormat="1" ht="23.25" customHeight="1" thickBot="1">
      <c r="A13" s="124" t="s">
        <v>278</v>
      </c>
      <c r="B13" s="160">
        <v>134</v>
      </c>
      <c r="C13" s="160">
        <v>181</v>
      </c>
      <c r="D13" s="160">
        <v>188</v>
      </c>
      <c r="E13" s="160">
        <v>230</v>
      </c>
      <c r="F13" s="160">
        <v>159</v>
      </c>
      <c r="G13" s="290" t="s">
        <v>275</v>
      </c>
    </row>
    <row r="14" spans="1:14" s="6" customFormat="1" ht="23.25" customHeight="1">
      <c r="A14" s="83" t="s">
        <v>279</v>
      </c>
      <c r="B14" s="178">
        <v>1804</v>
      </c>
      <c r="C14" s="178">
        <v>2833</v>
      </c>
      <c r="D14" s="178">
        <v>3113</v>
      </c>
      <c r="E14" s="163">
        <v>3469</v>
      </c>
      <c r="F14" s="163">
        <v>1456</v>
      </c>
      <c r="G14" s="415" t="s">
        <v>276</v>
      </c>
    </row>
    <row r="15" spans="1:14">
      <c r="A15" s="791" t="s">
        <v>656</v>
      </c>
      <c r="B15" s="792"/>
      <c r="C15" s="416"/>
      <c r="D15" s="681"/>
      <c r="E15" s="682"/>
      <c r="F15" s="682"/>
      <c r="G15" s="682" t="s">
        <v>766</v>
      </c>
    </row>
    <row r="16" spans="1:14" ht="26.25" customHeight="1">
      <c r="A16" s="790" t="s">
        <v>818</v>
      </c>
      <c r="B16" s="790"/>
      <c r="C16" s="790"/>
      <c r="D16" s="789" t="s">
        <v>821</v>
      </c>
      <c r="E16" s="789"/>
      <c r="F16" s="789"/>
      <c r="G16" s="789"/>
    </row>
    <row r="19" spans="1:5" ht="25.5">
      <c r="A19" s="50" t="s">
        <v>129</v>
      </c>
    </row>
    <row r="20" spans="1:5" ht="25.5">
      <c r="A20" s="50" t="s">
        <v>130</v>
      </c>
    </row>
    <row r="24" spans="1:5">
      <c r="A24" s="16">
        <v>2016</v>
      </c>
      <c r="B24" s="16">
        <v>2017</v>
      </c>
      <c r="C24" s="16">
        <v>2018</v>
      </c>
      <c r="D24" s="16">
        <v>2019</v>
      </c>
      <c r="E24" s="16">
        <v>2020</v>
      </c>
    </row>
    <row r="31" spans="1:5" ht="29.25" customHeight="1"/>
  </sheetData>
  <mergeCells count="14">
    <mergeCell ref="D16:G16"/>
    <mergeCell ref="A16:C16"/>
    <mergeCell ref="A15:B15"/>
    <mergeCell ref="A1:G1"/>
    <mergeCell ref="A2:G2"/>
    <mergeCell ref="A3:G3"/>
    <mergeCell ref="A4:G4"/>
    <mergeCell ref="A6:A8"/>
    <mergeCell ref="G6:G8"/>
    <mergeCell ref="B6:B8"/>
    <mergeCell ref="C6:C8"/>
    <mergeCell ref="E6:E8"/>
    <mergeCell ref="D6:D8"/>
    <mergeCell ref="F6:F8"/>
  </mergeCells>
  <phoneticPr fontId="26" type="noConversion"/>
  <printOptions horizontalCentered="1" verticalCentered="1"/>
  <pageMargins left="0" right="0" top="0" bottom="0" header="0" footer="0"/>
  <pageSetup paperSize="9" scale="9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H28"/>
  <sheetViews>
    <sheetView showGridLines="0" rightToLeft="1" view="pageBreakPreview" zoomScaleNormal="100" zoomScaleSheetLayoutView="100" workbookViewId="0">
      <selection activeCell="G7" sqref="G7"/>
    </sheetView>
  </sheetViews>
  <sheetFormatPr defaultRowHeight="12.75"/>
  <cols>
    <col min="1" max="1" width="17.42578125" style="32" customWidth="1"/>
    <col min="2" max="7" width="12" style="32" bestFit="1" customWidth="1"/>
    <col min="8" max="8" width="20.85546875" style="32" customWidth="1"/>
    <col min="9" max="16384" width="9.140625" style="129"/>
  </cols>
  <sheetData>
    <row r="1" spans="1:8" s="40" customFormat="1" ht="18">
      <c r="A1" s="793" t="s">
        <v>137</v>
      </c>
      <c r="B1" s="794"/>
      <c r="C1" s="794"/>
      <c r="D1" s="794"/>
      <c r="E1" s="794"/>
      <c r="F1" s="794"/>
      <c r="G1" s="794"/>
      <c r="H1" s="794"/>
    </row>
    <row r="2" spans="1:8" s="40" customFormat="1" ht="18">
      <c r="A2" s="795" t="s">
        <v>545</v>
      </c>
      <c r="B2" s="796"/>
      <c r="C2" s="796"/>
      <c r="D2" s="796"/>
      <c r="E2" s="796"/>
      <c r="F2" s="796"/>
      <c r="G2" s="796"/>
      <c r="H2" s="796"/>
    </row>
    <row r="3" spans="1:8" s="41" customFormat="1" ht="22.15" customHeight="1">
      <c r="A3" s="797" t="s">
        <v>433</v>
      </c>
      <c r="B3" s="798"/>
      <c r="C3" s="798"/>
      <c r="D3" s="798"/>
      <c r="E3" s="798"/>
      <c r="F3" s="798"/>
      <c r="G3" s="798"/>
      <c r="H3" s="798"/>
    </row>
    <row r="4" spans="1:8" s="41" customFormat="1" ht="15.75">
      <c r="A4" s="798" t="s">
        <v>545</v>
      </c>
      <c r="B4" s="798"/>
      <c r="C4" s="798"/>
      <c r="D4" s="798"/>
      <c r="E4" s="798"/>
      <c r="F4" s="798"/>
      <c r="G4" s="798"/>
      <c r="H4" s="798"/>
    </row>
    <row r="5" spans="1:8" ht="20.100000000000001" customHeight="1">
      <c r="A5" s="1050" t="s">
        <v>879</v>
      </c>
      <c r="B5" s="1050"/>
      <c r="C5" s="129"/>
      <c r="D5" s="129"/>
      <c r="E5" s="129"/>
      <c r="F5" s="129"/>
      <c r="H5" s="107" t="s">
        <v>878</v>
      </c>
    </row>
    <row r="6" spans="1:8" s="130" customFormat="1" ht="14.25" customHeight="1">
      <c r="A6" s="1062" t="s">
        <v>100</v>
      </c>
      <c r="B6" s="1064" t="s">
        <v>227</v>
      </c>
      <c r="C6" s="1064"/>
      <c r="D6" s="1064" t="s">
        <v>802</v>
      </c>
      <c r="E6" s="1064"/>
      <c r="F6" s="1064" t="s">
        <v>228</v>
      </c>
      <c r="G6" s="1064"/>
      <c r="H6" s="1065" t="s">
        <v>428</v>
      </c>
    </row>
    <row r="7" spans="1:8" s="130" customFormat="1" ht="19.5" customHeight="1">
      <c r="A7" s="1062"/>
      <c r="B7" s="1064"/>
      <c r="C7" s="1064"/>
      <c r="D7" s="1064"/>
      <c r="E7" s="1064"/>
      <c r="F7" s="1064"/>
      <c r="G7" s="1064"/>
      <c r="H7" s="1065"/>
    </row>
    <row r="8" spans="1:8" s="130" customFormat="1" ht="15" customHeight="1">
      <c r="A8" s="1062"/>
      <c r="B8" s="826" t="s">
        <v>430</v>
      </c>
      <c r="C8" s="826" t="s">
        <v>429</v>
      </c>
      <c r="D8" s="826" t="s">
        <v>430</v>
      </c>
      <c r="E8" s="826" t="s">
        <v>429</v>
      </c>
      <c r="F8" s="826" t="s">
        <v>430</v>
      </c>
      <c r="G8" s="826" t="s">
        <v>429</v>
      </c>
      <c r="H8" s="1065"/>
    </row>
    <row r="9" spans="1:8" s="130" customFormat="1" ht="14.25" customHeight="1">
      <c r="A9" s="1063"/>
      <c r="B9" s="825"/>
      <c r="C9" s="825"/>
      <c r="D9" s="825"/>
      <c r="E9" s="825"/>
      <c r="F9" s="825"/>
      <c r="G9" s="825"/>
      <c r="H9" s="1066"/>
    </row>
    <row r="10" spans="1:8" s="546" customFormat="1" ht="27" customHeight="1" thickBot="1">
      <c r="A10" s="411">
        <v>2016</v>
      </c>
      <c r="B10" s="549">
        <v>2924673</v>
      </c>
      <c r="C10" s="549">
        <v>2174773</v>
      </c>
      <c r="D10" s="549">
        <v>3456721.5</v>
      </c>
      <c r="E10" s="549">
        <v>2800988</v>
      </c>
      <c r="F10" s="550">
        <f t="shared" ref="F10:G11" si="0">SUM(B10,D10)</f>
        <v>6381394.5</v>
      </c>
      <c r="G10" s="551">
        <f>SUM(C10,E10)</f>
        <v>4975761</v>
      </c>
      <c r="H10" s="147">
        <v>2016</v>
      </c>
    </row>
    <row r="11" spans="1:8" s="548" customFormat="1" ht="27" customHeight="1" thickBot="1">
      <c r="A11" s="235">
        <v>2017</v>
      </c>
      <c r="B11" s="127">
        <v>2404267</v>
      </c>
      <c r="C11" s="127">
        <v>1818982</v>
      </c>
      <c r="D11" s="127">
        <v>2835659.25</v>
      </c>
      <c r="E11" s="127">
        <v>2614702</v>
      </c>
      <c r="F11" s="128">
        <f t="shared" si="0"/>
        <v>5239926.25</v>
      </c>
      <c r="G11" s="132">
        <f t="shared" si="0"/>
        <v>4433684</v>
      </c>
      <c r="H11" s="146">
        <v>2017</v>
      </c>
    </row>
    <row r="12" spans="1:8" s="546" customFormat="1" ht="27" customHeight="1" thickBot="1">
      <c r="A12" s="412">
        <v>2018</v>
      </c>
      <c r="B12" s="173">
        <v>2297883</v>
      </c>
      <c r="C12" s="173">
        <v>1765210</v>
      </c>
      <c r="D12" s="173">
        <v>4129169</v>
      </c>
      <c r="E12" s="173">
        <v>3624218</v>
      </c>
      <c r="F12" s="174">
        <f t="shared" ref="F12" si="1">SUM(B12,D12)</f>
        <v>6427052</v>
      </c>
      <c r="G12" s="171">
        <f t="shared" ref="G12" si="2">SUM(C12,E12)</f>
        <v>5389428</v>
      </c>
      <c r="H12" s="175">
        <v>2018</v>
      </c>
    </row>
    <row r="13" spans="1:8" s="548" customFormat="1" ht="27" customHeight="1" thickBot="1">
      <c r="A13" s="235">
        <v>2019</v>
      </c>
      <c r="B13" s="127">
        <v>2428149</v>
      </c>
      <c r="C13" s="127">
        <v>1827843.5</v>
      </c>
      <c r="D13" s="127">
        <v>4167433</v>
      </c>
      <c r="E13" s="127">
        <v>3565127.5</v>
      </c>
      <c r="F13" s="128">
        <f>D13+B13</f>
        <v>6595582</v>
      </c>
      <c r="G13" s="132">
        <f>C13+E13</f>
        <v>5392971</v>
      </c>
      <c r="H13" s="146">
        <v>2019</v>
      </c>
    </row>
    <row r="14" spans="1:8" s="547" customFormat="1" ht="27" customHeight="1">
      <c r="A14" s="412">
        <v>2020</v>
      </c>
      <c r="B14" s="173">
        <v>2166100</v>
      </c>
      <c r="C14" s="173">
        <v>2198261.574</v>
      </c>
      <c r="D14" s="173">
        <v>1668939</v>
      </c>
      <c r="E14" s="173">
        <v>1851068</v>
      </c>
      <c r="F14" s="174">
        <f>D14+B14</f>
        <v>3835039</v>
      </c>
      <c r="G14" s="171">
        <f>C14+E14</f>
        <v>4049329.574</v>
      </c>
      <c r="H14" s="175">
        <v>2020</v>
      </c>
    </row>
    <row r="24" spans="2:5">
      <c r="B24" s="317"/>
      <c r="C24" s="317"/>
      <c r="D24" s="317"/>
      <c r="E24" s="317"/>
    </row>
    <row r="25" spans="2:5">
      <c r="B25" s="317"/>
      <c r="C25" s="317"/>
      <c r="D25" s="317"/>
      <c r="E25" s="317"/>
    </row>
    <row r="26" spans="2:5" ht="29.25" customHeight="1">
      <c r="B26" s="317"/>
      <c r="C26" s="317"/>
      <c r="D26" s="317"/>
      <c r="E26" s="317"/>
    </row>
    <row r="27" spans="2:5">
      <c r="B27" s="317"/>
      <c r="C27" s="317"/>
      <c r="D27" s="317"/>
      <c r="E27" s="317"/>
    </row>
    <row r="28" spans="2:5">
      <c r="B28" s="317"/>
      <c r="C28" s="317"/>
      <c r="D28" s="317"/>
      <c r="E28" s="317"/>
    </row>
  </sheetData>
  <mergeCells count="16">
    <mergeCell ref="A6:A9"/>
    <mergeCell ref="B6:C7"/>
    <mergeCell ref="D6:E7"/>
    <mergeCell ref="F6:G7"/>
    <mergeCell ref="H6:H9"/>
    <mergeCell ref="B8:B9"/>
    <mergeCell ref="C8:C9"/>
    <mergeCell ref="D8:D9"/>
    <mergeCell ref="E8:E9"/>
    <mergeCell ref="F8:F9"/>
    <mergeCell ref="G8:G9"/>
    <mergeCell ref="A1:H1"/>
    <mergeCell ref="A2:H2"/>
    <mergeCell ref="A3:H3"/>
    <mergeCell ref="A4:H4"/>
    <mergeCell ref="A5:B5"/>
  </mergeCells>
  <printOptions horizontalCentered="1" verticalCentered="1"/>
  <pageMargins left="0" right="0.05" top="0" bottom="0" header="0" footer="0"/>
  <pageSetup paperSize="9"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L29"/>
  <sheetViews>
    <sheetView showGridLines="0" rightToLeft="1" view="pageBreakPreview" zoomScaleNormal="100" zoomScaleSheetLayoutView="100" workbookViewId="0">
      <selection activeCell="G7" sqref="G7"/>
    </sheetView>
  </sheetViews>
  <sheetFormatPr defaultRowHeight="12.75"/>
  <cols>
    <col min="1" max="1" width="15.5703125" style="32" customWidth="1"/>
    <col min="2" max="9" width="12" style="32" bestFit="1" customWidth="1"/>
    <col min="10" max="11" width="12" style="32" customWidth="1"/>
    <col min="12" max="12" width="17.140625" style="32" customWidth="1"/>
    <col min="13" max="16384" width="9.140625" style="33"/>
  </cols>
  <sheetData>
    <row r="1" spans="1:12" s="12" customFormat="1" ht="18">
      <c r="A1" s="1027" t="s">
        <v>803</v>
      </c>
      <c r="B1" s="1028"/>
      <c r="C1" s="1028"/>
      <c r="D1" s="1028"/>
      <c r="E1" s="1028"/>
      <c r="F1" s="1028"/>
      <c r="G1" s="1028"/>
      <c r="H1" s="1028"/>
      <c r="I1" s="1028"/>
      <c r="J1" s="1028"/>
      <c r="K1" s="1028"/>
      <c r="L1" s="1028"/>
    </row>
    <row r="2" spans="1:12" s="12" customFormat="1" ht="18">
      <c r="A2" s="1016" t="s">
        <v>545</v>
      </c>
      <c r="B2" s="1017"/>
      <c r="C2" s="1017"/>
      <c r="D2" s="1017"/>
      <c r="E2" s="1017"/>
      <c r="F2" s="1017"/>
      <c r="G2" s="1017"/>
      <c r="H2" s="1017"/>
      <c r="I2" s="1017"/>
      <c r="J2" s="1017"/>
      <c r="K2" s="1017"/>
      <c r="L2" s="1017"/>
    </row>
    <row r="3" spans="1:12" s="13" customFormat="1" ht="15.75">
      <c r="A3" s="962" t="s">
        <v>444</v>
      </c>
      <c r="B3" s="962"/>
      <c r="C3" s="962"/>
      <c r="D3" s="962"/>
      <c r="E3" s="962"/>
      <c r="F3" s="962"/>
      <c r="G3" s="962"/>
      <c r="H3" s="962"/>
      <c r="I3" s="962"/>
      <c r="J3" s="962"/>
      <c r="K3" s="962"/>
      <c r="L3" s="962"/>
    </row>
    <row r="4" spans="1:12" s="13" customFormat="1" ht="15.75">
      <c r="A4" s="962" t="s">
        <v>545</v>
      </c>
      <c r="B4" s="962"/>
      <c r="C4" s="962"/>
      <c r="D4" s="962"/>
      <c r="E4" s="962"/>
      <c r="F4" s="962"/>
      <c r="G4" s="962"/>
      <c r="H4" s="962"/>
      <c r="I4" s="962"/>
      <c r="J4" s="962"/>
      <c r="K4" s="962"/>
      <c r="L4" s="962"/>
    </row>
    <row r="5" spans="1:12" s="30" customFormat="1" ht="20.100000000000001" customHeight="1">
      <c r="A5" s="126" t="s">
        <v>880</v>
      </c>
      <c r="B5" s="107"/>
      <c r="C5" s="107"/>
      <c r="D5" s="107"/>
      <c r="E5" s="107"/>
      <c r="F5" s="107"/>
      <c r="G5" s="107"/>
      <c r="H5" s="107"/>
      <c r="I5" s="107"/>
      <c r="J5" s="107"/>
      <c r="K5" s="107"/>
      <c r="L5" s="107" t="s">
        <v>881</v>
      </c>
    </row>
    <row r="6" spans="1:12" s="31" customFormat="1" ht="14.25" customHeight="1">
      <c r="A6" s="1062" t="s">
        <v>481</v>
      </c>
      <c r="B6" s="1067">
        <v>2016</v>
      </c>
      <c r="C6" s="1067"/>
      <c r="D6" s="1067">
        <v>2017</v>
      </c>
      <c r="E6" s="1067"/>
      <c r="F6" s="1067">
        <v>2018</v>
      </c>
      <c r="G6" s="1067"/>
      <c r="H6" s="1067">
        <v>2019</v>
      </c>
      <c r="I6" s="1067"/>
      <c r="J6" s="1067">
        <v>2020</v>
      </c>
      <c r="K6" s="1067"/>
      <c r="L6" s="1066" t="s">
        <v>480</v>
      </c>
    </row>
    <row r="7" spans="1:12" s="31" customFormat="1" ht="15" customHeight="1">
      <c r="A7" s="1062"/>
      <c r="B7" s="1067"/>
      <c r="C7" s="1067"/>
      <c r="D7" s="1067"/>
      <c r="E7" s="1067"/>
      <c r="F7" s="1067"/>
      <c r="G7" s="1067"/>
      <c r="H7" s="1067"/>
      <c r="I7" s="1067"/>
      <c r="J7" s="1067"/>
      <c r="K7" s="1067"/>
      <c r="L7" s="1068"/>
    </row>
    <row r="8" spans="1:12" s="31" customFormat="1" ht="15" customHeight="1">
      <c r="A8" s="1062"/>
      <c r="B8" s="1070" t="s">
        <v>430</v>
      </c>
      <c r="C8" s="1070" t="s">
        <v>429</v>
      </c>
      <c r="D8" s="1070" t="s">
        <v>430</v>
      </c>
      <c r="E8" s="1070" t="s">
        <v>429</v>
      </c>
      <c r="F8" s="1070" t="s">
        <v>430</v>
      </c>
      <c r="G8" s="1070" t="s">
        <v>429</v>
      </c>
      <c r="H8" s="1070" t="s">
        <v>430</v>
      </c>
      <c r="I8" s="1070" t="s">
        <v>429</v>
      </c>
      <c r="J8" s="1070" t="s">
        <v>430</v>
      </c>
      <c r="K8" s="1070" t="s">
        <v>429</v>
      </c>
      <c r="L8" s="1068"/>
    </row>
    <row r="9" spans="1:12" s="31" customFormat="1" ht="14.25" customHeight="1">
      <c r="A9" s="1062"/>
      <c r="B9" s="1070"/>
      <c r="C9" s="1070"/>
      <c r="D9" s="1070"/>
      <c r="E9" s="1070"/>
      <c r="F9" s="1070"/>
      <c r="G9" s="1070"/>
      <c r="H9" s="1070"/>
      <c r="I9" s="1070"/>
      <c r="J9" s="1070"/>
      <c r="K9" s="1070"/>
      <c r="L9" s="1069"/>
    </row>
    <row r="10" spans="1:12" s="133" customFormat="1" ht="24.75" customHeight="1" thickBot="1">
      <c r="A10" s="73" t="s">
        <v>4</v>
      </c>
      <c r="B10" s="99">
        <v>578514</v>
      </c>
      <c r="C10" s="99">
        <v>455512</v>
      </c>
      <c r="D10" s="176">
        <v>521524</v>
      </c>
      <c r="E10" s="176">
        <v>425833</v>
      </c>
      <c r="F10" s="176">
        <v>502847</v>
      </c>
      <c r="G10" s="176">
        <v>408282</v>
      </c>
      <c r="H10" s="176">
        <v>499407</v>
      </c>
      <c r="I10" s="176">
        <v>414417</v>
      </c>
      <c r="J10" s="176">
        <v>440051</v>
      </c>
      <c r="K10" s="176">
        <v>422122.5</v>
      </c>
      <c r="L10" s="61" t="s">
        <v>13</v>
      </c>
    </row>
    <row r="11" spans="1:12" s="133" customFormat="1" ht="24.75" customHeight="1" thickBot="1">
      <c r="A11" s="74" t="s">
        <v>5</v>
      </c>
      <c r="B11" s="100">
        <v>483077</v>
      </c>
      <c r="C11" s="100">
        <v>396750</v>
      </c>
      <c r="D11" s="161">
        <v>446653</v>
      </c>
      <c r="E11" s="161">
        <v>374792</v>
      </c>
      <c r="F11" s="161">
        <v>477970</v>
      </c>
      <c r="G11" s="161">
        <v>399803</v>
      </c>
      <c r="H11" s="161">
        <v>487183</v>
      </c>
      <c r="I11" s="161">
        <v>404024</v>
      </c>
      <c r="J11" s="161">
        <v>404999</v>
      </c>
      <c r="K11" s="161">
        <v>408855.4</v>
      </c>
      <c r="L11" s="62" t="s">
        <v>14</v>
      </c>
    </row>
    <row r="12" spans="1:12" s="133" customFormat="1" ht="24.75" customHeight="1" thickBot="1">
      <c r="A12" s="75" t="s">
        <v>6</v>
      </c>
      <c r="B12" s="101">
        <v>611322</v>
      </c>
      <c r="C12" s="101">
        <v>472410</v>
      </c>
      <c r="D12" s="177">
        <v>507910</v>
      </c>
      <c r="E12" s="177">
        <v>432033</v>
      </c>
      <c r="F12" s="177">
        <v>575433</v>
      </c>
      <c r="G12" s="177">
        <v>475168</v>
      </c>
      <c r="H12" s="177">
        <v>577337</v>
      </c>
      <c r="I12" s="177">
        <v>489198</v>
      </c>
      <c r="J12" s="177">
        <v>302014</v>
      </c>
      <c r="K12" s="177">
        <v>323459.7</v>
      </c>
      <c r="L12" s="63" t="s">
        <v>15</v>
      </c>
    </row>
    <row r="13" spans="1:12" s="133" customFormat="1" ht="24.75" customHeight="1" thickBot="1">
      <c r="A13" s="74" t="s">
        <v>796</v>
      </c>
      <c r="B13" s="100">
        <v>517831</v>
      </c>
      <c r="C13" s="100">
        <v>398991</v>
      </c>
      <c r="D13" s="161">
        <v>534827</v>
      </c>
      <c r="E13" s="161">
        <v>435101</v>
      </c>
      <c r="F13" s="161">
        <v>546664</v>
      </c>
      <c r="G13" s="161">
        <v>460167</v>
      </c>
      <c r="H13" s="161">
        <v>599850</v>
      </c>
      <c r="I13" s="161">
        <v>482265</v>
      </c>
      <c r="J13" s="161">
        <v>210984</v>
      </c>
      <c r="K13" s="161">
        <v>259298.97399999999</v>
      </c>
      <c r="L13" s="62" t="s">
        <v>16</v>
      </c>
    </row>
    <row r="14" spans="1:12" s="133" customFormat="1" ht="24.75" customHeight="1" thickBot="1">
      <c r="A14" s="75" t="s">
        <v>8</v>
      </c>
      <c r="B14" s="101">
        <v>509955</v>
      </c>
      <c r="C14" s="101">
        <v>402623</v>
      </c>
      <c r="D14" s="177">
        <v>440373</v>
      </c>
      <c r="E14" s="177">
        <v>386660</v>
      </c>
      <c r="F14" s="177">
        <v>479761</v>
      </c>
      <c r="G14" s="177">
        <v>411380</v>
      </c>
      <c r="H14" s="177">
        <v>438485</v>
      </c>
      <c r="I14" s="177">
        <v>366196</v>
      </c>
      <c r="J14" s="177">
        <v>215410</v>
      </c>
      <c r="K14" s="177">
        <v>244496.3</v>
      </c>
      <c r="L14" s="63" t="s">
        <v>17</v>
      </c>
    </row>
    <row r="15" spans="1:12" s="133" customFormat="1" ht="24.75" customHeight="1" thickBot="1">
      <c r="A15" s="74" t="s">
        <v>57</v>
      </c>
      <c r="B15" s="100">
        <v>372648</v>
      </c>
      <c r="C15" s="100">
        <v>322664</v>
      </c>
      <c r="D15" s="161">
        <v>305820</v>
      </c>
      <c r="E15" s="161">
        <v>265979</v>
      </c>
      <c r="F15" s="161">
        <v>479097</v>
      </c>
      <c r="G15" s="161">
        <v>397678</v>
      </c>
      <c r="H15" s="161">
        <v>514125</v>
      </c>
      <c r="I15" s="161">
        <v>414165.5</v>
      </c>
      <c r="J15" s="161">
        <v>250764</v>
      </c>
      <c r="K15" s="161">
        <v>258368.2</v>
      </c>
      <c r="L15" s="62" t="s">
        <v>18</v>
      </c>
    </row>
    <row r="16" spans="1:12" s="133" customFormat="1" ht="24.75" customHeight="1" thickBot="1">
      <c r="A16" s="75" t="s">
        <v>9</v>
      </c>
      <c r="B16" s="101">
        <v>501995</v>
      </c>
      <c r="C16" s="101">
        <v>363063</v>
      </c>
      <c r="D16" s="177">
        <v>385222</v>
      </c>
      <c r="E16" s="177">
        <v>319846</v>
      </c>
      <c r="F16" s="177">
        <v>553316</v>
      </c>
      <c r="G16" s="177">
        <v>441571</v>
      </c>
      <c r="H16" s="177">
        <v>528206</v>
      </c>
      <c r="I16" s="177">
        <v>430859</v>
      </c>
      <c r="J16" s="177">
        <v>290355</v>
      </c>
      <c r="K16" s="177">
        <v>294610.3</v>
      </c>
      <c r="L16" s="63" t="s">
        <v>19</v>
      </c>
    </row>
    <row r="17" spans="1:12" s="133" customFormat="1" ht="24.75" customHeight="1" thickBot="1">
      <c r="A17" s="74" t="s">
        <v>58</v>
      </c>
      <c r="B17" s="100">
        <v>513174</v>
      </c>
      <c r="C17" s="100">
        <v>384428</v>
      </c>
      <c r="D17" s="161">
        <v>383843</v>
      </c>
      <c r="E17" s="161">
        <v>323074</v>
      </c>
      <c r="F17" s="161">
        <v>554066</v>
      </c>
      <c r="G17" s="161">
        <v>443210</v>
      </c>
      <c r="H17" s="161">
        <v>530800</v>
      </c>
      <c r="I17" s="161">
        <v>414845</v>
      </c>
      <c r="J17" s="161">
        <v>359271</v>
      </c>
      <c r="K17" s="161">
        <v>363345.3</v>
      </c>
      <c r="L17" s="62" t="s">
        <v>20</v>
      </c>
    </row>
    <row r="18" spans="1:12" s="133" customFormat="1" ht="24.75" customHeight="1" thickBot="1">
      <c r="A18" s="75" t="s">
        <v>10</v>
      </c>
      <c r="B18" s="101">
        <v>568448</v>
      </c>
      <c r="C18" s="101">
        <v>405932</v>
      </c>
      <c r="D18" s="177">
        <v>403664</v>
      </c>
      <c r="E18" s="177">
        <v>340169</v>
      </c>
      <c r="F18" s="177">
        <v>509871</v>
      </c>
      <c r="G18" s="177">
        <v>438453</v>
      </c>
      <c r="H18" s="177">
        <v>540376</v>
      </c>
      <c r="I18" s="177">
        <v>455122.5</v>
      </c>
      <c r="J18" s="177">
        <v>323090</v>
      </c>
      <c r="K18" s="177">
        <v>353478</v>
      </c>
      <c r="L18" s="63" t="s">
        <v>21</v>
      </c>
    </row>
    <row r="19" spans="1:12" s="133" customFormat="1" ht="24.75" customHeight="1" thickBot="1">
      <c r="A19" s="74" t="s">
        <v>59</v>
      </c>
      <c r="B19" s="100">
        <v>534068</v>
      </c>
      <c r="C19" s="100">
        <v>434451</v>
      </c>
      <c r="D19" s="161">
        <v>417389</v>
      </c>
      <c r="E19" s="161">
        <v>362685</v>
      </c>
      <c r="F19" s="161">
        <v>594842</v>
      </c>
      <c r="G19" s="161">
        <v>516657</v>
      </c>
      <c r="H19" s="161">
        <v>617775</v>
      </c>
      <c r="I19" s="161">
        <v>509401</v>
      </c>
      <c r="J19" s="161">
        <v>334917</v>
      </c>
      <c r="K19" s="161">
        <v>359770.5</v>
      </c>
      <c r="L19" s="62" t="s">
        <v>60</v>
      </c>
    </row>
    <row r="20" spans="1:12" s="133" customFormat="1" ht="24.75" customHeight="1" thickBot="1">
      <c r="A20" s="75" t="s">
        <v>11</v>
      </c>
      <c r="B20" s="101">
        <v>597784</v>
      </c>
      <c r="C20" s="101">
        <v>472716</v>
      </c>
      <c r="D20" s="177">
        <v>441182.25</v>
      </c>
      <c r="E20" s="177">
        <v>387746</v>
      </c>
      <c r="F20" s="177">
        <v>557419</v>
      </c>
      <c r="G20" s="177">
        <v>484625</v>
      </c>
      <c r="H20" s="177">
        <v>585103</v>
      </c>
      <c r="I20" s="177">
        <v>485112</v>
      </c>
      <c r="J20" s="177">
        <v>329994</v>
      </c>
      <c r="K20" s="177">
        <v>357199</v>
      </c>
      <c r="L20" s="63" t="s">
        <v>22</v>
      </c>
    </row>
    <row r="21" spans="1:12" s="133" customFormat="1" ht="24.75" customHeight="1">
      <c r="A21" s="76" t="s">
        <v>12</v>
      </c>
      <c r="B21" s="102">
        <v>592579</v>
      </c>
      <c r="C21" s="102">
        <v>466221</v>
      </c>
      <c r="D21" s="178">
        <v>451519</v>
      </c>
      <c r="E21" s="178">
        <v>379766</v>
      </c>
      <c r="F21" s="178">
        <v>595766</v>
      </c>
      <c r="G21" s="178">
        <v>512434</v>
      </c>
      <c r="H21" s="178">
        <v>676935</v>
      </c>
      <c r="I21" s="178">
        <v>527366</v>
      </c>
      <c r="J21" s="178">
        <v>373190</v>
      </c>
      <c r="K21" s="178">
        <v>404325.4</v>
      </c>
      <c r="L21" s="276" t="s">
        <v>23</v>
      </c>
    </row>
    <row r="22" spans="1:12" s="134" customFormat="1" ht="24.75" customHeight="1">
      <c r="A22" s="277" t="s">
        <v>2</v>
      </c>
      <c r="B22" s="98">
        <f>SUM(B10:B21)</f>
        <v>6381395</v>
      </c>
      <c r="C22" s="98">
        <f>SUM(C10:C21)</f>
        <v>4975761</v>
      </c>
      <c r="D22" s="98">
        <f t="shared" ref="D22:E22" si="0">SUM(D10:D21)</f>
        <v>5239926.25</v>
      </c>
      <c r="E22" s="98">
        <f t="shared" si="0"/>
        <v>4433684</v>
      </c>
      <c r="F22" s="98">
        <f t="shared" ref="F22:K22" si="1">SUM(F10:F21)</f>
        <v>6427052</v>
      </c>
      <c r="G22" s="98">
        <f t="shared" si="1"/>
        <v>5389428</v>
      </c>
      <c r="H22" s="98">
        <f t="shared" si="1"/>
        <v>6595582</v>
      </c>
      <c r="I22" s="98">
        <f t="shared" si="1"/>
        <v>5392971</v>
      </c>
      <c r="J22" s="98">
        <f t="shared" si="1"/>
        <v>3835039</v>
      </c>
      <c r="K22" s="98">
        <f t="shared" si="1"/>
        <v>4049329.5739999996</v>
      </c>
      <c r="L22" s="272" t="s">
        <v>3</v>
      </c>
    </row>
    <row r="29" spans="1:12" ht="29.25" customHeight="1"/>
  </sheetData>
  <mergeCells count="21">
    <mergeCell ref="H6:I7"/>
    <mergeCell ref="H8:H9"/>
    <mergeCell ref="I8:I9"/>
    <mergeCell ref="J8:J9"/>
    <mergeCell ref="K8:K9"/>
    <mergeCell ref="A1:L1"/>
    <mergeCell ref="A2:L2"/>
    <mergeCell ref="A3:L3"/>
    <mergeCell ref="A4:L4"/>
    <mergeCell ref="B6:C7"/>
    <mergeCell ref="D6:E7"/>
    <mergeCell ref="L6:L9"/>
    <mergeCell ref="B8:B9"/>
    <mergeCell ref="C8:C9"/>
    <mergeCell ref="D8:D9"/>
    <mergeCell ref="A6:A9"/>
    <mergeCell ref="F8:F9"/>
    <mergeCell ref="G8:G9"/>
    <mergeCell ref="E8:E9"/>
    <mergeCell ref="F6:G7"/>
    <mergeCell ref="J6:K7"/>
  </mergeCells>
  <printOptions horizontalCentered="1" verticalCentered="1"/>
  <pageMargins left="0.13" right="0.12" top="0" bottom="0" header="0" footer="0"/>
  <pageSetup paperSize="9" scale="95"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P27"/>
  <sheetViews>
    <sheetView showGridLines="0" rightToLeft="1" view="pageBreakPreview" zoomScaleNormal="100" zoomScaleSheetLayoutView="100" workbookViewId="0">
      <selection activeCell="G7" sqref="G7"/>
    </sheetView>
  </sheetViews>
  <sheetFormatPr defaultRowHeight="12.75"/>
  <cols>
    <col min="1" max="1" width="14.42578125" style="32" customWidth="1"/>
    <col min="2" max="3" width="9.7109375" style="32" bestFit="1" customWidth="1"/>
    <col min="4" max="4" width="9.28515625" style="32" bestFit="1" customWidth="1"/>
    <col min="5" max="5" width="8.140625" style="32" bestFit="1" customWidth="1"/>
    <col min="6" max="6" width="9.28515625" style="32" bestFit="1" customWidth="1"/>
    <col min="7" max="7" width="8.140625" style="32" bestFit="1" customWidth="1"/>
    <col min="8" max="8" width="9.28515625" style="32" bestFit="1" customWidth="1"/>
    <col min="9" max="9" width="8.140625" style="32" bestFit="1" customWidth="1"/>
    <col min="10" max="10" width="9.28515625" style="32" bestFit="1" customWidth="1"/>
    <col min="11" max="11" width="7.140625" style="32" bestFit="1" customWidth="1"/>
    <col min="12" max="12" width="9.28515625" style="32" bestFit="1" customWidth="1"/>
    <col min="13" max="13" width="7.140625" style="32" bestFit="1" customWidth="1"/>
    <col min="14" max="15" width="9.7109375" style="32" bestFit="1" customWidth="1"/>
    <col min="16" max="16" width="16.42578125" style="32" customWidth="1"/>
    <col min="17" max="17" width="16.42578125" style="33" customWidth="1"/>
    <col min="18" max="16384" width="9.140625" style="33"/>
  </cols>
  <sheetData>
    <row r="1" spans="1:16" s="12" customFormat="1" ht="18">
      <c r="A1" s="793" t="s">
        <v>304</v>
      </c>
      <c r="B1" s="794"/>
      <c r="C1" s="794"/>
      <c r="D1" s="794"/>
      <c r="E1" s="794"/>
      <c r="F1" s="794"/>
      <c r="G1" s="794"/>
      <c r="H1" s="794"/>
      <c r="I1" s="794"/>
      <c r="J1" s="794"/>
      <c r="K1" s="794"/>
      <c r="L1" s="794"/>
      <c r="M1" s="794"/>
      <c r="N1" s="794"/>
      <c r="O1" s="794"/>
      <c r="P1" s="794"/>
    </row>
    <row r="2" spans="1:16" s="13" customFormat="1" ht="18">
      <c r="A2" s="808" t="s">
        <v>545</v>
      </c>
      <c r="B2" s="808"/>
      <c r="C2" s="808"/>
      <c r="D2" s="808"/>
      <c r="E2" s="808"/>
      <c r="F2" s="808"/>
      <c r="G2" s="808"/>
      <c r="H2" s="808"/>
      <c r="I2" s="808"/>
      <c r="J2" s="808"/>
      <c r="K2" s="808"/>
      <c r="L2" s="808"/>
      <c r="M2" s="808"/>
      <c r="N2" s="808"/>
      <c r="O2" s="808"/>
      <c r="P2" s="808"/>
    </row>
    <row r="3" spans="1:16" s="12" customFormat="1" ht="18">
      <c r="A3" s="975" t="s">
        <v>445</v>
      </c>
      <c r="B3" s="976"/>
      <c r="C3" s="976"/>
      <c r="D3" s="976"/>
      <c r="E3" s="976"/>
      <c r="F3" s="976"/>
      <c r="G3" s="976"/>
      <c r="H3" s="976"/>
      <c r="I3" s="976"/>
      <c r="J3" s="976"/>
      <c r="K3" s="976"/>
      <c r="L3" s="976"/>
      <c r="M3" s="976"/>
      <c r="N3" s="976"/>
      <c r="O3" s="976"/>
      <c r="P3" s="976"/>
    </row>
    <row r="4" spans="1:16" s="13" customFormat="1" ht="15.75">
      <c r="A4" s="798" t="s">
        <v>545</v>
      </c>
      <c r="B4" s="798"/>
      <c r="C4" s="798"/>
      <c r="D4" s="798"/>
      <c r="E4" s="798"/>
      <c r="F4" s="798"/>
      <c r="G4" s="798"/>
      <c r="H4" s="798"/>
      <c r="I4" s="798"/>
      <c r="J4" s="798"/>
      <c r="K4" s="798"/>
      <c r="L4" s="798"/>
      <c r="M4" s="798"/>
      <c r="N4" s="798"/>
      <c r="O4" s="798"/>
      <c r="P4" s="798"/>
    </row>
    <row r="5" spans="1:16" s="30" customFormat="1" ht="20.100000000000001" customHeight="1">
      <c r="A5" s="88" t="s">
        <v>882</v>
      </c>
      <c r="B5" s="88"/>
      <c r="P5" s="107" t="s">
        <v>883</v>
      </c>
    </row>
    <row r="6" spans="1:16" s="31" customFormat="1" ht="14.25" customHeight="1">
      <c r="A6" s="1073" t="s">
        <v>681</v>
      </c>
      <c r="B6" s="871" t="s">
        <v>389</v>
      </c>
      <c r="C6" s="891"/>
      <c r="D6" s="871" t="s">
        <v>226</v>
      </c>
      <c r="E6" s="891"/>
      <c r="F6" s="871" t="s">
        <v>225</v>
      </c>
      <c r="G6" s="891"/>
      <c r="H6" s="871" t="s">
        <v>390</v>
      </c>
      <c r="I6" s="891"/>
      <c r="J6" s="871" t="s">
        <v>391</v>
      </c>
      <c r="K6" s="891"/>
      <c r="L6" s="914" t="s">
        <v>392</v>
      </c>
      <c r="M6" s="1071"/>
      <c r="N6" s="1072" t="s">
        <v>99</v>
      </c>
      <c r="O6" s="1072"/>
      <c r="P6" s="1065" t="s">
        <v>431</v>
      </c>
    </row>
    <row r="7" spans="1:16" s="31" customFormat="1" ht="17.25" customHeight="1">
      <c r="A7" s="1073"/>
      <c r="B7" s="871"/>
      <c r="C7" s="891"/>
      <c r="D7" s="871"/>
      <c r="E7" s="891"/>
      <c r="F7" s="871"/>
      <c r="G7" s="891"/>
      <c r="H7" s="871"/>
      <c r="I7" s="891"/>
      <c r="J7" s="871"/>
      <c r="K7" s="891"/>
      <c r="L7" s="914"/>
      <c r="M7" s="1071"/>
      <c r="N7" s="1072"/>
      <c r="O7" s="1072"/>
      <c r="P7" s="1065"/>
    </row>
    <row r="8" spans="1:16" s="31" customFormat="1" ht="18.75" customHeight="1">
      <c r="A8" s="1073"/>
      <c r="B8" s="108" t="s">
        <v>53</v>
      </c>
      <c r="C8" s="108" t="s">
        <v>56</v>
      </c>
      <c r="D8" s="108" t="s">
        <v>53</v>
      </c>
      <c r="E8" s="108" t="s">
        <v>56</v>
      </c>
      <c r="F8" s="108" t="s">
        <v>53</v>
      </c>
      <c r="G8" s="108" t="s">
        <v>56</v>
      </c>
      <c r="H8" s="108" t="s">
        <v>53</v>
      </c>
      <c r="I8" s="108" t="s">
        <v>56</v>
      </c>
      <c r="J8" s="108" t="s">
        <v>53</v>
      </c>
      <c r="K8" s="108" t="s">
        <v>56</v>
      </c>
      <c r="L8" s="108" t="s">
        <v>53</v>
      </c>
      <c r="M8" s="108" t="s">
        <v>56</v>
      </c>
      <c r="N8" s="108" t="s">
        <v>53</v>
      </c>
      <c r="O8" s="108" t="s">
        <v>56</v>
      </c>
      <c r="P8" s="1065"/>
    </row>
    <row r="9" spans="1:16" s="31" customFormat="1" ht="18.75" customHeight="1">
      <c r="A9" s="1074"/>
      <c r="B9" s="538" t="s">
        <v>54</v>
      </c>
      <c r="C9" s="538" t="s">
        <v>55</v>
      </c>
      <c r="D9" s="538" t="s">
        <v>54</v>
      </c>
      <c r="E9" s="538" t="s">
        <v>55</v>
      </c>
      <c r="F9" s="538" t="s">
        <v>54</v>
      </c>
      <c r="G9" s="538" t="s">
        <v>55</v>
      </c>
      <c r="H9" s="538" t="s">
        <v>54</v>
      </c>
      <c r="I9" s="538" t="s">
        <v>55</v>
      </c>
      <c r="J9" s="538" t="s">
        <v>54</v>
      </c>
      <c r="K9" s="538" t="s">
        <v>55</v>
      </c>
      <c r="L9" s="538" t="s">
        <v>54</v>
      </c>
      <c r="M9" s="538" t="s">
        <v>55</v>
      </c>
      <c r="N9" s="538" t="s">
        <v>54</v>
      </c>
      <c r="O9" s="538" t="s">
        <v>55</v>
      </c>
      <c r="P9" s="1066"/>
    </row>
    <row r="10" spans="1:16" s="535" customFormat="1" ht="37.5" customHeight="1" thickBot="1">
      <c r="A10" s="411">
        <v>2016</v>
      </c>
      <c r="B10" s="539">
        <v>913395</v>
      </c>
      <c r="C10" s="540">
        <v>779242</v>
      </c>
      <c r="D10" s="540">
        <v>763809.5</v>
      </c>
      <c r="E10" s="540">
        <v>447056</v>
      </c>
      <c r="F10" s="540">
        <v>208155.5</v>
      </c>
      <c r="G10" s="540">
        <v>163522</v>
      </c>
      <c r="H10" s="540">
        <v>121358.5</v>
      </c>
      <c r="I10" s="540">
        <v>76883</v>
      </c>
      <c r="J10" s="540">
        <v>73307.5</v>
      </c>
      <c r="K10" s="540">
        <v>50060</v>
      </c>
      <c r="L10" s="540">
        <v>39848.5</v>
      </c>
      <c r="M10" s="540">
        <v>28451</v>
      </c>
      <c r="N10" s="541">
        <f>SUM(B10,D10,F10,H10,J10,L10)</f>
        <v>2119874.5</v>
      </c>
      <c r="O10" s="541">
        <f>SUM(C10,E10,G10,I10,K10,M10)</f>
        <v>1545214</v>
      </c>
      <c r="P10" s="147">
        <v>2016</v>
      </c>
    </row>
    <row r="11" spans="1:16" s="537" customFormat="1" ht="37.5" customHeight="1" thickBot="1">
      <c r="A11" s="235">
        <v>2017</v>
      </c>
      <c r="B11" s="542">
        <v>1105559</v>
      </c>
      <c r="C11" s="542">
        <v>846828</v>
      </c>
      <c r="D11" s="542">
        <v>338810</v>
      </c>
      <c r="E11" s="542">
        <v>207246</v>
      </c>
      <c r="F11" s="542">
        <v>92943</v>
      </c>
      <c r="G11" s="542">
        <v>78658</v>
      </c>
      <c r="H11" s="542">
        <v>108357</v>
      </c>
      <c r="I11" s="542">
        <v>75840</v>
      </c>
      <c r="J11" s="542">
        <v>39836</v>
      </c>
      <c r="K11" s="542">
        <v>31768</v>
      </c>
      <c r="L11" s="542">
        <v>40904</v>
      </c>
      <c r="M11" s="542">
        <v>31480</v>
      </c>
      <c r="N11" s="543">
        <f t="shared" ref="N11:N13" si="0">SUM(B11,D11,F11,H11,J11,L11)</f>
        <v>1726409</v>
      </c>
      <c r="O11" s="543">
        <f t="shared" ref="O11" si="1">SUM(C11,E11,G11,I11,K11,M11)</f>
        <v>1271820</v>
      </c>
      <c r="P11" s="146">
        <v>2017</v>
      </c>
    </row>
    <row r="12" spans="1:16" s="535" customFormat="1" ht="37.5" customHeight="1" thickBot="1">
      <c r="A12" s="412">
        <v>2018</v>
      </c>
      <c r="B12" s="544">
        <v>1254431</v>
      </c>
      <c r="C12" s="544">
        <v>833333</v>
      </c>
      <c r="D12" s="544">
        <v>20989</v>
      </c>
      <c r="E12" s="544">
        <v>20828</v>
      </c>
      <c r="F12" s="544">
        <v>25925</v>
      </c>
      <c r="G12" s="544">
        <v>19765</v>
      </c>
      <c r="H12" s="544">
        <v>112268</v>
      </c>
      <c r="I12" s="544">
        <v>86212</v>
      </c>
      <c r="J12" s="544">
        <v>19744</v>
      </c>
      <c r="K12" s="544">
        <v>19256</v>
      </c>
      <c r="L12" s="544">
        <v>50858</v>
      </c>
      <c r="M12" s="544">
        <v>43732</v>
      </c>
      <c r="N12" s="545">
        <f t="shared" si="0"/>
        <v>1484215</v>
      </c>
      <c r="O12" s="545">
        <f t="shared" ref="O12" si="2">SUM(C12,E12,G12,I12,K12,M12)</f>
        <v>1023126</v>
      </c>
      <c r="P12" s="175">
        <v>2018</v>
      </c>
    </row>
    <row r="13" spans="1:16" s="537" customFormat="1" ht="37.5" customHeight="1" thickBot="1">
      <c r="A13" s="235">
        <v>2019</v>
      </c>
      <c r="B13" s="542">
        <v>1268587</v>
      </c>
      <c r="C13" s="542">
        <v>868940</v>
      </c>
      <c r="D13" s="542">
        <v>24538</v>
      </c>
      <c r="E13" s="542">
        <v>19848</v>
      </c>
      <c r="F13" s="542">
        <v>26883</v>
      </c>
      <c r="G13" s="542">
        <v>20624</v>
      </c>
      <c r="H13" s="542">
        <v>143637</v>
      </c>
      <c r="I13" s="542">
        <v>100921</v>
      </c>
      <c r="J13" s="542">
        <v>15572</v>
      </c>
      <c r="K13" s="542">
        <v>13265</v>
      </c>
      <c r="L13" s="542">
        <v>75534</v>
      </c>
      <c r="M13" s="542">
        <v>59849</v>
      </c>
      <c r="N13" s="543">
        <f t="shared" si="0"/>
        <v>1554751</v>
      </c>
      <c r="O13" s="543">
        <f t="shared" ref="O13" si="3">SUM(C13,E13,G13,I13,K13,M13)</f>
        <v>1083447</v>
      </c>
      <c r="P13" s="146">
        <v>2019</v>
      </c>
    </row>
    <row r="14" spans="1:16" s="536" customFormat="1" ht="37.5" customHeight="1">
      <c r="A14" s="412">
        <v>2020</v>
      </c>
      <c r="B14" s="544">
        <v>1466550</v>
      </c>
      <c r="C14" s="544">
        <v>1527756</v>
      </c>
      <c r="D14" s="544">
        <v>13888</v>
      </c>
      <c r="E14" s="544">
        <v>14168</v>
      </c>
      <c r="F14" s="544">
        <v>11479</v>
      </c>
      <c r="G14" s="544">
        <v>11143</v>
      </c>
      <c r="H14" s="544">
        <v>58961</v>
      </c>
      <c r="I14" s="544">
        <v>46817</v>
      </c>
      <c r="J14" s="544">
        <v>6295</v>
      </c>
      <c r="K14" s="544">
        <v>7013</v>
      </c>
      <c r="L14" s="544">
        <v>26225</v>
      </c>
      <c r="M14" s="544">
        <v>23413</v>
      </c>
      <c r="N14" s="545">
        <f>SUM(B14,D14,F14,H14,J14,L14)</f>
        <v>1583398</v>
      </c>
      <c r="O14" s="545">
        <f>SUM(C14,E14,G14,I14,K14,M14)</f>
        <v>1630310</v>
      </c>
      <c r="P14" s="175">
        <v>2020</v>
      </c>
    </row>
    <row r="16" spans="1:16" ht="29.25" customHeight="1">
      <c r="A16" s="33"/>
      <c r="B16" s="33"/>
      <c r="C16" s="33"/>
      <c r="D16" s="33"/>
      <c r="E16" s="33"/>
      <c r="F16" s="33"/>
      <c r="G16" s="33"/>
      <c r="H16" s="33"/>
      <c r="I16" s="33"/>
      <c r="J16" s="33"/>
      <c r="K16" s="33"/>
      <c r="L16" s="33"/>
      <c r="M16" s="33"/>
      <c r="N16" s="33"/>
      <c r="O16" s="33"/>
      <c r="P16" s="33"/>
    </row>
    <row r="17" spans="1:16">
      <c r="F17" s="33"/>
      <c r="G17" s="33"/>
      <c r="H17" s="33"/>
      <c r="I17" s="33"/>
      <c r="J17" s="33"/>
      <c r="K17" s="33"/>
      <c r="L17" s="33"/>
      <c r="M17" s="33"/>
      <c r="N17" s="33"/>
      <c r="O17" s="33"/>
      <c r="P17" s="33"/>
    </row>
    <row r="18" spans="1:16">
      <c r="A18" s="33"/>
      <c r="B18" s="33"/>
      <c r="C18" s="33"/>
      <c r="D18" s="33"/>
      <c r="E18" s="33"/>
      <c r="F18" s="33"/>
      <c r="G18" s="33"/>
      <c r="H18" s="33"/>
      <c r="I18" s="33"/>
      <c r="J18" s="33"/>
      <c r="K18" s="33"/>
      <c r="L18" s="33"/>
      <c r="M18" s="33"/>
      <c r="N18" s="33"/>
      <c r="O18" s="33"/>
      <c r="P18" s="33"/>
    </row>
    <row r="19" spans="1:16">
      <c r="A19" s="33"/>
      <c r="B19" s="33"/>
      <c r="C19" s="33"/>
      <c r="D19" s="33"/>
      <c r="E19" s="33"/>
      <c r="F19" s="33"/>
      <c r="G19" s="33"/>
      <c r="H19" s="33"/>
      <c r="I19" s="33"/>
      <c r="J19" s="33"/>
      <c r="K19" s="33"/>
      <c r="L19" s="33"/>
      <c r="M19" s="33"/>
      <c r="N19" s="33"/>
      <c r="O19" s="33"/>
      <c r="P19" s="33"/>
    </row>
    <row r="20" spans="1:16">
      <c r="A20" s="33"/>
      <c r="B20" s="33"/>
      <c r="C20" s="33"/>
      <c r="D20" s="33"/>
      <c r="E20" s="33"/>
      <c r="F20" s="33"/>
      <c r="G20" s="33"/>
      <c r="H20" s="33"/>
      <c r="I20" s="33"/>
      <c r="J20" s="33"/>
      <c r="K20" s="33"/>
      <c r="L20" s="33"/>
      <c r="M20" s="33"/>
      <c r="N20" s="33"/>
      <c r="O20" s="33"/>
      <c r="P20" s="33"/>
    </row>
    <row r="21" spans="1:16">
      <c r="A21" s="33"/>
      <c r="B21" s="33"/>
      <c r="C21" s="33"/>
      <c r="D21" s="33"/>
      <c r="E21" s="33"/>
      <c r="F21" s="33"/>
      <c r="G21" s="33"/>
      <c r="H21" s="33"/>
      <c r="I21" s="33"/>
      <c r="J21" s="33"/>
      <c r="K21" s="33"/>
      <c r="L21" s="33"/>
      <c r="M21" s="33"/>
      <c r="N21" s="33"/>
      <c r="O21" s="33"/>
      <c r="P21" s="33"/>
    </row>
    <row r="22" spans="1:16">
      <c r="A22" s="33"/>
      <c r="B22" s="33"/>
      <c r="C22" s="33"/>
      <c r="D22" s="33"/>
      <c r="E22" s="33"/>
      <c r="F22" s="33"/>
      <c r="G22" s="33"/>
      <c r="H22" s="33"/>
      <c r="I22" s="33"/>
      <c r="J22" s="33"/>
      <c r="K22" s="33"/>
      <c r="L22" s="33"/>
      <c r="M22" s="33"/>
      <c r="N22" s="33"/>
      <c r="O22" s="33"/>
      <c r="P22" s="33"/>
    </row>
    <row r="23" spans="1:16">
      <c r="A23" s="33"/>
      <c r="B23" s="33"/>
      <c r="C23" s="33"/>
      <c r="D23" s="33"/>
      <c r="E23" s="33"/>
      <c r="F23" s="33"/>
      <c r="G23" s="33"/>
      <c r="H23" s="33"/>
      <c r="I23" s="33"/>
      <c r="J23" s="33"/>
      <c r="K23" s="33"/>
      <c r="L23" s="33"/>
      <c r="M23" s="33"/>
      <c r="N23" s="33"/>
      <c r="O23" s="33"/>
      <c r="P23" s="33"/>
    </row>
    <row r="24" spans="1:16">
      <c r="A24" s="33"/>
      <c r="B24" s="33"/>
      <c r="C24" s="33"/>
      <c r="D24" s="33"/>
      <c r="E24" s="33"/>
      <c r="F24" s="33"/>
      <c r="G24" s="33"/>
      <c r="H24" s="33"/>
      <c r="I24" s="33"/>
      <c r="J24" s="33"/>
      <c r="K24" s="33"/>
      <c r="L24" s="33"/>
      <c r="M24" s="33"/>
      <c r="N24" s="33"/>
      <c r="O24" s="33"/>
      <c r="P24" s="33"/>
    </row>
    <row r="25" spans="1:16">
      <c r="A25" s="33"/>
      <c r="B25" s="33"/>
      <c r="C25" s="33"/>
      <c r="D25" s="33"/>
      <c r="E25" s="33"/>
      <c r="F25" s="33"/>
      <c r="G25" s="33"/>
      <c r="H25" s="33"/>
      <c r="I25" s="33"/>
      <c r="J25" s="33"/>
      <c r="K25" s="33"/>
      <c r="L25" s="33"/>
      <c r="M25" s="33"/>
      <c r="N25" s="33"/>
      <c r="O25" s="33"/>
      <c r="P25" s="33"/>
    </row>
    <row r="26" spans="1:16">
      <c r="A26" s="33"/>
      <c r="B26" s="33"/>
      <c r="C26" s="33"/>
      <c r="D26" s="33"/>
      <c r="E26" s="33"/>
      <c r="F26" s="33"/>
      <c r="G26" s="33"/>
      <c r="H26" s="33"/>
      <c r="I26" s="33"/>
      <c r="J26" s="33"/>
      <c r="K26" s="33"/>
      <c r="L26" s="33"/>
      <c r="M26" s="33"/>
      <c r="N26" s="33"/>
      <c r="O26" s="33"/>
      <c r="P26" s="33"/>
    </row>
    <row r="27" spans="1:16">
      <c r="A27" s="33"/>
      <c r="B27" s="33"/>
      <c r="C27" s="33"/>
      <c r="D27" s="33"/>
      <c r="E27" s="33"/>
      <c r="F27" s="33"/>
      <c r="G27" s="33"/>
      <c r="H27" s="33"/>
      <c r="I27" s="33"/>
      <c r="J27" s="33"/>
      <c r="K27" s="33"/>
      <c r="L27" s="33"/>
      <c r="M27" s="33"/>
      <c r="N27" s="33"/>
      <c r="O27" s="33"/>
      <c r="P27" s="33"/>
    </row>
  </sheetData>
  <mergeCells count="13">
    <mergeCell ref="A1:P1"/>
    <mergeCell ref="A2:P2"/>
    <mergeCell ref="A3:P3"/>
    <mergeCell ref="A4:P4"/>
    <mergeCell ref="L6:M7"/>
    <mergeCell ref="N6:O7"/>
    <mergeCell ref="P6:P9"/>
    <mergeCell ref="A6:A9"/>
    <mergeCell ref="B6:C7"/>
    <mergeCell ref="D6:E7"/>
    <mergeCell ref="F6:G7"/>
    <mergeCell ref="H6:I7"/>
    <mergeCell ref="J6:K7"/>
  </mergeCells>
  <printOptions horizontalCentered="1" verticalCentered="1"/>
  <pageMargins left="0" right="0" top="0" bottom="0" header="0" footer="0"/>
  <pageSetup paperSize="9" scale="90"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N21"/>
  <sheetViews>
    <sheetView showGridLines="0" rightToLeft="1" view="pageBreakPreview" zoomScaleNormal="95" zoomScaleSheetLayoutView="100" workbookViewId="0">
      <selection activeCell="G7" sqref="G7"/>
    </sheetView>
  </sheetViews>
  <sheetFormatPr defaultRowHeight="12.75"/>
  <cols>
    <col min="1" max="1" width="22.42578125" style="32" customWidth="1"/>
    <col min="2" max="2" width="10.85546875" style="32" bestFit="1" customWidth="1"/>
    <col min="3" max="3" width="12.42578125" style="32" bestFit="1" customWidth="1"/>
    <col min="4" max="4" width="9.28515625" style="32" bestFit="1" customWidth="1"/>
    <col min="5" max="5" width="12.42578125" style="32" bestFit="1" customWidth="1"/>
    <col min="6" max="6" width="9.28515625" style="32" bestFit="1" customWidth="1"/>
    <col min="7" max="7" width="12.42578125" style="32" bestFit="1" customWidth="1"/>
    <col min="8" max="8" width="8.28515625" style="32" bestFit="1" customWidth="1"/>
    <col min="9" max="9" width="12.42578125" style="32" bestFit="1" customWidth="1"/>
    <col min="10" max="10" width="10.85546875" style="32" bestFit="1" customWidth="1"/>
    <col min="11" max="11" width="12.42578125" style="32" bestFit="1" customWidth="1"/>
    <col min="12" max="12" width="22.42578125" style="32" customWidth="1"/>
    <col min="13" max="16384" width="9.140625" style="129"/>
  </cols>
  <sheetData>
    <row r="1" spans="1:14" ht="18">
      <c r="A1" s="1075" t="s">
        <v>222</v>
      </c>
      <c r="B1" s="1076"/>
      <c r="C1" s="1076"/>
      <c r="D1" s="1076"/>
      <c r="E1" s="1076"/>
      <c r="F1" s="1076"/>
      <c r="G1" s="1076"/>
      <c r="H1" s="1076"/>
      <c r="I1" s="1076"/>
      <c r="J1" s="1076"/>
      <c r="K1" s="1076"/>
      <c r="L1" s="1076"/>
    </row>
    <row r="2" spans="1:14" ht="18">
      <c r="A2" s="1077">
        <v>2020</v>
      </c>
      <c r="B2" s="1078"/>
      <c r="C2" s="1078"/>
      <c r="D2" s="1078"/>
      <c r="E2" s="1078"/>
      <c r="F2" s="1078"/>
      <c r="G2" s="1078"/>
      <c r="H2" s="1078"/>
      <c r="I2" s="1078"/>
      <c r="J2" s="1078"/>
      <c r="K2" s="1078"/>
      <c r="L2" s="1078"/>
    </row>
    <row r="3" spans="1:14" ht="15.75">
      <c r="A3" s="1079" t="s">
        <v>446</v>
      </c>
      <c r="B3" s="1079"/>
      <c r="C3" s="1079"/>
      <c r="D3" s="1079"/>
      <c r="E3" s="1079"/>
      <c r="F3" s="1079"/>
      <c r="G3" s="1079"/>
      <c r="H3" s="1079"/>
      <c r="I3" s="1079"/>
      <c r="J3" s="1079"/>
      <c r="K3" s="1079"/>
      <c r="L3" s="1079"/>
    </row>
    <row r="4" spans="1:14" ht="15.75">
      <c r="A4" s="1079">
        <v>2020</v>
      </c>
      <c r="B4" s="1079"/>
      <c r="C4" s="1079"/>
      <c r="D4" s="1079"/>
      <c r="E4" s="1079"/>
      <c r="F4" s="1079"/>
      <c r="G4" s="1079"/>
      <c r="H4" s="1079"/>
      <c r="I4" s="1079"/>
      <c r="J4" s="1079"/>
      <c r="K4" s="1079"/>
      <c r="L4" s="1079"/>
    </row>
    <row r="5" spans="1:14" ht="20.100000000000001" customHeight="1">
      <c r="A5" s="1050" t="s">
        <v>884</v>
      </c>
      <c r="B5" s="1050"/>
      <c r="C5" s="129"/>
      <c r="D5" s="129"/>
      <c r="E5" s="129"/>
      <c r="F5" s="129"/>
      <c r="G5" s="129"/>
      <c r="H5" s="129"/>
      <c r="I5" s="129"/>
      <c r="J5" s="129"/>
      <c r="K5" s="1052" t="s">
        <v>885</v>
      </c>
      <c r="L5" s="1052"/>
    </row>
    <row r="6" spans="1:14" s="383" customFormat="1" ht="15.75" customHeight="1">
      <c r="A6" s="1080" t="s">
        <v>679</v>
      </c>
      <c r="B6" s="1083" t="s">
        <v>293</v>
      </c>
      <c r="C6" s="1084"/>
      <c r="D6" s="1083" t="s">
        <v>295</v>
      </c>
      <c r="E6" s="1084"/>
      <c r="F6" s="1083" t="s">
        <v>294</v>
      </c>
      <c r="G6" s="1084"/>
      <c r="H6" s="1083" t="s">
        <v>628</v>
      </c>
      <c r="I6" s="1084"/>
      <c r="J6" s="1083" t="s">
        <v>52</v>
      </c>
      <c r="K6" s="1084"/>
      <c r="L6" s="1085" t="s">
        <v>680</v>
      </c>
    </row>
    <row r="7" spans="1:14" s="383" customFormat="1" ht="27" customHeight="1">
      <c r="A7" s="1081"/>
      <c r="B7" s="1088" t="s">
        <v>288</v>
      </c>
      <c r="C7" s="1089"/>
      <c r="D7" s="1088" t="s">
        <v>290</v>
      </c>
      <c r="E7" s="1089"/>
      <c r="F7" s="1088" t="s">
        <v>292</v>
      </c>
      <c r="G7" s="1089"/>
      <c r="H7" s="1088" t="s">
        <v>383</v>
      </c>
      <c r="I7" s="1089"/>
      <c r="J7" s="1088" t="s">
        <v>3</v>
      </c>
      <c r="K7" s="1089"/>
      <c r="L7" s="1086"/>
    </row>
    <row r="8" spans="1:14" s="383" customFormat="1" ht="15.75" customHeight="1">
      <c r="A8" s="1081"/>
      <c r="B8" s="534" t="s">
        <v>53</v>
      </c>
      <c r="C8" s="534" t="s">
        <v>629</v>
      </c>
      <c r="D8" s="534" t="s">
        <v>53</v>
      </c>
      <c r="E8" s="534" t="s">
        <v>629</v>
      </c>
      <c r="F8" s="534" t="s">
        <v>53</v>
      </c>
      <c r="G8" s="534" t="s">
        <v>629</v>
      </c>
      <c r="H8" s="534" t="s">
        <v>53</v>
      </c>
      <c r="I8" s="534" t="s">
        <v>629</v>
      </c>
      <c r="J8" s="534" t="s">
        <v>53</v>
      </c>
      <c r="K8" s="534" t="s">
        <v>629</v>
      </c>
      <c r="L8" s="1086"/>
    </row>
    <row r="9" spans="1:14" s="383" customFormat="1" ht="15.75" customHeight="1">
      <c r="A9" s="1082"/>
      <c r="B9" s="384" t="s">
        <v>630</v>
      </c>
      <c r="C9" s="384" t="s">
        <v>631</v>
      </c>
      <c r="D9" s="384" t="s">
        <v>630</v>
      </c>
      <c r="E9" s="384" t="s">
        <v>631</v>
      </c>
      <c r="F9" s="384" t="s">
        <v>630</v>
      </c>
      <c r="G9" s="384" t="s">
        <v>631</v>
      </c>
      <c r="H9" s="384" t="s">
        <v>630</v>
      </c>
      <c r="I9" s="384" t="s">
        <v>631</v>
      </c>
      <c r="J9" s="384" t="s">
        <v>630</v>
      </c>
      <c r="K9" s="384" t="s">
        <v>631</v>
      </c>
      <c r="L9" s="1087"/>
    </row>
    <row r="10" spans="1:14" s="383" customFormat="1" ht="28.7" customHeight="1" thickBot="1">
      <c r="A10" s="528" t="s">
        <v>24</v>
      </c>
      <c r="B10" s="385">
        <v>1349465</v>
      </c>
      <c r="C10" s="385">
        <v>1395315.9</v>
      </c>
      <c r="D10" s="385">
        <v>91942</v>
      </c>
      <c r="E10" s="385">
        <v>107829</v>
      </c>
      <c r="F10" s="385">
        <v>24025</v>
      </c>
      <c r="G10" s="385">
        <v>22869</v>
      </c>
      <c r="H10" s="385">
        <v>1118</v>
      </c>
      <c r="I10" s="385">
        <v>1742</v>
      </c>
      <c r="J10" s="386">
        <f>B10+D10+F10+H10</f>
        <v>1466550</v>
      </c>
      <c r="K10" s="393">
        <f>C10+E10+G10+I10</f>
        <v>1527755.9</v>
      </c>
      <c r="L10" s="387" t="s">
        <v>26</v>
      </c>
    </row>
    <row r="11" spans="1:14" s="383" customFormat="1" ht="31.5" customHeight="1" thickBot="1">
      <c r="A11" s="529" t="s">
        <v>828</v>
      </c>
      <c r="B11" s="388">
        <v>88511</v>
      </c>
      <c r="C11" s="388">
        <v>75023.5</v>
      </c>
      <c r="D11" s="388">
        <v>19543</v>
      </c>
      <c r="E11" s="388">
        <v>18268</v>
      </c>
      <c r="F11" s="388">
        <v>7785</v>
      </c>
      <c r="G11" s="388">
        <v>8112</v>
      </c>
      <c r="H11" s="388">
        <v>1009</v>
      </c>
      <c r="I11" s="388">
        <v>1150</v>
      </c>
      <c r="J11" s="389">
        <f t="shared" ref="J11:K17" si="0">B11+D11+F11+H11</f>
        <v>116848</v>
      </c>
      <c r="K11" s="389">
        <f t="shared" si="0"/>
        <v>102553.5</v>
      </c>
      <c r="L11" s="390" t="s">
        <v>632</v>
      </c>
      <c r="N11" s="391"/>
    </row>
    <row r="12" spans="1:14" s="383" customFormat="1" ht="28.7" customHeight="1" thickBot="1">
      <c r="A12" s="530" t="s">
        <v>633</v>
      </c>
      <c r="B12" s="392">
        <v>308878</v>
      </c>
      <c r="C12" s="392">
        <v>280158</v>
      </c>
      <c r="D12" s="392">
        <v>178987</v>
      </c>
      <c r="E12" s="392">
        <v>185295.174</v>
      </c>
      <c r="F12" s="392">
        <v>87693</v>
      </c>
      <c r="G12" s="392">
        <v>93384</v>
      </c>
      <c r="H12" s="392">
        <v>7144</v>
      </c>
      <c r="I12" s="392">
        <v>9115</v>
      </c>
      <c r="J12" s="393">
        <f t="shared" si="0"/>
        <v>582702</v>
      </c>
      <c r="K12" s="393">
        <f t="shared" si="0"/>
        <v>567952.174</v>
      </c>
      <c r="L12" s="394" t="s">
        <v>634</v>
      </c>
      <c r="N12" s="391"/>
    </row>
    <row r="13" spans="1:14" s="383" customFormat="1" ht="28.7" customHeight="1" thickBot="1">
      <c r="A13" s="529" t="s">
        <v>635</v>
      </c>
      <c r="B13" s="395">
        <v>296014</v>
      </c>
      <c r="C13" s="395">
        <v>321192</v>
      </c>
      <c r="D13" s="395">
        <v>380497</v>
      </c>
      <c r="E13" s="395">
        <v>504658</v>
      </c>
      <c r="F13" s="395">
        <v>177092</v>
      </c>
      <c r="G13" s="395">
        <v>190408</v>
      </c>
      <c r="H13" s="395">
        <v>35666</v>
      </c>
      <c r="I13" s="395">
        <v>38797</v>
      </c>
      <c r="J13" s="389">
        <f t="shared" si="0"/>
        <v>889269</v>
      </c>
      <c r="K13" s="389">
        <f t="shared" si="0"/>
        <v>1055055</v>
      </c>
      <c r="L13" s="396" t="s">
        <v>636</v>
      </c>
    </row>
    <row r="14" spans="1:14" s="383" customFormat="1" ht="28.7" customHeight="1" thickBot="1">
      <c r="A14" s="397" t="s">
        <v>637</v>
      </c>
      <c r="B14" s="398">
        <v>347144</v>
      </c>
      <c r="C14" s="398">
        <v>336524</v>
      </c>
      <c r="D14" s="398">
        <v>92950</v>
      </c>
      <c r="E14" s="398">
        <v>117570</v>
      </c>
      <c r="F14" s="398">
        <v>25952</v>
      </c>
      <c r="G14" s="398">
        <v>30403</v>
      </c>
      <c r="H14" s="398">
        <v>2306</v>
      </c>
      <c r="I14" s="398">
        <v>2496</v>
      </c>
      <c r="J14" s="393">
        <f t="shared" si="0"/>
        <v>468352</v>
      </c>
      <c r="K14" s="393">
        <f t="shared" si="0"/>
        <v>486993</v>
      </c>
      <c r="L14" s="394" t="s">
        <v>638</v>
      </c>
    </row>
    <row r="15" spans="1:14" s="383" customFormat="1" ht="28.7" customHeight="1" thickBot="1">
      <c r="A15" s="529" t="s">
        <v>639</v>
      </c>
      <c r="B15" s="395">
        <v>133769</v>
      </c>
      <c r="C15" s="395">
        <v>121569</v>
      </c>
      <c r="D15" s="395">
        <v>30888</v>
      </c>
      <c r="E15" s="395">
        <v>37315</v>
      </c>
      <c r="F15" s="395">
        <v>8235</v>
      </c>
      <c r="G15" s="395">
        <v>8564</v>
      </c>
      <c r="H15" s="395">
        <v>1277</v>
      </c>
      <c r="I15" s="395">
        <v>1613</v>
      </c>
      <c r="J15" s="389">
        <f t="shared" si="0"/>
        <v>174169</v>
      </c>
      <c r="K15" s="389">
        <f t="shared" si="0"/>
        <v>169061</v>
      </c>
      <c r="L15" s="390" t="s">
        <v>640</v>
      </c>
    </row>
    <row r="16" spans="1:14" s="383" customFormat="1" ht="28.7" customHeight="1" thickBot="1">
      <c r="A16" s="531" t="s">
        <v>641</v>
      </c>
      <c r="B16" s="398">
        <v>35204</v>
      </c>
      <c r="C16" s="398">
        <v>31343</v>
      </c>
      <c r="D16" s="398">
        <v>37185</v>
      </c>
      <c r="E16" s="398">
        <v>49225</v>
      </c>
      <c r="F16" s="398">
        <v>22856</v>
      </c>
      <c r="G16" s="398">
        <v>19426</v>
      </c>
      <c r="H16" s="398">
        <v>7487</v>
      </c>
      <c r="I16" s="398">
        <v>7046</v>
      </c>
      <c r="J16" s="393">
        <f t="shared" si="0"/>
        <v>102732</v>
      </c>
      <c r="K16" s="393">
        <f t="shared" si="0"/>
        <v>107040</v>
      </c>
      <c r="L16" s="394" t="s">
        <v>642</v>
      </c>
    </row>
    <row r="17" spans="1:12" s="383" customFormat="1" ht="28.7" customHeight="1">
      <c r="A17" s="532" t="s">
        <v>643</v>
      </c>
      <c r="B17" s="399">
        <v>27619</v>
      </c>
      <c r="C17" s="399">
        <v>22216</v>
      </c>
      <c r="D17" s="399">
        <v>5031</v>
      </c>
      <c r="E17" s="399">
        <v>8695</v>
      </c>
      <c r="F17" s="399">
        <v>1687</v>
      </c>
      <c r="G17" s="399">
        <v>1877</v>
      </c>
      <c r="H17" s="399">
        <v>80</v>
      </c>
      <c r="I17" s="399">
        <v>131</v>
      </c>
      <c r="J17" s="400">
        <f t="shared" si="0"/>
        <v>34417</v>
      </c>
      <c r="K17" s="400">
        <f t="shared" si="0"/>
        <v>32919</v>
      </c>
      <c r="L17" s="401" t="s">
        <v>644</v>
      </c>
    </row>
    <row r="18" spans="1:12" s="383" customFormat="1" ht="28.7" customHeight="1">
      <c r="A18" s="533" t="s">
        <v>645</v>
      </c>
      <c r="B18" s="402">
        <v>2586604</v>
      </c>
      <c r="C18" s="402">
        <v>2583341.4</v>
      </c>
      <c r="D18" s="402">
        <v>837023</v>
      </c>
      <c r="E18" s="402">
        <v>1028855.174</v>
      </c>
      <c r="F18" s="402">
        <v>355325</v>
      </c>
      <c r="G18" s="402">
        <v>375043</v>
      </c>
      <c r="H18" s="402">
        <v>56087</v>
      </c>
      <c r="I18" s="402">
        <v>62090</v>
      </c>
      <c r="J18" s="402">
        <f t="shared" ref="J18:K18" si="1">SUM(J10:J17)</f>
        <v>3835039</v>
      </c>
      <c r="K18" s="402">
        <f t="shared" si="1"/>
        <v>4049329.574</v>
      </c>
      <c r="L18" s="655" t="s">
        <v>421</v>
      </c>
    </row>
    <row r="21" spans="1:12" ht="29.25" customHeight="1"/>
  </sheetData>
  <mergeCells count="18">
    <mergeCell ref="J6:K6"/>
    <mergeCell ref="L6:L9"/>
    <mergeCell ref="B7:C7"/>
    <mergeCell ref="D7:E7"/>
    <mergeCell ref="F7:G7"/>
    <mergeCell ref="H7:I7"/>
    <mergeCell ref="J7:K7"/>
    <mergeCell ref="A6:A9"/>
    <mergeCell ref="B6:C6"/>
    <mergeCell ref="D6:E6"/>
    <mergeCell ref="F6:G6"/>
    <mergeCell ref="H6:I6"/>
    <mergeCell ref="A1:L1"/>
    <mergeCell ref="A2:L2"/>
    <mergeCell ref="A3:L3"/>
    <mergeCell ref="A4:L4"/>
    <mergeCell ref="A5:B5"/>
    <mergeCell ref="K5:L5"/>
  </mergeCells>
  <printOptions horizontalCentered="1" verticalCentered="1"/>
  <pageMargins left="0" right="3.937007874015748E-2" top="0" bottom="0" header="0" footer="0"/>
  <pageSetup paperSize="9" scale="9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29"/>
  <sheetViews>
    <sheetView showGridLines="0" rightToLeft="1" view="pageBreakPreview" zoomScaleNormal="100" zoomScaleSheetLayoutView="100" workbookViewId="0">
      <selection activeCell="G7" sqref="G7"/>
    </sheetView>
  </sheetViews>
  <sheetFormatPr defaultRowHeight="12.75"/>
  <cols>
    <col min="1" max="1" width="18" style="16" customWidth="1"/>
    <col min="2" max="2" width="11.7109375" style="16" customWidth="1"/>
    <col min="3" max="7" width="7.7109375" style="16" customWidth="1"/>
    <col min="8" max="8" width="11.7109375" style="16" customWidth="1"/>
    <col min="9" max="9" width="19.140625" style="16" customWidth="1"/>
    <col min="10" max="16384" width="9.140625" style="90"/>
  </cols>
  <sheetData>
    <row r="1" spans="1:16" ht="18" customHeight="1">
      <c r="A1" s="793" t="s">
        <v>105</v>
      </c>
      <c r="B1" s="793"/>
      <c r="C1" s="794"/>
      <c r="D1" s="794"/>
      <c r="E1" s="794"/>
      <c r="F1" s="794"/>
      <c r="G1" s="794"/>
      <c r="H1" s="794"/>
      <c r="I1" s="794"/>
    </row>
    <row r="2" spans="1:16" ht="18">
      <c r="A2" s="808" t="s">
        <v>545</v>
      </c>
      <c r="B2" s="808"/>
      <c r="C2" s="808"/>
      <c r="D2" s="808"/>
      <c r="E2" s="808"/>
      <c r="F2" s="808"/>
      <c r="G2" s="808"/>
      <c r="H2" s="808"/>
      <c r="I2" s="808"/>
    </row>
    <row r="3" spans="1:16" ht="33.75" customHeight="1">
      <c r="A3" s="797" t="s">
        <v>247</v>
      </c>
      <c r="B3" s="797"/>
      <c r="C3" s="797"/>
      <c r="D3" s="797"/>
      <c r="E3" s="797"/>
      <c r="F3" s="797"/>
      <c r="G3" s="797"/>
      <c r="H3" s="797"/>
      <c r="I3" s="797"/>
    </row>
    <row r="4" spans="1:16" ht="15.75">
      <c r="A4" s="798" t="s">
        <v>545</v>
      </c>
      <c r="B4" s="798"/>
      <c r="C4" s="798"/>
      <c r="D4" s="798"/>
      <c r="E4" s="798"/>
      <c r="F4" s="798"/>
      <c r="G4" s="798"/>
      <c r="H4" s="798"/>
      <c r="I4" s="798"/>
    </row>
    <row r="5" spans="1:16" ht="20.100000000000001" customHeight="1">
      <c r="A5" s="27" t="s">
        <v>158</v>
      </c>
      <c r="B5" s="27"/>
      <c r="C5" s="189"/>
      <c r="D5" s="189"/>
      <c r="E5" s="296"/>
      <c r="F5" s="231"/>
      <c r="G5" s="322"/>
      <c r="H5" s="403"/>
      <c r="I5" s="53" t="s">
        <v>159</v>
      </c>
    </row>
    <row r="6" spans="1:16" s="5" customFormat="1" ht="54.75" customHeight="1">
      <c r="A6" s="822" t="s">
        <v>827</v>
      </c>
      <c r="B6" s="823"/>
      <c r="C6" s="188">
        <v>2016</v>
      </c>
      <c r="D6" s="188">
        <v>2017</v>
      </c>
      <c r="E6" s="297">
        <v>2018</v>
      </c>
      <c r="F6" s="232">
        <v>2019</v>
      </c>
      <c r="G6" s="323">
        <v>2020</v>
      </c>
      <c r="H6" s="820" t="s">
        <v>758</v>
      </c>
      <c r="I6" s="821"/>
    </row>
    <row r="7" spans="1:16" s="6" customFormat="1" ht="24.95" customHeight="1" thickBot="1">
      <c r="A7" s="810" t="s">
        <v>659</v>
      </c>
      <c r="B7" s="421" t="s">
        <v>82</v>
      </c>
      <c r="C7" s="419">
        <v>8</v>
      </c>
      <c r="D7" s="419">
        <v>8</v>
      </c>
      <c r="E7" s="419">
        <v>9</v>
      </c>
      <c r="F7" s="419">
        <v>8</v>
      </c>
      <c r="G7" s="419">
        <v>8</v>
      </c>
      <c r="H7" s="420" t="s">
        <v>84</v>
      </c>
      <c r="I7" s="815" t="s">
        <v>661</v>
      </c>
    </row>
    <row r="8" spans="1:16" s="6" customFormat="1" ht="24.95" customHeight="1">
      <c r="A8" s="811"/>
      <c r="B8" s="706" t="s">
        <v>453</v>
      </c>
      <c r="C8" s="707">
        <v>1</v>
      </c>
      <c r="D8" s="707">
        <v>1</v>
      </c>
      <c r="E8" s="707">
        <v>0</v>
      </c>
      <c r="F8" s="707">
        <v>0</v>
      </c>
      <c r="G8" s="707">
        <v>1</v>
      </c>
      <c r="H8" s="708" t="s">
        <v>454</v>
      </c>
      <c r="I8" s="816"/>
    </row>
    <row r="9" spans="1:16" s="6" customFormat="1" ht="24.95" customHeight="1">
      <c r="A9" s="812"/>
      <c r="B9" s="714" t="s">
        <v>0</v>
      </c>
      <c r="C9" s="704">
        <f>C7+C8</f>
        <v>9</v>
      </c>
      <c r="D9" s="704">
        <f t="shared" ref="D9:G9" si="0">D7+D8</f>
        <v>9</v>
      </c>
      <c r="E9" s="704">
        <f t="shared" si="0"/>
        <v>9</v>
      </c>
      <c r="F9" s="704">
        <f t="shared" si="0"/>
        <v>8</v>
      </c>
      <c r="G9" s="704">
        <f t="shared" si="0"/>
        <v>9</v>
      </c>
      <c r="H9" s="715" t="s">
        <v>1</v>
      </c>
      <c r="I9" s="817"/>
    </row>
    <row r="10" spans="1:16" s="44" customFormat="1" ht="24.95" customHeight="1" thickBot="1">
      <c r="A10" s="813" t="s">
        <v>660</v>
      </c>
      <c r="B10" s="700" t="s">
        <v>453</v>
      </c>
      <c r="C10" s="701">
        <v>0</v>
      </c>
      <c r="D10" s="701">
        <v>0</v>
      </c>
      <c r="E10" s="701">
        <v>0</v>
      </c>
      <c r="F10" s="702">
        <v>0</v>
      </c>
      <c r="G10" s="701">
        <v>0</v>
      </c>
      <c r="H10" s="703" t="s">
        <v>454</v>
      </c>
      <c r="I10" s="818" t="s">
        <v>663</v>
      </c>
      <c r="K10" s="418"/>
      <c r="L10" s="418"/>
      <c r="M10" s="418"/>
      <c r="N10" s="418"/>
      <c r="O10" s="418"/>
      <c r="P10" s="418"/>
    </row>
    <row r="11" spans="1:16" s="44" customFormat="1" ht="24.95" customHeight="1">
      <c r="A11" s="813"/>
      <c r="B11" s="709" t="s">
        <v>83</v>
      </c>
      <c r="C11" s="710">
        <v>4</v>
      </c>
      <c r="D11" s="710">
        <v>4</v>
      </c>
      <c r="E11" s="710">
        <v>4</v>
      </c>
      <c r="F11" s="710">
        <v>6</v>
      </c>
      <c r="G11" s="710">
        <v>5</v>
      </c>
      <c r="H11" s="711" t="s">
        <v>85</v>
      </c>
      <c r="I11" s="818"/>
    </row>
    <row r="12" spans="1:16" s="44" customFormat="1" ht="24.95" customHeight="1">
      <c r="A12" s="814"/>
      <c r="B12" s="713" t="s">
        <v>0</v>
      </c>
      <c r="C12" s="705">
        <f>C10+C11</f>
        <v>4</v>
      </c>
      <c r="D12" s="705">
        <f t="shared" ref="D12:G12" si="1">D10+D11</f>
        <v>4</v>
      </c>
      <c r="E12" s="705">
        <f t="shared" si="1"/>
        <v>4</v>
      </c>
      <c r="F12" s="705">
        <f t="shared" si="1"/>
        <v>6</v>
      </c>
      <c r="G12" s="705">
        <f t="shared" si="1"/>
        <v>5</v>
      </c>
      <c r="H12" s="716" t="s">
        <v>662</v>
      </c>
      <c r="I12" s="819"/>
    </row>
    <row r="13" spans="1:16">
      <c r="A13" s="417" t="s">
        <v>507</v>
      </c>
      <c r="B13" s="405"/>
      <c r="D13" s="809" t="s">
        <v>455</v>
      </c>
      <c r="E13" s="809"/>
      <c r="F13" s="809"/>
      <c r="G13" s="809"/>
      <c r="H13" s="809"/>
      <c r="I13" s="809"/>
    </row>
    <row r="17" spans="1:16" s="16" customFormat="1">
      <c r="A17" s="50"/>
      <c r="B17" s="50"/>
      <c r="J17" s="90"/>
      <c r="K17" s="90"/>
      <c r="L17" s="90"/>
      <c r="M17" s="90"/>
      <c r="N17" s="90"/>
      <c r="O17" s="90"/>
      <c r="P17" s="90"/>
    </row>
    <row r="18" spans="1:16" s="16" customFormat="1">
      <c r="A18" s="50"/>
      <c r="B18" s="50"/>
      <c r="J18" s="90"/>
      <c r="K18" s="90"/>
      <c r="L18" s="90"/>
      <c r="M18" s="90"/>
      <c r="N18" s="90"/>
      <c r="O18" s="90"/>
      <c r="P18" s="90"/>
    </row>
    <row r="29" spans="1:16" s="16" customFormat="1" ht="29.25" customHeight="1">
      <c r="J29" s="90"/>
      <c r="K29" s="90"/>
      <c r="L29" s="90"/>
      <c r="M29" s="90"/>
      <c r="N29" s="90"/>
      <c r="O29" s="90"/>
      <c r="P29" s="90"/>
    </row>
  </sheetData>
  <mergeCells count="11">
    <mergeCell ref="A1:I1"/>
    <mergeCell ref="A2:I2"/>
    <mergeCell ref="A3:I3"/>
    <mergeCell ref="A4:I4"/>
    <mergeCell ref="D13:I13"/>
    <mergeCell ref="A7:A9"/>
    <mergeCell ref="A10:A12"/>
    <mergeCell ref="I7:I9"/>
    <mergeCell ref="I10:I12"/>
    <mergeCell ref="H6:I6"/>
    <mergeCell ref="A6:B6"/>
  </mergeCells>
  <printOptions horizontalCentered="1" verticalCentered="1"/>
  <pageMargins left="0.25" right="0.25" top="0.75" bottom="0.75" header="0.3" footer="0.3"/>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57"/>
  <sheetViews>
    <sheetView showGridLines="0" rightToLeft="1" view="pageBreakPreview" zoomScaleNormal="100" zoomScaleSheetLayoutView="100" workbookViewId="0">
      <selection activeCell="G7" sqref="G7"/>
    </sheetView>
  </sheetViews>
  <sheetFormatPr defaultColWidth="9.140625" defaultRowHeight="12.75"/>
  <cols>
    <col min="1" max="1" width="24.7109375" style="18" customWidth="1"/>
    <col min="2" max="10" width="9" style="18" customWidth="1"/>
    <col min="11" max="11" width="24.7109375" style="18" customWidth="1"/>
    <col min="12" max="16384" width="9.140625" style="52"/>
  </cols>
  <sheetData>
    <row r="1" spans="1:11" ht="18">
      <c r="A1" s="793" t="s">
        <v>136</v>
      </c>
      <c r="B1" s="794"/>
      <c r="C1" s="794"/>
      <c r="D1" s="794"/>
      <c r="E1" s="794"/>
      <c r="F1" s="794"/>
      <c r="G1" s="794"/>
      <c r="H1" s="794"/>
      <c r="I1" s="794"/>
      <c r="J1" s="794"/>
      <c r="K1" s="794"/>
    </row>
    <row r="2" spans="1:11" s="90" customFormat="1" ht="18">
      <c r="A2" s="795" t="s">
        <v>545</v>
      </c>
      <c r="B2" s="796"/>
      <c r="C2" s="796"/>
      <c r="D2" s="796"/>
      <c r="E2" s="796"/>
      <c r="F2" s="796"/>
      <c r="G2" s="796"/>
      <c r="H2" s="796"/>
      <c r="I2" s="796"/>
      <c r="J2" s="796"/>
      <c r="K2" s="796"/>
    </row>
    <row r="3" spans="1:11" ht="19.5" customHeight="1">
      <c r="A3" s="797" t="s">
        <v>131</v>
      </c>
      <c r="B3" s="797"/>
      <c r="C3" s="797"/>
      <c r="D3" s="797"/>
      <c r="E3" s="797"/>
      <c r="F3" s="797"/>
      <c r="G3" s="797"/>
      <c r="H3" s="797"/>
      <c r="I3" s="797"/>
      <c r="J3" s="797"/>
      <c r="K3" s="797"/>
    </row>
    <row r="4" spans="1:11" ht="15.75">
      <c r="A4" s="798" t="s">
        <v>545</v>
      </c>
      <c r="B4" s="798"/>
      <c r="C4" s="798"/>
      <c r="D4" s="798"/>
      <c r="E4" s="798"/>
      <c r="F4" s="798"/>
      <c r="G4" s="798"/>
      <c r="H4" s="798"/>
      <c r="I4" s="798"/>
      <c r="J4" s="798"/>
      <c r="K4" s="798"/>
    </row>
    <row r="5" spans="1:11" ht="20.100000000000001" customHeight="1">
      <c r="A5" s="27" t="s">
        <v>160</v>
      </c>
      <c r="B5" s="51"/>
      <c r="C5" s="51"/>
      <c r="D5" s="51"/>
      <c r="E5" s="51"/>
      <c r="F5" s="51"/>
      <c r="G5" s="52"/>
      <c r="H5" s="52"/>
      <c r="I5" s="52"/>
      <c r="J5" s="52"/>
      <c r="K5" s="53" t="s">
        <v>161</v>
      </c>
    </row>
    <row r="6" spans="1:11" s="5" customFormat="1" ht="14.25" customHeight="1">
      <c r="A6" s="827" t="s">
        <v>665</v>
      </c>
      <c r="B6" s="829" t="s">
        <v>24</v>
      </c>
      <c r="C6" s="829"/>
      <c r="D6" s="829"/>
      <c r="E6" s="830" t="s">
        <v>25</v>
      </c>
      <c r="F6" s="830"/>
      <c r="G6" s="830"/>
      <c r="H6" s="831" t="s">
        <v>0</v>
      </c>
      <c r="I6" s="831"/>
      <c r="J6" s="831"/>
      <c r="K6" s="832" t="s">
        <v>664</v>
      </c>
    </row>
    <row r="7" spans="1:11" s="5" customFormat="1" ht="14.25" customHeight="1">
      <c r="A7" s="827"/>
      <c r="B7" s="834" t="s">
        <v>26</v>
      </c>
      <c r="C7" s="834"/>
      <c r="D7" s="834"/>
      <c r="E7" s="834" t="s">
        <v>155</v>
      </c>
      <c r="F7" s="834"/>
      <c r="G7" s="834"/>
      <c r="H7" s="835" t="s">
        <v>1</v>
      </c>
      <c r="I7" s="835"/>
      <c r="J7" s="835"/>
      <c r="K7" s="832"/>
    </row>
    <row r="8" spans="1:11" s="5" customFormat="1" ht="14.25" customHeight="1">
      <c r="A8" s="827"/>
      <c r="B8" s="826" t="s">
        <v>323</v>
      </c>
      <c r="C8" s="826" t="s">
        <v>324</v>
      </c>
      <c r="D8" s="824" t="s">
        <v>322</v>
      </c>
      <c r="E8" s="826" t="s">
        <v>323</v>
      </c>
      <c r="F8" s="826" t="s">
        <v>324</v>
      </c>
      <c r="G8" s="824" t="s">
        <v>322</v>
      </c>
      <c r="H8" s="826" t="s">
        <v>323</v>
      </c>
      <c r="I8" s="826" t="s">
        <v>324</v>
      </c>
      <c r="J8" s="824" t="s">
        <v>322</v>
      </c>
      <c r="K8" s="832"/>
    </row>
    <row r="9" spans="1:11" s="5" customFormat="1" ht="14.25" customHeight="1">
      <c r="A9" s="828"/>
      <c r="B9" s="825"/>
      <c r="C9" s="825"/>
      <c r="D9" s="825"/>
      <c r="E9" s="825"/>
      <c r="F9" s="825"/>
      <c r="G9" s="825"/>
      <c r="H9" s="825"/>
      <c r="I9" s="825"/>
      <c r="J9" s="825"/>
      <c r="K9" s="833"/>
    </row>
    <row r="10" spans="1:11" s="422" customFormat="1" ht="27" customHeight="1" thickBot="1">
      <c r="A10" s="426">
        <v>2016</v>
      </c>
      <c r="B10" s="434">
        <v>78</v>
      </c>
      <c r="C10" s="434">
        <v>15</v>
      </c>
      <c r="D10" s="435">
        <f>SUM(B10:C10)</f>
        <v>93</v>
      </c>
      <c r="E10" s="434">
        <v>827</v>
      </c>
      <c r="F10" s="442">
        <v>76</v>
      </c>
      <c r="G10" s="435">
        <f>SUM(E10:F10)</f>
        <v>903</v>
      </c>
      <c r="H10" s="435">
        <f t="shared" ref="H10:I12" si="0">SUM(B10,E10)</f>
        <v>905</v>
      </c>
      <c r="I10" s="435">
        <f t="shared" si="0"/>
        <v>91</v>
      </c>
      <c r="J10" s="435">
        <f>SUM(H10:I10)</f>
        <v>996</v>
      </c>
      <c r="K10" s="427">
        <v>2016</v>
      </c>
    </row>
    <row r="11" spans="1:11" s="425" customFormat="1" ht="27" customHeight="1" thickBot="1">
      <c r="A11" s="428">
        <v>2017</v>
      </c>
      <c r="B11" s="436">
        <v>46</v>
      </c>
      <c r="C11" s="436">
        <v>12</v>
      </c>
      <c r="D11" s="437">
        <f t="shared" ref="D11:D13" si="1">SUM(B11:C11)</f>
        <v>58</v>
      </c>
      <c r="E11" s="436">
        <v>748</v>
      </c>
      <c r="F11" s="436">
        <v>64</v>
      </c>
      <c r="G11" s="437">
        <f>SUM(E11:F11)</f>
        <v>812</v>
      </c>
      <c r="H11" s="437">
        <f t="shared" si="0"/>
        <v>794</v>
      </c>
      <c r="I11" s="437">
        <f t="shared" si="0"/>
        <v>76</v>
      </c>
      <c r="J11" s="437">
        <f>SUM(H11:I11)</f>
        <v>870</v>
      </c>
      <c r="K11" s="429">
        <v>2017</v>
      </c>
    </row>
    <row r="12" spans="1:11" s="422" customFormat="1" ht="27" customHeight="1" thickBot="1">
      <c r="A12" s="430">
        <v>2018</v>
      </c>
      <c r="B12" s="438">
        <v>52</v>
      </c>
      <c r="C12" s="438">
        <v>7</v>
      </c>
      <c r="D12" s="439">
        <f t="shared" si="1"/>
        <v>59</v>
      </c>
      <c r="E12" s="438">
        <v>796</v>
      </c>
      <c r="F12" s="438">
        <v>79</v>
      </c>
      <c r="G12" s="439">
        <f t="shared" ref="G12" si="2">SUM(E12:F12)</f>
        <v>875</v>
      </c>
      <c r="H12" s="439">
        <f t="shared" si="0"/>
        <v>848</v>
      </c>
      <c r="I12" s="439">
        <f t="shared" si="0"/>
        <v>86</v>
      </c>
      <c r="J12" s="439">
        <f>SUM(H12:I12)</f>
        <v>934</v>
      </c>
      <c r="K12" s="431">
        <v>2018</v>
      </c>
    </row>
    <row r="13" spans="1:11" s="425" customFormat="1" ht="27" customHeight="1" thickBot="1">
      <c r="A13" s="428">
        <v>2019</v>
      </c>
      <c r="B13" s="436">
        <v>38</v>
      </c>
      <c r="C13" s="436">
        <v>4</v>
      </c>
      <c r="D13" s="437">
        <f t="shared" si="1"/>
        <v>42</v>
      </c>
      <c r="E13" s="436">
        <v>657</v>
      </c>
      <c r="F13" s="436">
        <v>29</v>
      </c>
      <c r="G13" s="437">
        <f>SUM(E13:F13)</f>
        <v>686</v>
      </c>
      <c r="H13" s="437">
        <f t="shared" ref="H13" si="3">SUM(B13,E13)</f>
        <v>695</v>
      </c>
      <c r="I13" s="437">
        <f t="shared" ref="I13" si="4">SUM(C13,F13)</f>
        <v>33</v>
      </c>
      <c r="J13" s="437">
        <f>SUM(H13:I13)</f>
        <v>728</v>
      </c>
      <c r="K13" s="429">
        <v>2019</v>
      </c>
    </row>
    <row r="14" spans="1:11" s="423" customFormat="1" ht="27" customHeight="1">
      <c r="A14" s="432">
        <v>2020</v>
      </c>
      <c r="B14" s="440">
        <v>28</v>
      </c>
      <c r="C14" s="440">
        <v>4</v>
      </c>
      <c r="D14" s="441">
        <f>SUM(B14:C14)</f>
        <v>32</v>
      </c>
      <c r="E14" s="440">
        <v>575</v>
      </c>
      <c r="F14" s="440">
        <v>48</v>
      </c>
      <c r="G14" s="441">
        <f>SUM(E14:F14)</f>
        <v>623</v>
      </c>
      <c r="H14" s="441">
        <f t="shared" ref="H14" si="5">SUM(B14,E14)</f>
        <v>603</v>
      </c>
      <c r="I14" s="441">
        <f t="shared" ref="I14" si="6">SUM(C14,F14)</f>
        <v>52</v>
      </c>
      <c r="J14" s="441">
        <f>SUM(H14:I14)</f>
        <v>655</v>
      </c>
      <c r="K14" s="433">
        <v>2020</v>
      </c>
    </row>
    <row r="18" spans="1:1">
      <c r="A18" s="424"/>
    </row>
    <row r="35" spans="2:4" s="18" customFormat="1">
      <c r="D35" s="18">
        <f t="shared" ref="D35:D57" si="7">SUM(B35:C35)</f>
        <v>0</v>
      </c>
    </row>
    <row r="36" spans="2:4" s="18" customFormat="1">
      <c r="D36" s="18">
        <f t="shared" si="7"/>
        <v>0</v>
      </c>
    </row>
    <row r="37" spans="2:4" s="18" customFormat="1">
      <c r="C37" s="18">
        <v>1</v>
      </c>
      <c r="D37" s="18">
        <f t="shared" si="7"/>
        <v>1</v>
      </c>
    </row>
    <row r="38" spans="2:4" s="18" customFormat="1">
      <c r="D38" s="18">
        <f t="shared" si="7"/>
        <v>0</v>
      </c>
    </row>
    <row r="39" spans="2:4" s="18" customFormat="1">
      <c r="D39" s="18">
        <f t="shared" si="7"/>
        <v>0</v>
      </c>
    </row>
    <row r="40" spans="2:4" s="18" customFormat="1">
      <c r="B40" s="18">
        <v>3</v>
      </c>
      <c r="C40" s="18">
        <v>34</v>
      </c>
      <c r="D40" s="18">
        <f t="shared" si="7"/>
        <v>37</v>
      </c>
    </row>
    <row r="41" spans="2:4" s="18" customFormat="1">
      <c r="B41" s="18">
        <v>7</v>
      </c>
      <c r="C41" s="18">
        <v>1</v>
      </c>
      <c r="D41" s="18">
        <f t="shared" si="7"/>
        <v>8</v>
      </c>
    </row>
    <row r="42" spans="2:4" s="18" customFormat="1">
      <c r="B42" s="18">
        <v>2</v>
      </c>
      <c r="D42" s="18">
        <f t="shared" si="7"/>
        <v>2</v>
      </c>
    </row>
    <row r="43" spans="2:4" s="18" customFormat="1">
      <c r="D43" s="18">
        <f t="shared" si="7"/>
        <v>0</v>
      </c>
    </row>
    <row r="44" spans="2:4" s="18" customFormat="1">
      <c r="D44" s="18">
        <f t="shared" si="7"/>
        <v>0</v>
      </c>
    </row>
    <row r="45" spans="2:4" s="18" customFormat="1">
      <c r="C45" s="18">
        <v>2</v>
      </c>
      <c r="D45" s="18">
        <f t="shared" si="7"/>
        <v>2</v>
      </c>
    </row>
    <row r="46" spans="2:4" s="18" customFormat="1">
      <c r="C46" s="18">
        <v>1</v>
      </c>
      <c r="D46" s="18">
        <f t="shared" si="7"/>
        <v>1</v>
      </c>
    </row>
    <row r="47" spans="2:4" s="18" customFormat="1">
      <c r="C47" s="18">
        <v>3</v>
      </c>
      <c r="D47" s="18">
        <f t="shared" si="7"/>
        <v>3</v>
      </c>
    </row>
    <row r="48" spans="2:4" s="18" customFormat="1">
      <c r="D48" s="18">
        <f t="shared" si="7"/>
        <v>0</v>
      </c>
    </row>
    <row r="49" spans="2:4" s="18" customFormat="1">
      <c r="B49" s="18">
        <v>1</v>
      </c>
      <c r="D49" s="18">
        <f t="shared" si="7"/>
        <v>1</v>
      </c>
    </row>
    <row r="50" spans="2:4" s="18" customFormat="1">
      <c r="D50" s="18">
        <f t="shared" si="7"/>
        <v>0</v>
      </c>
    </row>
    <row r="51" spans="2:4" s="18" customFormat="1">
      <c r="C51" s="18">
        <v>2</v>
      </c>
      <c r="D51" s="18">
        <f t="shared" si="7"/>
        <v>2</v>
      </c>
    </row>
    <row r="52" spans="2:4" s="18" customFormat="1">
      <c r="D52" s="18">
        <f t="shared" si="7"/>
        <v>0</v>
      </c>
    </row>
    <row r="53" spans="2:4" s="18" customFormat="1">
      <c r="C53" s="18">
        <v>1</v>
      </c>
      <c r="D53" s="18">
        <f t="shared" si="7"/>
        <v>1</v>
      </c>
    </row>
    <row r="54" spans="2:4" s="18" customFormat="1">
      <c r="C54" s="18">
        <v>7</v>
      </c>
      <c r="D54" s="18">
        <f t="shared" si="7"/>
        <v>7</v>
      </c>
    </row>
    <row r="55" spans="2:4" s="18" customFormat="1">
      <c r="C55" s="18">
        <v>25</v>
      </c>
      <c r="D55" s="18">
        <f t="shared" si="7"/>
        <v>25</v>
      </c>
    </row>
    <row r="56" spans="2:4" s="18" customFormat="1">
      <c r="D56" s="18">
        <f t="shared" si="7"/>
        <v>0</v>
      </c>
    </row>
    <row r="57" spans="2:4" s="18" customFormat="1">
      <c r="D57" s="18">
        <f t="shared" si="7"/>
        <v>0</v>
      </c>
    </row>
  </sheetData>
  <mergeCells count="21">
    <mergeCell ref="A1:K1"/>
    <mergeCell ref="A3:K3"/>
    <mergeCell ref="A4:K4"/>
    <mergeCell ref="A6:A9"/>
    <mergeCell ref="B6:D6"/>
    <mergeCell ref="E6:G6"/>
    <mergeCell ref="H6:J6"/>
    <mergeCell ref="K6:K9"/>
    <mergeCell ref="B7:D7"/>
    <mergeCell ref="E7:G7"/>
    <mergeCell ref="H7:J7"/>
    <mergeCell ref="B8:B9"/>
    <mergeCell ref="C8:C9"/>
    <mergeCell ref="D8:D9"/>
    <mergeCell ref="E8:E9"/>
    <mergeCell ref="F8:F9"/>
    <mergeCell ref="G8:G9"/>
    <mergeCell ref="H8:H9"/>
    <mergeCell ref="I8:I9"/>
    <mergeCell ref="A2:K2"/>
    <mergeCell ref="J8:J9"/>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40"/>
  <sheetViews>
    <sheetView showGridLines="0" rightToLeft="1" view="pageBreakPreview" zoomScale="90" zoomScaleNormal="100" zoomScaleSheetLayoutView="90" workbookViewId="0">
      <selection activeCell="G7" sqref="G7"/>
    </sheetView>
  </sheetViews>
  <sheetFormatPr defaultRowHeight="12.75"/>
  <cols>
    <col min="1" max="1" width="22.42578125" style="16" customWidth="1"/>
    <col min="2" max="2" width="7.28515625" style="16" customWidth="1"/>
    <col min="3" max="3" width="7.7109375" style="16" customWidth="1"/>
    <col min="4" max="5" width="7.28515625" style="16" customWidth="1"/>
    <col min="6" max="6" width="7.7109375" style="16" customWidth="1"/>
    <col min="7" max="8" width="7.28515625" style="16" customWidth="1"/>
    <col min="9" max="9" width="7.7109375" style="16" customWidth="1"/>
    <col min="10" max="10" width="7.28515625" style="16" customWidth="1"/>
    <col min="11" max="11" width="27.5703125" style="16" customWidth="1"/>
    <col min="12" max="16384" width="9.140625" style="4"/>
  </cols>
  <sheetData>
    <row r="1" spans="1:11" ht="18">
      <c r="A1" s="793" t="s">
        <v>784</v>
      </c>
      <c r="B1" s="794"/>
      <c r="C1" s="794"/>
      <c r="D1" s="794"/>
      <c r="E1" s="794"/>
      <c r="F1" s="794"/>
      <c r="G1" s="794"/>
      <c r="H1" s="794"/>
      <c r="I1" s="794"/>
      <c r="J1" s="794"/>
      <c r="K1" s="794"/>
    </row>
    <row r="2" spans="1:11" s="90" customFormat="1" ht="18">
      <c r="A2" s="795">
        <v>2020</v>
      </c>
      <c r="B2" s="796"/>
      <c r="C2" s="796"/>
      <c r="D2" s="796"/>
      <c r="E2" s="796"/>
      <c r="F2" s="796"/>
      <c r="G2" s="796"/>
      <c r="H2" s="796"/>
      <c r="I2" s="796"/>
      <c r="J2" s="796"/>
      <c r="K2" s="796"/>
    </row>
    <row r="3" spans="1:11" ht="35.25" customHeight="1">
      <c r="A3" s="797" t="s">
        <v>248</v>
      </c>
      <c r="B3" s="797"/>
      <c r="C3" s="797"/>
      <c r="D3" s="797"/>
      <c r="E3" s="797"/>
      <c r="F3" s="797"/>
      <c r="G3" s="797"/>
      <c r="H3" s="797"/>
      <c r="I3" s="797"/>
      <c r="J3" s="797"/>
      <c r="K3" s="797"/>
    </row>
    <row r="4" spans="1:11" ht="15.75">
      <c r="A4" s="798">
        <v>2020</v>
      </c>
      <c r="B4" s="798"/>
      <c r="C4" s="798"/>
      <c r="D4" s="798"/>
      <c r="E4" s="798"/>
      <c r="F4" s="798"/>
      <c r="G4" s="798"/>
      <c r="H4" s="798"/>
      <c r="I4" s="798"/>
      <c r="J4" s="798"/>
      <c r="K4" s="798"/>
    </row>
    <row r="5" spans="1:11" ht="20.100000000000001" customHeight="1">
      <c r="A5" s="27" t="s">
        <v>162</v>
      </c>
      <c r="B5" s="26"/>
      <c r="C5" s="26"/>
      <c r="D5" s="26"/>
      <c r="E5" s="26"/>
      <c r="F5" s="26"/>
      <c r="G5" s="4"/>
      <c r="H5" s="4"/>
      <c r="I5" s="4"/>
      <c r="J5" s="4"/>
      <c r="K5" s="53" t="s">
        <v>163</v>
      </c>
    </row>
    <row r="6" spans="1:11" s="5" customFormat="1" ht="14.25" customHeight="1">
      <c r="A6" s="827" t="s">
        <v>508</v>
      </c>
      <c r="B6" s="830" t="s">
        <v>24</v>
      </c>
      <c r="C6" s="830"/>
      <c r="D6" s="830"/>
      <c r="E6" s="830" t="s">
        <v>25</v>
      </c>
      <c r="F6" s="830"/>
      <c r="G6" s="830"/>
      <c r="H6" s="831" t="s">
        <v>0</v>
      </c>
      <c r="I6" s="831"/>
      <c r="J6" s="831"/>
      <c r="K6" s="832" t="s">
        <v>666</v>
      </c>
    </row>
    <row r="7" spans="1:11" s="5" customFormat="1" ht="14.25" customHeight="1">
      <c r="A7" s="827"/>
      <c r="B7" s="834" t="s">
        <v>26</v>
      </c>
      <c r="C7" s="834"/>
      <c r="D7" s="834"/>
      <c r="E7" s="834" t="s">
        <v>155</v>
      </c>
      <c r="F7" s="834"/>
      <c r="G7" s="834"/>
      <c r="H7" s="835" t="s">
        <v>1</v>
      </c>
      <c r="I7" s="835"/>
      <c r="J7" s="835"/>
      <c r="K7" s="832"/>
    </row>
    <row r="8" spans="1:11" s="5" customFormat="1" ht="14.25" customHeight="1">
      <c r="A8" s="827"/>
      <c r="B8" s="826" t="s">
        <v>323</v>
      </c>
      <c r="C8" s="826" t="s">
        <v>324</v>
      </c>
      <c r="D8" s="824" t="s">
        <v>322</v>
      </c>
      <c r="E8" s="826" t="s">
        <v>323</v>
      </c>
      <c r="F8" s="826" t="s">
        <v>324</v>
      </c>
      <c r="G8" s="824" t="s">
        <v>322</v>
      </c>
      <c r="H8" s="826" t="s">
        <v>323</v>
      </c>
      <c r="I8" s="826" t="s">
        <v>324</v>
      </c>
      <c r="J8" s="824" t="s">
        <v>322</v>
      </c>
      <c r="K8" s="832"/>
    </row>
    <row r="9" spans="1:11" s="5" customFormat="1" ht="14.25" customHeight="1">
      <c r="A9" s="827"/>
      <c r="B9" s="826"/>
      <c r="C9" s="826"/>
      <c r="D9" s="826"/>
      <c r="E9" s="826"/>
      <c r="F9" s="826"/>
      <c r="G9" s="826"/>
      <c r="H9" s="826"/>
      <c r="I9" s="826"/>
      <c r="J9" s="826"/>
      <c r="K9" s="832"/>
    </row>
    <row r="10" spans="1:11" s="5" customFormat="1" ht="21" customHeight="1">
      <c r="A10" s="262" t="s">
        <v>149</v>
      </c>
      <c r="B10" s="236">
        <v>3</v>
      </c>
      <c r="C10" s="236">
        <v>0</v>
      </c>
      <c r="D10" s="237">
        <f>SUM(B10:C10)</f>
        <v>3</v>
      </c>
      <c r="E10" s="236">
        <v>0</v>
      </c>
      <c r="F10" s="236">
        <v>0</v>
      </c>
      <c r="G10" s="237">
        <f>SUM(E10:F10)</f>
        <v>0</v>
      </c>
      <c r="H10" s="237">
        <f>SUM(B10,E10)</f>
        <v>3</v>
      </c>
      <c r="I10" s="237">
        <f>SUM(C10,F10)</f>
        <v>0</v>
      </c>
      <c r="J10" s="237">
        <f>SUM(,H10:I10)</f>
        <v>3</v>
      </c>
      <c r="K10" s="168" t="s">
        <v>396</v>
      </c>
    </row>
    <row r="11" spans="1:11" s="5" customFormat="1" ht="29.25" customHeight="1">
      <c r="A11" s="263" t="s">
        <v>152</v>
      </c>
      <c r="B11" s="238">
        <v>3</v>
      </c>
      <c r="C11" s="238">
        <v>0</v>
      </c>
      <c r="D11" s="239">
        <f>SUM(B11:C11)</f>
        <v>3</v>
      </c>
      <c r="E11" s="238">
        <v>0</v>
      </c>
      <c r="F11" s="238">
        <v>0</v>
      </c>
      <c r="G11" s="239">
        <f>SUM(E11:F11)</f>
        <v>0</v>
      </c>
      <c r="H11" s="239">
        <f>SUM(B11,E11)</f>
        <v>3</v>
      </c>
      <c r="I11" s="239">
        <f>SUM(C11,F11)</f>
        <v>0</v>
      </c>
      <c r="J11" s="239">
        <f>SUM(,H11:I11)</f>
        <v>3</v>
      </c>
      <c r="K11" s="169" t="s">
        <v>395</v>
      </c>
    </row>
    <row r="12" spans="1:11" s="5" customFormat="1" ht="21" customHeight="1">
      <c r="A12" s="262" t="s">
        <v>150</v>
      </c>
      <c r="B12" s="236">
        <v>2</v>
      </c>
      <c r="C12" s="236">
        <v>0</v>
      </c>
      <c r="D12" s="237">
        <f>SUM(B12:C12)</f>
        <v>2</v>
      </c>
      <c r="E12" s="236">
        <v>0</v>
      </c>
      <c r="F12" s="236">
        <v>3</v>
      </c>
      <c r="G12" s="237">
        <f>SUM(E12:F12)</f>
        <v>3</v>
      </c>
      <c r="H12" s="237">
        <f t="shared" ref="H12:H37" si="0">SUM(B12,E12)</f>
        <v>2</v>
      </c>
      <c r="I12" s="237">
        <f t="shared" ref="I12:I37" si="1">SUM(C12,F12)</f>
        <v>3</v>
      </c>
      <c r="J12" s="237">
        <f>SUM(,H12:I12)</f>
        <v>5</v>
      </c>
      <c r="K12" s="168" t="s">
        <v>151</v>
      </c>
    </row>
    <row r="13" spans="1:11" s="6" customFormat="1" ht="21" customHeight="1" thickBot="1">
      <c r="A13" s="264" t="s">
        <v>64</v>
      </c>
      <c r="B13" s="238">
        <v>8</v>
      </c>
      <c r="C13" s="238">
        <v>0</v>
      </c>
      <c r="D13" s="239">
        <f>SUM(B13:C13)</f>
        <v>8</v>
      </c>
      <c r="E13" s="238">
        <v>0</v>
      </c>
      <c r="F13" s="238">
        <v>0</v>
      </c>
      <c r="G13" s="239">
        <f>SUM(E13:F13)</f>
        <v>0</v>
      </c>
      <c r="H13" s="239">
        <f t="shared" si="0"/>
        <v>8</v>
      </c>
      <c r="I13" s="239">
        <f t="shared" si="1"/>
        <v>0</v>
      </c>
      <c r="J13" s="239">
        <f>SUM(H13:I13)</f>
        <v>8</v>
      </c>
      <c r="K13" s="267" t="s">
        <v>394</v>
      </c>
    </row>
    <row r="14" spans="1:11" s="6" customFormat="1" ht="21" customHeight="1" thickBot="1">
      <c r="A14" s="75" t="s">
        <v>62</v>
      </c>
      <c r="B14" s="236">
        <v>2</v>
      </c>
      <c r="C14" s="236">
        <v>0</v>
      </c>
      <c r="D14" s="237">
        <f t="shared" ref="D14:D37" si="2">SUM(B14:C14)</f>
        <v>2</v>
      </c>
      <c r="E14" s="236">
        <v>0</v>
      </c>
      <c r="F14" s="236">
        <v>0</v>
      </c>
      <c r="G14" s="237">
        <f t="shared" ref="G14:G37" si="3">SUM(E14:F14)</f>
        <v>0</v>
      </c>
      <c r="H14" s="237">
        <f t="shared" si="0"/>
        <v>2</v>
      </c>
      <c r="I14" s="237">
        <f t="shared" si="1"/>
        <v>0</v>
      </c>
      <c r="J14" s="237">
        <f t="shared" ref="J14:J37" si="4">SUM(H14:I14)</f>
        <v>2</v>
      </c>
      <c r="K14" s="268" t="s">
        <v>393</v>
      </c>
    </row>
    <row r="15" spans="1:11" s="6" customFormat="1" ht="24.75" thickBot="1">
      <c r="A15" s="74" t="s">
        <v>153</v>
      </c>
      <c r="B15" s="238">
        <v>1</v>
      </c>
      <c r="C15" s="238">
        <v>0</v>
      </c>
      <c r="D15" s="239">
        <f t="shared" si="2"/>
        <v>1</v>
      </c>
      <c r="E15" s="238">
        <v>0</v>
      </c>
      <c r="F15" s="238">
        <v>0</v>
      </c>
      <c r="G15" s="239">
        <f t="shared" si="3"/>
        <v>0</v>
      </c>
      <c r="H15" s="239">
        <f t="shared" si="0"/>
        <v>1</v>
      </c>
      <c r="I15" s="239">
        <f t="shared" si="1"/>
        <v>0</v>
      </c>
      <c r="J15" s="239">
        <f>SUM(H15:I15)</f>
        <v>1</v>
      </c>
      <c r="K15" s="269" t="s">
        <v>303</v>
      </c>
    </row>
    <row r="16" spans="1:11" s="6" customFormat="1" ht="21" customHeight="1" thickBot="1">
      <c r="A16" s="75" t="s">
        <v>65</v>
      </c>
      <c r="B16" s="236">
        <v>2</v>
      </c>
      <c r="C16" s="236">
        <v>0</v>
      </c>
      <c r="D16" s="237">
        <f t="shared" si="2"/>
        <v>2</v>
      </c>
      <c r="E16" s="236">
        <v>5</v>
      </c>
      <c r="F16" s="236">
        <v>0</v>
      </c>
      <c r="G16" s="237">
        <f t="shared" si="3"/>
        <v>5</v>
      </c>
      <c r="H16" s="237">
        <f t="shared" si="0"/>
        <v>7</v>
      </c>
      <c r="I16" s="237">
        <f t="shared" si="1"/>
        <v>0</v>
      </c>
      <c r="J16" s="237">
        <f t="shared" si="4"/>
        <v>7</v>
      </c>
      <c r="K16" s="268" t="s">
        <v>398</v>
      </c>
    </row>
    <row r="17" spans="1:11" s="6" customFormat="1" ht="21" customHeight="1" thickBot="1">
      <c r="A17" s="74" t="s">
        <v>63</v>
      </c>
      <c r="B17" s="238">
        <v>0</v>
      </c>
      <c r="C17" s="238">
        <v>0</v>
      </c>
      <c r="D17" s="239">
        <f t="shared" si="2"/>
        <v>0</v>
      </c>
      <c r="E17" s="238">
        <v>1</v>
      </c>
      <c r="F17" s="238">
        <v>0</v>
      </c>
      <c r="G17" s="239">
        <f t="shared" si="3"/>
        <v>1</v>
      </c>
      <c r="H17" s="239">
        <f t="shared" si="0"/>
        <v>1</v>
      </c>
      <c r="I17" s="239">
        <f t="shared" si="1"/>
        <v>0</v>
      </c>
      <c r="J17" s="239">
        <f t="shared" si="4"/>
        <v>1</v>
      </c>
      <c r="K17" s="269" t="s">
        <v>399</v>
      </c>
    </row>
    <row r="18" spans="1:11" s="6" customFormat="1" ht="21" customHeight="1" thickBot="1">
      <c r="A18" s="75" t="s">
        <v>27</v>
      </c>
      <c r="B18" s="236">
        <v>0</v>
      </c>
      <c r="C18" s="236">
        <v>0</v>
      </c>
      <c r="D18" s="237">
        <f t="shared" si="2"/>
        <v>0</v>
      </c>
      <c r="E18" s="236">
        <v>7</v>
      </c>
      <c r="F18" s="236">
        <v>0</v>
      </c>
      <c r="G18" s="237">
        <f t="shared" si="3"/>
        <v>7</v>
      </c>
      <c r="H18" s="237">
        <f t="shared" si="0"/>
        <v>7</v>
      </c>
      <c r="I18" s="237">
        <f t="shared" si="1"/>
        <v>0</v>
      </c>
      <c r="J18" s="237">
        <f t="shared" si="4"/>
        <v>7</v>
      </c>
      <c r="K18" s="268" t="s">
        <v>397</v>
      </c>
    </row>
    <row r="19" spans="1:11" s="6" customFormat="1" ht="21" customHeight="1" thickBot="1">
      <c r="A19" s="74" t="s">
        <v>28</v>
      </c>
      <c r="B19" s="238">
        <v>2</v>
      </c>
      <c r="C19" s="238">
        <v>2</v>
      </c>
      <c r="D19" s="239">
        <f t="shared" si="2"/>
        <v>4</v>
      </c>
      <c r="E19" s="238">
        <v>125</v>
      </c>
      <c r="F19" s="238">
        <v>20</v>
      </c>
      <c r="G19" s="239">
        <f t="shared" si="3"/>
        <v>145</v>
      </c>
      <c r="H19" s="239">
        <f t="shared" si="0"/>
        <v>127</v>
      </c>
      <c r="I19" s="239">
        <f t="shared" si="1"/>
        <v>22</v>
      </c>
      <c r="J19" s="239">
        <f t="shared" si="4"/>
        <v>149</v>
      </c>
      <c r="K19" s="269" t="s">
        <v>401</v>
      </c>
    </row>
    <row r="20" spans="1:11" s="6" customFormat="1" ht="21" customHeight="1" thickBot="1">
      <c r="A20" s="75" t="s">
        <v>29</v>
      </c>
      <c r="B20" s="236">
        <v>0</v>
      </c>
      <c r="C20" s="236">
        <v>0</v>
      </c>
      <c r="D20" s="237">
        <f t="shared" si="2"/>
        <v>0</v>
      </c>
      <c r="E20" s="236">
        <v>12</v>
      </c>
      <c r="F20" s="236">
        <v>1</v>
      </c>
      <c r="G20" s="237">
        <f t="shared" si="3"/>
        <v>13</v>
      </c>
      <c r="H20" s="237">
        <f t="shared" si="0"/>
        <v>12</v>
      </c>
      <c r="I20" s="237">
        <f t="shared" si="1"/>
        <v>1</v>
      </c>
      <c r="J20" s="237">
        <f t="shared" si="4"/>
        <v>13</v>
      </c>
      <c r="K20" s="268" t="s">
        <v>400</v>
      </c>
    </row>
    <row r="21" spans="1:11" s="6" customFormat="1" ht="21" customHeight="1" thickBot="1">
      <c r="A21" s="74" t="s">
        <v>30</v>
      </c>
      <c r="B21" s="238">
        <v>0</v>
      </c>
      <c r="C21" s="238">
        <v>1</v>
      </c>
      <c r="D21" s="239">
        <f t="shared" si="2"/>
        <v>1</v>
      </c>
      <c r="E21" s="238">
        <v>26</v>
      </c>
      <c r="F21" s="238">
        <v>0</v>
      </c>
      <c r="G21" s="239">
        <f t="shared" si="3"/>
        <v>26</v>
      </c>
      <c r="H21" s="239">
        <f t="shared" si="0"/>
        <v>26</v>
      </c>
      <c r="I21" s="239">
        <f t="shared" si="1"/>
        <v>1</v>
      </c>
      <c r="J21" s="239">
        <f t="shared" si="4"/>
        <v>27</v>
      </c>
      <c r="K21" s="269" t="s">
        <v>402</v>
      </c>
    </row>
    <row r="22" spans="1:11" s="6" customFormat="1" ht="21" customHeight="1" thickBot="1">
      <c r="A22" s="75" t="s">
        <v>31</v>
      </c>
      <c r="B22" s="236">
        <v>0</v>
      </c>
      <c r="C22" s="236">
        <v>0</v>
      </c>
      <c r="D22" s="237">
        <f t="shared" si="2"/>
        <v>0</v>
      </c>
      <c r="E22" s="236">
        <v>6</v>
      </c>
      <c r="F22" s="236">
        <v>0</v>
      </c>
      <c r="G22" s="237">
        <f t="shared" si="3"/>
        <v>6</v>
      </c>
      <c r="H22" s="237">
        <f t="shared" si="0"/>
        <v>6</v>
      </c>
      <c r="I22" s="237">
        <f t="shared" si="1"/>
        <v>0</v>
      </c>
      <c r="J22" s="237">
        <f t="shared" si="4"/>
        <v>6</v>
      </c>
      <c r="K22" s="268" t="s">
        <v>403</v>
      </c>
    </row>
    <row r="23" spans="1:11" s="44" customFormat="1" ht="21" customHeight="1" thickBot="1">
      <c r="A23" s="74" t="s">
        <v>32</v>
      </c>
      <c r="B23" s="238">
        <v>0</v>
      </c>
      <c r="C23" s="238">
        <v>0</v>
      </c>
      <c r="D23" s="239">
        <f t="shared" si="2"/>
        <v>0</v>
      </c>
      <c r="E23" s="238">
        <v>23</v>
      </c>
      <c r="F23" s="238">
        <v>0</v>
      </c>
      <c r="G23" s="239">
        <f t="shared" si="3"/>
        <v>23</v>
      </c>
      <c r="H23" s="239">
        <f t="shared" si="0"/>
        <v>23</v>
      </c>
      <c r="I23" s="239">
        <f t="shared" si="1"/>
        <v>0</v>
      </c>
      <c r="J23" s="239">
        <f t="shared" si="4"/>
        <v>23</v>
      </c>
      <c r="K23" s="269" t="s">
        <v>404</v>
      </c>
    </row>
    <row r="24" spans="1:11" s="6" customFormat="1" ht="21" customHeight="1" thickBot="1">
      <c r="A24" s="75" t="s">
        <v>33</v>
      </c>
      <c r="B24" s="236">
        <v>0</v>
      </c>
      <c r="C24" s="236">
        <v>0</v>
      </c>
      <c r="D24" s="237">
        <f t="shared" si="2"/>
        <v>0</v>
      </c>
      <c r="E24" s="236">
        <v>2</v>
      </c>
      <c r="F24" s="236">
        <v>0</v>
      </c>
      <c r="G24" s="237">
        <f t="shared" si="3"/>
        <v>2</v>
      </c>
      <c r="H24" s="237">
        <f t="shared" si="0"/>
        <v>2</v>
      </c>
      <c r="I24" s="237">
        <f t="shared" si="1"/>
        <v>0</v>
      </c>
      <c r="J24" s="237">
        <f t="shared" si="4"/>
        <v>2</v>
      </c>
      <c r="K24" s="268" t="s">
        <v>405</v>
      </c>
    </row>
    <row r="25" spans="1:11" s="6" customFormat="1" ht="21" customHeight="1" thickBot="1">
      <c r="A25" s="74" t="s">
        <v>34</v>
      </c>
      <c r="B25" s="238">
        <v>1</v>
      </c>
      <c r="C25" s="238">
        <v>0</v>
      </c>
      <c r="D25" s="239">
        <f t="shared" si="2"/>
        <v>1</v>
      </c>
      <c r="E25" s="238">
        <v>31</v>
      </c>
      <c r="F25" s="238">
        <v>0</v>
      </c>
      <c r="G25" s="239">
        <f t="shared" si="3"/>
        <v>31</v>
      </c>
      <c r="H25" s="239">
        <f t="shared" si="0"/>
        <v>32</v>
      </c>
      <c r="I25" s="239">
        <f t="shared" si="1"/>
        <v>0</v>
      </c>
      <c r="J25" s="239">
        <f t="shared" si="4"/>
        <v>32</v>
      </c>
      <c r="K25" s="269" t="s">
        <v>406</v>
      </c>
    </row>
    <row r="26" spans="1:11" s="6" customFormat="1" ht="21" customHeight="1" thickBot="1">
      <c r="A26" s="265" t="s">
        <v>104</v>
      </c>
      <c r="B26" s="236">
        <v>0</v>
      </c>
      <c r="C26" s="236">
        <v>0</v>
      </c>
      <c r="D26" s="237">
        <f t="shared" si="2"/>
        <v>0</v>
      </c>
      <c r="E26" s="236">
        <v>41</v>
      </c>
      <c r="F26" s="236">
        <v>11</v>
      </c>
      <c r="G26" s="237">
        <f t="shared" si="3"/>
        <v>52</v>
      </c>
      <c r="H26" s="237">
        <f t="shared" si="0"/>
        <v>41</v>
      </c>
      <c r="I26" s="237">
        <f t="shared" si="1"/>
        <v>11</v>
      </c>
      <c r="J26" s="237">
        <f t="shared" si="4"/>
        <v>52</v>
      </c>
      <c r="K26" s="270" t="s">
        <v>407</v>
      </c>
    </row>
    <row r="27" spans="1:11" s="6" customFormat="1" ht="21" customHeight="1" thickBot="1">
      <c r="A27" s="74" t="s">
        <v>103</v>
      </c>
      <c r="B27" s="238">
        <v>0</v>
      </c>
      <c r="C27" s="238">
        <v>0</v>
      </c>
      <c r="D27" s="239">
        <f t="shared" si="2"/>
        <v>0</v>
      </c>
      <c r="E27" s="238">
        <v>10</v>
      </c>
      <c r="F27" s="238">
        <v>1</v>
      </c>
      <c r="G27" s="239">
        <f t="shared" si="3"/>
        <v>11</v>
      </c>
      <c r="H27" s="239">
        <f t="shared" si="0"/>
        <v>10</v>
      </c>
      <c r="I27" s="239">
        <f t="shared" si="1"/>
        <v>1</v>
      </c>
      <c r="J27" s="239">
        <f t="shared" si="4"/>
        <v>11</v>
      </c>
      <c r="K27" s="269" t="s">
        <v>408</v>
      </c>
    </row>
    <row r="28" spans="1:11" s="6" customFormat="1" ht="21" customHeight="1" thickBot="1">
      <c r="A28" s="75" t="s">
        <v>35</v>
      </c>
      <c r="B28" s="236">
        <v>3</v>
      </c>
      <c r="C28" s="236">
        <v>1</v>
      </c>
      <c r="D28" s="237">
        <f t="shared" si="2"/>
        <v>4</v>
      </c>
      <c r="E28" s="236">
        <v>2</v>
      </c>
      <c r="F28" s="236">
        <v>0</v>
      </c>
      <c r="G28" s="237">
        <f t="shared" si="3"/>
        <v>2</v>
      </c>
      <c r="H28" s="237">
        <f t="shared" si="0"/>
        <v>5</v>
      </c>
      <c r="I28" s="237">
        <f t="shared" si="1"/>
        <v>1</v>
      </c>
      <c r="J28" s="237">
        <f t="shared" si="4"/>
        <v>6</v>
      </c>
      <c r="K28" s="268" t="s">
        <v>409</v>
      </c>
    </row>
    <row r="29" spans="1:11" s="6" customFormat="1" ht="21" customHeight="1" thickBot="1">
      <c r="A29" s="74" t="s">
        <v>36</v>
      </c>
      <c r="B29" s="238">
        <v>0</v>
      </c>
      <c r="C29" s="238">
        <v>0</v>
      </c>
      <c r="D29" s="239">
        <f t="shared" si="2"/>
        <v>0</v>
      </c>
      <c r="E29" s="238">
        <v>95</v>
      </c>
      <c r="F29" s="238">
        <v>0</v>
      </c>
      <c r="G29" s="239">
        <f t="shared" si="3"/>
        <v>95</v>
      </c>
      <c r="H29" s="239">
        <f t="shared" si="0"/>
        <v>95</v>
      </c>
      <c r="I29" s="239">
        <f t="shared" si="1"/>
        <v>0</v>
      </c>
      <c r="J29" s="239">
        <f t="shared" si="4"/>
        <v>95</v>
      </c>
      <c r="K29" s="269" t="s">
        <v>410</v>
      </c>
    </row>
    <row r="30" spans="1:11" s="45" customFormat="1" ht="21" customHeight="1" thickBot="1">
      <c r="A30" s="265" t="s">
        <v>37</v>
      </c>
      <c r="B30" s="236">
        <v>0</v>
      </c>
      <c r="C30" s="236">
        <v>0</v>
      </c>
      <c r="D30" s="237">
        <f t="shared" si="2"/>
        <v>0</v>
      </c>
      <c r="E30" s="236">
        <v>27</v>
      </c>
      <c r="F30" s="236">
        <v>0</v>
      </c>
      <c r="G30" s="237">
        <f t="shared" si="3"/>
        <v>27</v>
      </c>
      <c r="H30" s="237">
        <f t="shared" si="0"/>
        <v>27</v>
      </c>
      <c r="I30" s="237">
        <f t="shared" si="1"/>
        <v>0</v>
      </c>
      <c r="J30" s="237">
        <f t="shared" si="4"/>
        <v>27</v>
      </c>
      <c r="K30" s="270" t="s">
        <v>411</v>
      </c>
    </row>
    <row r="31" spans="1:11" s="44" customFormat="1" ht="21" customHeight="1" thickBot="1">
      <c r="A31" s="74" t="s">
        <v>38</v>
      </c>
      <c r="B31" s="238">
        <v>0</v>
      </c>
      <c r="C31" s="238">
        <v>0</v>
      </c>
      <c r="D31" s="239">
        <f t="shared" si="2"/>
        <v>0</v>
      </c>
      <c r="E31" s="238">
        <v>8</v>
      </c>
      <c r="F31" s="238">
        <v>0</v>
      </c>
      <c r="G31" s="239">
        <f t="shared" si="3"/>
        <v>8</v>
      </c>
      <c r="H31" s="239">
        <f t="shared" si="0"/>
        <v>8</v>
      </c>
      <c r="I31" s="239">
        <f t="shared" si="1"/>
        <v>0</v>
      </c>
      <c r="J31" s="239">
        <f t="shared" si="4"/>
        <v>8</v>
      </c>
      <c r="K31" s="269" t="s">
        <v>412</v>
      </c>
    </row>
    <row r="32" spans="1:11" s="45" customFormat="1" ht="21" customHeight="1" thickBot="1">
      <c r="A32" s="265" t="s">
        <v>39</v>
      </c>
      <c r="B32" s="236">
        <v>0</v>
      </c>
      <c r="C32" s="236">
        <v>0</v>
      </c>
      <c r="D32" s="237">
        <f t="shared" si="2"/>
        <v>0</v>
      </c>
      <c r="E32" s="236">
        <v>8</v>
      </c>
      <c r="F32" s="236">
        <v>1</v>
      </c>
      <c r="G32" s="237">
        <f t="shared" si="3"/>
        <v>9</v>
      </c>
      <c r="H32" s="237">
        <f t="shared" si="0"/>
        <v>8</v>
      </c>
      <c r="I32" s="237">
        <f t="shared" si="1"/>
        <v>1</v>
      </c>
      <c r="J32" s="237">
        <f t="shared" si="4"/>
        <v>9</v>
      </c>
      <c r="K32" s="270" t="s">
        <v>413</v>
      </c>
    </row>
    <row r="33" spans="1:11" s="44" customFormat="1" ht="21" customHeight="1" thickBot="1">
      <c r="A33" s="74" t="s">
        <v>40</v>
      </c>
      <c r="B33" s="238">
        <v>0</v>
      </c>
      <c r="C33" s="238">
        <v>0</v>
      </c>
      <c r="D33" s="239">
        <f t="shared" si="2"/>
        <v>0</v>
      </c>
      <c r="E33" s="238">
        <v>6</v>
      </c>
      <c r="F33" s="238">
        <v>4</v>
      </c>
      <c r="G33" s="239">
        <f t="shared" si="3"/>
        <v>10</v>
      </c>
      <c r="H33" s="239">
        <f t="shared" si="0"/>
        <v>6</v>
      </c>
      <c r="I33" s="239">
        <f t="shared" si="1"/>
        <v>4</v>
      </c>
      <c r="J33" s="239">
        <f t="shared" si="4"/>
        <v>10</v>
      </c>
      <c r="K33" s="269" t="s">
        <v>414</v>
      </c>
    </row>
    <row r="34" spans="1:11" s="45" customFormat="1" ht="21" customHeight="1" thickBot="1">
      <c r="A34" s="265" t="s">
        <v>785</v>
      </c>
      <c r="B34" s="236">
        <v>1</v>
      </c>
      <c r="C34" s="236">
        <v>0</v>
      </c>
      <c r="D34" s="237">
        <f t="shared" si="2"/>
        <v>1</v>
      </c>
      <c r="E34" s="236">
        <v>14</v>
      </c>
      <c r="F34" s="236">
        <v>0</v>
      </c>
      <c r="G34" s="237">
        <f t="shared" si="3"/>
        <v>14</v>
      </c>
      <c r="H34" s="237">
        <f t="shared" si="0"/>
        <v>15</v>
      </c>
      <c r="I34" s="237">
        <f t="shared" si="1"/>
        <v>0</v>
      </c>
      <c r="J34" s="237">
        <f t="shared" si="4"/>
        <v>15</v>
      </c>
      <c r="K34" s="270" t="s">
        <v>415</v>
      </c>
    </row>
    <row r="35" spans="1:11" s="45" customFormat="1" ht="21" customHeight="1" thickBot="1">
      <c r="A35" s="74" t="s">
        <v>788</v>
      </c>
      <c r="B35" s="238">
        <v>0</v>
      </c>
      <c r="C35" s="238">
        <v>0</v>
      </c>
      <c r="D35" s="239">
        <f t="shared" si="2"/>
        <v>0</v>
      </c>
      <c r="E35" s="238">
        <v>17</v>
      </c>
      <c r="F35" s="238">
        <v>7</v>
      </c>
      <c r="G35" s="239">
        <f t="shared" si="3"/>
        <v>24</v>
      </c>
      <c r="H35" s="239">
        <f t="shared" si="0"/>
        <v>17</v>
      </c>
      <c r="I35" s="239">
        <f t="shared" si="1"/>
        <v>7</v>
      </c>
      <c r="J35" s="239">
        <f t="shared" si="4"/>
        <v>24</v>
      </c>
      <c r="K35" s="269" t="s">
        <v>154</v>
      </c>
    </row>
    <row r="36" spans="1:11" s="44" customFormat="1" ht="21" customHeight="1" thickBot="1">
      <c r="A36" s="75" t="s">
        <v>787</v>
      </c>
      <c r="B36" s="236">
        <v>0</v>
      </c>
      <c r="C36" s="236">
        <v>0</v>
      </c>
      <c r="D36" s="237">
        <f t="shared" si="2"/>
        <v>0</v>
      </c>
      <c r="E36" s="236">
        <v>28</v>
      </c>
      <c r="F36" s="236">
        <v>0</v>
      </c>
      <c r="G36" s="237">
        <f t="shared" si="3"/>
        <v>28</v>
      </c>
      <c r="H36" s="237">
        <f t="shared" si="0"/>
        <v>28</v>
      </c>
      <c r="I36" s="237">
        <f t="shared" si="1"/>
        <v>0</v>
      </c>
      <c r="J36" s="237">
        <f t="shared" si="4"/>
        <v>28</v>
      </c>
      <c r="K36" s="268" t="s">
        <v>416</v>
      </c>
    </row>
    <row r="37" spans="1:11" s="45" customFormat="1" ht="21" customHeight="1">
      <c r="A37" s="266" t="s">
        <v>786</v>
      </c>
      <c r="B37" s="238">
        <v>0</v>
      </c>
      <c r="C37" s="238">
        <v>0</v>
      </c>
      <c r="D37" s="239">
        <f t="shared" si="2"/>
        <v>0</v>
      </c>
      <c r="E37" s="238">
        <v>81</v>
      </c>
      <c r="F37" s="238">
        <v>0</v>
      </c>
      <c r="G37" s="239">
        <f t="shared" si="3"/>
        <v>81</v>
      </c>
      <c r="H37" s="239">
        <f t="shared" si="0"/>
        <v>81</v>
      </c>
      <c r="I37" s="239">
        <f t="shared" si="1"/>
        <v>0</v>
      </c>
      <c r="J37" s="239">
        <f t="shared" si="4"/>
        <v>81</v>
      </c>
      <c r="K37" s="271" t="s">
        <v>417</v>
      </c>
    </row>
    <row r="38" spans="1:11" s="7" customFormat="1" ht="21" customHeight="1">
      <c r="A38" s="444" t="s">
        <v>2</v>
      </c>
      <c r="B38" s="443">
        <f>SUM(B10:B37)</f>
        <v>28</v>
      </c>
      <c r="C38" s="443">
        <f>SUM(C10:C37)</f>
        <v>4</v>
      </c>
      <c r="D38" s="443">
        <f>SUM(D10:D37)</f>
        <v>32</v>
      </c>
      <c r="E38" s="443">
        <f t="shared" ref="E38:I38" si="5">SUM(E10:E37)</f>
        <v>575</v>
      </c>
      <c r="F38" s="443">
        <f t="shared" si="5"/>
        <v>48</v>
      </c>
      <c r="G38" s="443">
        <f t="shared" si="5"/>
        <v>623</v>
      </c>
      <c r="H38" s="443">
        <f t="shared" si="5"/>
        <v>603</v>
      </c>
      <c r="I38" s="443">
        <f t="shared" si="5"/>
        <v>52</v>
      </c>
      <c r="J38" s="443">
        <f>SUM(J10:J37)</f>
        <v>655</v>
      </c>
      <c r="K38" s="112" t="s">
        <v>3</v>
      </c>
    </row>
    <row r="39" spans="1:11">
      <c r="B39" s="20"/>
    </row>
    <row r="40" spans="1:11">
      <c r="B40" s="20"/>
    </row>
  </sheetData>
  <mergeCells count="21">
    <mergeCell ref="A1:K1"/>
    <mergeCell ref="A3:K3"/>
    <mergeCell ref="A4:K4"/>
    <mergeCell ref="H7:J7"/>
    <mergeCell ref="D8:D9"/>
    <mergeCell ref="K6:K9"/>
    <mergeCell ref="H6:J6"/>
    <mergeCell ref="B6:D6"/>
    <mergeCell ref="F8:F9"/>
    <mergeCell ref="B7:D7"/>
    <mergeCell ref="A6:A9"/>
    <mergeCell ref="J8:J9"/>
    <mergeCell ref="B8:B9"/>
    <mergeCell ref="G8:G9"/>
    <mergeCell ref="H8:H9"/>
    <mergeCell ref="E8:E9"/>
    <mergeCell ref="A2:K2"/>
    <mergeCell ref="E6:G6"/>
    <mergeCell ref="E7:G7"/>
    <mergeCell ref="C8:C9"/>
    <mergeCell ref="I8:I9"/>
  </mergeCells>
  <phoneticPr fontId="26" type="noConversion"/>
  <printOptions horizontalCentered="1" verticalCentered="1"/>
  <pageMargins left="0" right="0" top="0.39370078740157483" bottom="0" header="0" footer="0"/>
  <pageSetup paperSize="9"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33"/>
  <sheetViews>
    <sheetView rightToLeft="1" tabSelected="1" view="pageBreakPreview" zoomScaleNormal="100" zoomScaleSheetLayoutView="100" workbookViewId="0">
      <selection activeCell="C15" sqref="C15"/>
    </sheetView>
  </sheetViews>
  <sheetFormatPr defaultColWidth="9.140625" defaultRowHeight="12.75"/>
  <cols>
    <col min="1" max="1" width="31.7109375" style="11" customWidth="1"/>
    <col min="2" max="2" width="24.85546875" style="11" customWidth="1"/>
    <col min="3" max="3" width="31.7109375" style="11" customWidth="1"/>
  </cols>
  <sheetData>
    <row r="1" spans="1:3" s="12" customFormat="1" ht="18">
      <c r="A1" s="836" t="s">
        <v>515</v>
      </c>
      <c r="B1" s="837"/>
      <c r="C1" s="837"/>
    </row>
    <row r="2" spans="1:3" ht="18" customHeight="1">
      <c r="A2" s="838">
        <v>2020</v>
      </c>
      <c r="B2" s="839"/>
      <c r="C2" s="839"/>
    </row>
    <row r="3" spans="1:3" s="13" customFormat="1" ht="29.25" customHeight="1">
      <c r="A3" s="840" t="s">
        <v>516</v>
      </c>
      <c r="B3" s="840"/>
      <c r="C3" s="840"/>
    </row>
    <row r="4" spans="1:3" s="13" customFormat="1" ht="15.75">
      <c r="A4" s="841">
        <v>2020</v>
      </c>
      <c r="B4" s="841"/>
      <c r="C4" s="841"/>
    </row>
    <row r="5" spans="1:3" s="13" customFormat="1" ht="5.0999999999999996" customHeight="1">
      <c r="A5" s="445"/>
      <c r="B5" s="445"/>
      <c r="C5" s="445"/>
    </row>
    <row r="6" spans="1:3" ht="15.75">
      <c r="A6" s="446" t="s">
        <v>164</v>
      </c>
      <c r="B6" s="447"/>
      <c r="C6" s="336" t="s">
        <v>165</v>
      </c>
    </row>
    <row r="7" spans="1:3" s="338" customFormat="1" ht="11.1" customHeight="1">
      <c r="A7" s="842" t="s">
        <v>132</v>
      </c>
      <c r="B7" s="337"/>
      <c r="C7" s="845" t="s">
        <v>148</v>
      </c>
    </row>
    <row r="8" spans="1:3" s="338" customFormat="1" ht="11.1" customHeight="1">
      <c r="A8" s="843"/>
      <c r="B8" s="339">
        <v>2020</v>
      </c>
      <c r="C8" s="846"/>
    </row>
    <row r="9" spans="1:3" s="338" customFormat="1" ht="11.1" customHeight="1">
      <c r="A9" s="844"/>
      <c r="B9" s="353"/>
      <c r="C9" s="847"/>
    </row>
    <row r="10" spans="1:3" s="340" customFormat="1" ht="35.1" customHeight="1" thickBot="1">
      <c r="A10" s="451" t="s">
        <v>789</v>
      </c>
      <c r="B10" s="454">
        <v>44</v>
      </c>
      <c r="C10" s="448" t="s">
        <v>667</v>
      </c>
    </row>
    <row r="11" spans="1:3" s="340" customFormat="1" ht="35.1" customHeight="1" thickBot="1">
      <c r="A11" s="452" t="s">
        <v>668</v>
      </c>
      <c r="B11" s="455">
        <v>401</v>
      </c>
      <c r="C11" s="449" t="s">
        <v>517</v>
      </c>
    </row>
    <row r="12" spans="1:3" s="340" customFormat="1" ht="35.1" customHeight="1">
      <c r="A12" s="453" t="s">
        <v>888</v>
      </c>
      <c r="B12" s="456">
        <v>153147</v>
      </c>
      <c r="C12" s="450" t="s">
        <v>889</v>
      </c>
    </row>
    <row r="13" spans="1:3" s="340" customFormat="1"/>
    <row r="14" spans="1:3" s="340" customFormat="1" ht="15.75">
      <c r="A14" s="341"/>
      <c r="B14" s="342"/>
      <c r="C14" s="343"/>
    </row>
    <row r="33" customFormat="1"/>
  </sheetData>
  <mergeCells count="6">
    <mergeCell ref="A1:C1"/>
    <mergeCell ref="A2:C2"/>
    <mergeCell ref="A3:C3"/>
    <mergeCell ref="A4:C4"/>
    <mergeCell ref="A7:A9"/>
    <mergeCell ref="C7:C9"/>
  </mergeCells>
  <pageMargins left="0.7" right="0.85" top="3.28"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28"/>
  <sheetViews>
    <sheetView rightToLeft="1" view="pageBreakPreview" zoomScaleNormal="100" zoomScaleSheetLayoutView="100" workbookViewId="0">
      <selection activeCell="G7" sqref="G7"/>
    </sheetView>
  </sheetViews>
  <sheetFormatPr defaultColWidth="9.140625" defaultRowHeight="12.75"/>
  <cols>
    <col min="1" max="1" width="32.28515625" style="11" customWidth="1"/>
    <col min="2" max="3" width="10.7109375" style="11" customWidth="1"/>
    <col min="4" max="4" width="32.28515625" style="11" customWidth="1"/>
  </cols>
  <sheetData>
    <row r="1" spans="1:4" s="12" customFormat="1" ht="18">
      <c r="A1" s="836" t="s">
        <v>518</v>
      </c>
      <c r="B1" s="837"/>
      <c r="C1" s="837"/>
      <c r="D1" s="837"/>
    </row>
    <row r="2" spans="1:4" s="12" customFormat="1" ht="18">
      <c r="A2" s="838">
        <v>2020</v>
      </c>
      <c r="B2" s="838"/>
      <c r="C2" s="838"/>
      <c r="D2" s="838"/>
    </row>
    <row r="3" spans="1:4" s="13" customFormat="1" ht="33.75" customHeight="1">
      <c r="A3" s="840" t="s">
        <v>814</v>
      </c>
      <c r="B3" s="840"/>
      <c r="C3" s="840"/>
      <c r="D3" s="840"/>
    </row>
    <row r="4" spans="1:4" s="13" customFormat="1" ht="15.75">
      <c r="A4" s="841">
        <v>2020</v>
      </c>
      <c r="B4" s="841"/>
      <c r="C4" s="841"/>
      <c r="D4" s="841"/>
    </row>
    <row r="5" spans="1:4" s="13" customFormat="1" ht="5.0999999999999996" customHeight="1">
      <c r="A5" s="457"/>
      <c r="B5" s="457"/>
      <c r="C5" s="457"/>
      <c r="D5" s="457"/>
    </row>
    <row r="6" spans="1:4" ht="15.75">
      <c r="A6" s="458" t="s">
        <v>166</v>
      </c>
      <c r="B6" s="447"/>
      <c r="C6" s="447"/>
      <c r="D6" s="459" t="s">
        <v>167</v>
      </c>
    </row>
    <row r="7" spans="1:4" s="338" customFormat="1" ht="13.5" thickBot="1">
      <c r="A7" s="848" t="s">
        <v>132</v>
      </c>
      <c r="B7" s="851" t="s">
        <v>790</v>
      </c>
      <c r="C7" s="851" t="s">
        <v>525</v>
      </c>
      <c r="D7" s="854" t="s">
        <v>148</v>
      </c>
    </row>
    <row r="8" spans="1:4" s="338" customFormat="1" ht="13.5" thickBot="1">
      <c r="A8" s="849"/>
      <c r="B8" s="852"/>
      <c r="C8" s="852"/>
      <c r="D8" s="855"/>
    </row>
    <row r="9" spans="1:4" s="338" customFormat="1">
      <c r="A9" s="850"/>
      <c r="B9" s="853"/>
      <c r="C9" s="853"/>
      <c r="D9" s="856"/>
    </row>
    <row r="10" spans="1:4" s="340" customFormat="1" ht="30" customHeight="1" thickBot="1">
      <c r="A10" s="451" t="s">
        <v>519</v>
      </c>
      <c r="B10" s="466">
        <v>25</v>
      </c>
      <c r="C10" s="466">
        <v>177</v>
      </c>
      <c r="D10" s="448" t="s">
        <v>520</v>
      </c>
    </row>
    <row r="11" spans="1:4" s="340" customFormat="1" ht="30" customHeight="1" thickBot="1">
      <c r="A11" s="462" t="s">
        <v>521</v>
      </c>
      <c r="B11" s="467">
        <v>18</v>
      </c>
      <c r="C11" s="467">
        <v>221</v>
      </c>
      <c r="D11" s="464" t="s">
        <v>522</v>
      </c>
    </row>
    <row r="12" spans="1:4" s="340" customFormat="1" ht="30" customHeight="1">
      <c r="A12" s="463" t="s">
        <v>523</v>
      </c>
      <c r="B12" s="468">
        <v>1</v>
      </c>
      <c r="C12" s="468">
        <v>3</v>
      </c>
      <c r="D12" s="465" t="s">
        <v>524</v>
      </c>
    </row>
    <row r="13" spans="1:4" s="340" customFormat="1" ht="30" customHeight="1">
      <c r="A13" s="460" t="s">
        <v>2</v>
      </c>
      <c r="B13" s="469">
        <f>SUM(B10:B12)</f>
        <v>44</v>
      </c>
      <c r="C13" s="469">
        <f>SUM(C10:C12)</f>
        <v>401</v>
      </c>
      <c r="D13" s="461" t="s">
        <v>3</v>
      </c>
    </row>
    <row r="28" customFormat="1"/>
  </sheetData>
  <mergeCells count="8">
    <mergeCell ref="A1:D1"/>
    <mergeCell ref="A2:D2"/>
    <mergeCell ref="A3:D3"/>
    <mergeCell ref="A4:D4"/>
    <mergeCell ref="A7:A9"/>
    <mergeCell ref="B7:B9"/>
    <mergeCell ref="C7:C9"/>
    <mergeCell ref="D7:D9"/>
  </mergeCells>
  <pageMargins left="0.70866141732283472" right="0.76" top="3.2677165354330708" bottom="0.74803149606299213" header="0.31496062992125984" footer="0.31496062992125984"/>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6"/>
  <sheetViews>
    <sheetView rightToLeft="1" view="pageBreakPreview" zoomScaleNormal="100" zoomScaleSheetLayoutView="100" workbookViewId="0">
      <selection activeCell="G7" sqref="G7"/>
    </sheetView>
  </sheetViews>
  <sheetFormatPr defaultRowHeight="15.75"/>
  <cols>
    <col min="1" max="1" width="27.7109375" style="350" customWidth="1"/>
    <col min="2" max="2" width="23.5703125" style="350" customWidth="1"/>
    <col min="3" max="3" width="27.7109375" style="350" customWidth="1"/>
    <col min="4" max="4" width="24" style="351" customWidth="1"/>
    <col min="5" max="247" width="9.140625" style="351"/>
    <col min="248" max="248" width="22.7109375" style="351" customWidth="1"/>
    <col min="249" max="249" width="11.28515625" style="351" customWidth="1"/>
    <col min="250" max="257" width="8.7109375" style="351" customWidth="1"/>
    <col min="258" max="258" width="22.7109375" style="351" customWidth="1"/>
    <col min="259" max="503" width="9.140625" style="351"/>
    <col min="504" max="504" width="22.7109375" style="351" customWidth="1"/>
    <col min="505" max="505" width="11.28515625" style="351" customWidth="1"/>
    <col min="506" max="513" width="8.7109375" style="351" customWidth="1"/>
    <col min="514" max="514" width="22.7109375" style="351" customWidth="1"/>
    <col min="515" max="759" width="9.140625" style="351"/>
    <col min="760" max="760" width="22.7109375" style="351" customWidth="1"/>
    <col min="761" max="761" width="11.28515625" style="351" customWidth="1"/>
    <col min="762" max="769" width="8.7109375" style="351" customWidth="1"/>
    <col min="770" max="770" width="22.7109375" style="351" customWidth="1"/>
    <col min="771" max="1015" width="9.140625" style="351"/>
    <col min="1016" max="1016" width="22.7109375" style="351" customWidth="1"/>
    <col min="1017" max="1017" width="11.28515625" style="351" customWidth="1"/>
    <col min="1018" max="1025" width="8.7109375" style="351" customWidth="1"/>
    <col min="1026" max="1026" width="22.7109375" style="351" customWidth="1"/>
    <col min="1027" max="1271" width="9.140625" style="351"/>
    <col min="1272" max="1272" width="22.7109375" style="351" customWidth="1"/>
    <col min="1273" max="1273" width="11.28515625" style="351" customWidth="1"/>
    <col min="1274" max="1281" width="8.7109375" style="351" customWidth="1"/>
    <col min="1282" max="1282" width="22.7109375" style="351" customWidth="1"/>
    <col min="1283" max="1527" width="9.140625" style="351"/>
    <col min="1528" max="1528" width="22.7109375" style="351" customWidth="1"/>
    <col min="1529" max="1529" width="11.28515625" style="351" customWidth="1"/>
    <col min="1530" max="1537" width="8.7109375" style="351" customWidth="1"/>
    <col min="1538" max="1538" width="22.7109375" style="351" customWidth="1"/>
    <col min="1539" max="1783" width="9.140625" style="351"/>
    <col min="1784" max="1784" width="22.7109375" style="351" customWidth="1"/>
    <col min="1785" max="1785" width="11.28515625" style="351" customWidth="1"/>
    <col min="1786" max="1793" width="8.7109375" style="351" customWidth="1"/>
    <col min="1794" max="1794" width="22.7109375" style="351" customWidth="1"/>
    <col min="1795" max="2039" width="9.140625" style="351"/>
    <col min="2040" max="2040" width="22.7109375" style="351" customWidth="1"/>
    <col min="2041" max="2041" width="11.28515625" style="351" customWidth="1"/>
    <col min="2042" max="2049" width="8.7109375" style="351" customWidth="1"/>
    <col min="2050" max="2050" width="22.7109375" style="351" customWidth="1"/>
    <col min="2051" max="2295" width="9.140625" style="351"/>
    <col min="2296" max="2296" width="22.7109375" style="351" customWidth="1"/>
    <col min="2297" max="2297" width="11.28515625" style="351" customWidth="1"/>
    <col min="2298" max="2305" width="8.7109375" style="351" customWidth="1"/>
    <col min="2306" max="2306" width="22.7109375" style="351" customWidth="1"/>
    <col min="2307" max="2551" width="9.140625" style="351"/>
    <col min="2552" max="2552" width="22.7109375" style="351" customWidth="1"/>
    <col min="2553" max="2553" width="11.28515625" style="351" customWidth="1"/>
    <col min="2554" max="2561" width="8.7109375" style="351" customWidth="1"/>
    <col min="2562" max="2562" width="22.7109375" style="351" customWidth="1"/>
    <col min="2563" max="2807" width="9.140625" style="351"/>
    <col min="2808" max="2808" width="22.7109375" style="351" customWidth="1"/>
    <col min="2809" max="2809" width="11.28515625" style="351" customWidth="1"/>
    <col min="2810" max="2817" width="8.7109375" style="351" customWidth="1"/>
    <col min="2818" max="2818" width="22.7109375" style="351" customWidth="1"/>
    <col min="2819" max="3063" width="9.140625" style="351"/>
    <col min="3064" max="3064" width="22.7109375" style="351" customWidth="1"/>
    <col min="3065" max="3065" width="11.28515625" style="351" customWidth="1"/>
    <col min="3066" max="3073" width="8.7109375" style="351" customWidth="1"/>
    <col min="3074" max="3074" width="22.7109375" style="351" customWidth="1"/>
    <col min="3075" max="3319" width="9.140625" style="351"/>
    <col min="3320" max="3320" width="22.7109375" style="351" customWidth="1"/>
    <col min="3321" max="3321" width="11.28515625" style="351" customWidth="1"/>
    <col min="3322" max="3329" width="8.7109375" style="351" customWidth="1"/>
    <col min="3330" max="3330" width="22.7109375" style="351" customWidth="1"/>
    <col min="3331" max="3575" width="9.140625" style="351"/>
    <col min="3576" max="3576" width="22.7109375" style="351" customWidth="1"/>
    <col min="3577" max="3577" width="11.28515625" style="351" customWidth="1"/>
    <col min="3578" max="3585" width="8.7109375" style="351" customWidth="1"/>
    <col min="3586" max="3586" width="22.7109375" style="351" customWidth="1"/>
    <col min="3587" max="3831" width="9.140625" style="351"/>
    <col min="3832" max="3832" width="22.7109375" style="351" customWidth="1"/>
    <col min="3833" max="3833" width="11.28515625" style="351" customWidth="1"/>
    <col min="3834" max="3841" width="8.7109375" style="351" customWidth="1"/>
    <col min="3842" max="3842" width="22.7109375" style="351" customWidth="1"/>
    <col min="3843" max="4087" width="9.140625" style="351"/>
    <col min="4088" max="4088" width="22.7109375" style="351" customWidth="1"/>
    <col min="4089" max="4089" width="11.28515625" style="351" customWidth="1"/>
    <col min="4090" max="4097" width="8.7109375" style="351" customWidth="1"/>
    <col min="4098" max="4098" width="22.7109375" style="351" customWidth="1"/>
    <col min="4099" max="4343" width="9.140625" style="351"/>
    <col min="4344" max="4344" width="22.7109375" style="351" customWidth="1"/>
    <col min="4345" max="4345" width="11.28515625" style="351" customWidth="1"/>
    <col min="4346" max="4353" width="8.7109375" style="351" customWidth="1"/>
    <col min="4354" max="4354" width="22.7109375" style="351" customWidth="1"/>
    <col min="4355" max="4599" width="9.140625" style="351"/>
    <col min="4600" max="4600" width="22.7109375" style="351" customWidth="1"/>
    <col min="4601" max="4601" width="11.28515625" style="351" customWidth="1"/>
    <col min="4602" max="4609" width="8.7109375" style="351" customWidth="1"/>
    <col min="4610" max="4610" width="22.7109375" style="351" customWidth="1"/>
    <col min="4611" max="4855" width="9.140625" style="351"/>
    <col min="4856" max="4856" width="22.7109375" style="351" customWidth="1"/>
    <col min="4857" max="4857" width="11.28515625" style="351" customWidth="1"/>
    <col min="4858" max="4865" width="8.7109375" style="351" customWidth="1"/>
    <col min="4866" max="4866" width="22.7109375" style="351" customWidth="1"/>
    <col min="4867" max="5111" width="9.140625" style="351"/>
    <col min="5112" max="5112" width="22.7109375" style="351" customWidth="1"/>
    <col min="5113" max="5113" width="11.28515625" style="351" customWidth="1"/>
    <col min="5114" max="5121" width="8.7109375" style="351" customWidth="1"/>
    <col min="5122" max="5122" width="22.7109375" style="351" customWidth="1"/>
    <col min="5123" max="5367" width="9.140625" style="351"/>
    <col min="5368" max="5368" width="22.7109375" style="351" customWidth="1"/>
    <col min="5369" max="5369" width="11.28515625" style="351" customWidth="1"/>
    <col min="5370" max="5377" width="8.7109375" style="351" customWidth="1"/>
    <col min="5378" max="5378" width="22.7109375" style="351" customWidth="1"/>
    <col min="5379" max="5623" width="9.140625" style="351"/>
    <col min="5624" max="5624" width="22.7109375" style="351" customWidth="1"/>
    <col min="5625" max="5625" width="11.28515625" style="351" customWidth="1"/>
    <col min="5626" max="5633" width="8.7109375" style="351" customWidth="1"/>
    <col min="5634" max="5634" width="22.7109375" style="351" customWidth="1"/>
    <col min="5635" max="5879" width="9.140625" style="351"/>
    <col min="5880" max="5880" width="22.7109375" style="351" customWidth="1"/>
    <col min="5881" max="5881" width="11.28515625" style="351" customWidth="1"/>
    <col min="5882" max="5889" width="8.7109375" style="351" customWidth="1"/>
    <col min="5890" max="5890" width="22.7109375" style="351" customWidth="1"/>
    <col min="5891" max="6135" width="9.140625" style="351"/>
    <col min="6136" max="6136" width="22.7109375" style="351" customWidth="1"/>
    <col min="6137" max="6137" width="11.28515625" style="351" customWidth="1"/>
    <col min="6138" max="6145" width="8.7109375" style="351" customWidth="1"/>
    <col min="6146" max="6146" width="22.7109375" style="351" customWidth="1"/>
    <col min="6147" max="6391" width="9.140625" style="351"/>
    <col min="6392" max="6392" width="22.7109375" style="351" customWidth="1"/>
    <col min="6393" max="6393" width="11.28515625" style="351" customWidth="1"/>
    <col min="6394" max="6401" width="8.7109375" style="351" customWidth="1"/>
    <col min="6402" max="6402" width="22.7109375" style="351" customWidth="1"/>
    <col min="6403" max="6647" width="9.140625" style="351"/>
    <col min="6648" max="6648" width="22.7109375" style="351" customWidth="1"/>
    <col min="6649" max="6649" width="11.28515625" style="351" customWidth="1"/>
    <col min="6650" max="6657" width="8.7109375" style="351" customWidth="1"/>
    <col min="6658" max="6658" width="22.7109375" style="351" customWidth="1"/>
    <col min="6659" max="6903" width="9.140625" style="351"/>
    <col min="6904" max="6904" width="22.7109375" style="351" customWidth="1"/>
    <col min="6905" max="6905" width="11.28515625" style="351" customWidth="1"/>
    <col min="6906" max="6913" width="8.7109375" style="351" customWidth="1"/>
    <col min="6914" max="6914" width="22.7109375" style="351" customWidth="1"/>
    <col min="6915" max="7159" width="9.140625" style="351"/>
    <col min="7160" max="7160" width="22.7109375" style="351" customWidth="1"/>
    <col min="7161" max="7161" width="11.28515625" style="351" customWidth="1"/>
    <col min="7162" max="7169" width="8.7109375" style="351" customWidth="1"/>
    <col min="7170" max="7170" width="22.7109375" style="351" customWidth="1"/>
    <col min="7171" max="7415" width="9.140625" style="351"/>
    <col min="7416" max="7416" width="22.7109375" style="351" customWidth="1"/>
    <col min="7417" max="7417" width="11.28515625" style="351" customWidth="1"/>
    <col min="7418" max="7425" width="8.7109375" style="351" customWidth="1"/>
    <col min="7426" max="7426" width="22.7109375" style="351" customWidth="1"/>
    <col min="7427" max="7671" width="9.140625" style="351"/>
    <col min="7672" max="7672" width="22.7109375" style="351" customWidth="1"/>
    <col min="7673" max="7673" width="11.28515625" style="351" customWidth="1"/>
    <col min="7674" max="7681" width="8.7109375" style="351" customWidth="1"/>
    <col min="7682" max="7682" width="22.7109375" style="351" customWidth="1"/>
    <col min="7683" max="7927" width="9.140625" style="351"/>
    <col min="7928" max="7928" width="22.7109375" style="351" customWidth="1"/>
    <col min="7929" max="7929" width="11.28515625" style="351" customWidth="1"/>
    <col min="7930" max="7937" width="8.7109375" style="351" customWidth="1"/>
    <col min="7938" max="7938" width="22.7109375" style="351" customWidth="1"/>
    <col min="7939" max="8183" width="9.140625" style="351"/>
    <col min="8184" max="8184" width="22.7109375" style="351" customWidth="1"/>
    <col min="8185" max="8185" width="11.28515625" style="351" customWidth="1"/>
    <col min="8186" max="8193" width="8.7109375" style="351" customWidth="1"/>
    <col min="8194" max="8194" width="22.7109375" style="351" customWidth="1"/>
    <col min="8195" max="8439" width="9.140625" style="351"/>
    <col min="8440" max="8440" width="22.7109375" style="351" customWidth="1"/>
    <col min="8441" max="8441" width="11.28515625" style="351" customWidth="1"/>
    <col min="8442" max="8449" width="8.7109375" style="351" customWidth="1"/>
    <col min="8450" max="8450" width="22.7109375" style="351" customWidth="1"/>
    <col min="8451" max="8695" width="9.140625" style="351"/>
    <col min="8696" max="8696" width="22.7109375" style="351" customWidth="1"/>
    <col min="8697" max="8697" width="11.28515625" style="351" customWidth="1"/>
    <col min="8698" max="8705" width="8.7109375" style="351" customWidth="1"/>
    <col min="8706" max="8706" width="22.7109375" style="351" customWidth="1"/>
    <col min="8707" max="8951" width="9.140625" style="351"/>
    <col min="8952" max="8952" width="22.7109375" style="351" customWidth="1"/>
    <col min="8953" max="8953" width="11.28515625" style="351" customWidth="1"/>
    <col min="8954" max="8961" width="8.7109375" style="351" customWidth="1"/>
    <col min="8962" max="8962" width="22.7109375" style="351" customWidth="1"/>
    <col min="8963" max="9207" width="9.140625" style="351"/>
    <col min="9208" max="9208" width="22.7109375" style="351" customWidth="1"/>
    <col min="9209" max="9209" width="11.28515625" style="351" customWidth="1"/>
    <col min="9210" max="9217" width="8.7109375" style="351" customWidth="1"/>
    <col min="9218" max="9218" width="22.7109375" style="351" customWidth="1"/>
    <col min="9219" max="9463" width="9.140625" style="351"/>
    <col min="9464" max="9464" width="22.7109375" style="351" customWidth="1"/>
    <col min="9465" max="9465" width="11.28515625" style="351" customWidth="1"/>
    <col min="9466" max="9473" width="8.7109375" style="351" customWidth="1"/>
    <col min="9474" max="9474" width="22.7109375" style="351" customWidth="1"/>
    <col min="9475" max="9719" width="9.140625" style="351"/>
    <col min="9720" max="9720" width="22.7109375" style="351" customWidth="1"/>
    <col min="9721" max="9721" width="11.28515625" style="351" customWidth="1"/>
    <col min="9722" max="9729" width="8.7109375" style="351" customWidth="1"/>
    <col min="9730" max="9730" width="22.7109375" style="351" customWidth="1"/>
    <col min="9731" max="9975" width="9.140625" style="351"/>
    <col min="9976" max="9976" width="22.7109375" style="351" customWidth="1"/>
    <col min="9977" max="9977" width="11.28515625" style="351" customWidth="1"/>
    <col min="9978" max="9985" width="8.7109375" style="351" customWidth="1"/>
    <col min="9986" max="9986" width="22.7109375" style="351" customWidth="1"/>
    <col min="9987" max="10231" width="9.140625" style="351"/>
    <col min="10232" max="10232" width="22.7109375" style="351" customWidth="1"/>
    <col min="10233" max="10233" width="11.28515625" style="351" customWidth="1"/>
    <col min="10234" max="10241" width="8.7109375" style="351" customWidth="1"/>
    <col min="10242" max="10242" width="22.7109375" style="351" customWidth="1"/>
    <col min="10243" max="10487" width="9.140625" style="351"/>
    <col min="10488" max="10488" width="22.7109375" style="351" customWidth="1"/>
    <col min="10489" max="10489" width="11.28515625" style="351" customWidth="1"/>
    <col min="10490" max="10497" width="8.7109375" style="351" customWidth="1"/>
    <col min="10498" max="10498" width="22.7109375" style="351" customWidth="1"/>
    <col min="10499" max="10743" width="9.140625" style="351"/>
    <col min="10744" max="10744" width="22.7109375" style="351" customWidth="1"/>
    <col min="10745" max="10745" width="11.28515625" style="351" customWidth="1"/>
    <col min="10746" max="10753" width="8.7109375" style="351" customWidth="1"/>
    <col min="10754" max="10754" width="22.7109375" style="351" customWidth="1"/>
    <col min="10755" max="10999" width="9.140625" style="351"/>
    <col min="11000" max="11000" width="22.7109375" style="351" customWidth="1"/>
    <col min="11001" max="11001" width="11.28515625" style="351" customWidth="1"/>
    <col min="11002" max="11009" width="8.7109375" style="351" customWidth="1"/>
    <col min="11010" max="11010" width="22.7109375" style="351" customWidth="1"/>
    <col min="11011" max="11255" width="9.140625" style="351"/>
    <col min="11256" max="11256" width="22.7109375" style="351" customWidth="1"/>
    <col min="11257" max="11257" width="11.28515625" style="351" customWidth="1"/>
    <col min="11258" max="11265" width="8.7109375" style="351" customWidth="1"/>
    <col min="11266" max="11266" width="22.7109375" style="351" customWidth="1"/>
    <col min="11267" max="11511" width="9.140625" style="351"/>
    <col min="11512" max="11512" width="22.7109375" style="351" customWidth="1"/>
    <col min="11513" max="11513" width="11.28515625" style="351" customWidth="1"/>
    <col min="11514" max="11521" width="8.7109375" style="351" customWidth="1"/>
    <col min="11522" max="11522" width="22.7109375" style="351" customWidth="1"/>
    <col min="11523" max="11767" width="9.140625" style="351"/>
    <col min="11768" max="11768" width="22.7109375" style="351" customWidth="1"/>
    <col min="11769" max="11769" width="11.28515625" style="351" customWidth="1"/>
    <col min="11770" max="11777" width="8.7109375" style="351" customWidth="1"/>
    <col min="11778" max="11778" width="22.7109375" style="351" customWidth="1"/>
    <col min="11779" max="12023" width="9.140625" style="351"/>
    <col min="12024" max="12024" width="22.7109375" style="351" customWidth="1"/>
    <col min="12025" max="12025" width="11.28515625" style="351" customWidth="1"/>
    <col min="12026" max="12033" width="8.7109375" style="351" customWidth="1"/>
    <col min="12034" max="12034" width="22.7109375" style="351" customWidth="1"/>
    <col min="12035" max="12279" width="9.140625" style="351"/>
    <col min="12280" max="12280" width="22.7109375" style="351" customWidth="1"/>
    <col min="12281" max="12281" width="11.28515625" style="351" customWidth="1"/>
    <col min="12282" max="12289" width="8.7109375" style="351" customWidth="1"/>
    <col min="12290" max="12290" width="22.7109375" style="351" customWidth="1"/>
    <col min="12291" max="12535" width="9.140625" style="351"/>
    <col min="12536" max="12536" width="22.7109375" style="351" customWidth="1"/>
    <col min="12537" max="12537" width="11.28515625" style="351" customWidth="1"/>
    <col min="12538" max="12545" width="8.7109375" style="351" customWidth="1"/>
    <col min="12546" max="12546" width="22.7109375" style="351" customWidth="1"/>
    <col min="12547" max="12791" width="9.140625" style="351"/>
    <col min="12792" max="12792" width="22.7109375" style="351" customWidth="1"/>
    <col min="12793" max="12793" width="11.28515625" style="351" customWidth="1"/>
    <col min="12794" max="12801" width="8.7109375" style="351" customWidth="1"/>
    <col min="12802" max="12802" width="22.7109375" style="351" customWidth="1"/>
    <col min="12803" max="13047" width="9.140625" style="351"/>
    <col min="13048" max="13048" width="22.7109375" style="351" customWidth="1"/>
    <col min="13049" max="13049" width="11.28515625" style="351" customWidth="1"/>
    <col min="13050" max="13057" width="8.7109375" style="351" customWidth="1"/>
    <col min="13058" max="13058" width="22.7109375" style="351" customWidth="1"/>
    <col min="13059" max="13303" width="9.140625" style="351"/>
    <col min="13304" max="13304" width="22.7109375" style="351" customWidth="1"/>
    <col min="13305" max="13305" width="11.28515625" style="351" customWidth="1"/>
    <col min="13306" max="13313" width="8.7109375" style="351" customWidth="1"/>
    <col min="13314" max="13314" width="22.7109375" style="351" customWidth="1"/>
    <col min="13315" max="13559" width="9.140625" style="351"/>
    <col min="13560" max="13560" width="22.7109375" style="351" customWidth="1"/>
    <col min="13561" max="13561" width="11.28515625" style="351" customWidth="1"/>
    <col min="13562" max="13569" width="8.7109375" style="351" customWidth="1"/>
    <col min="13570" max="13570" width="22.7109375" style="351" customWidth="1"/>
    <col min="13571" max="13815" width="9.140625" style="351"/>
    <col min="13816" max="13816" width="22.7109375" style="351" customWidth="1"/>
    <col min="13817" max="13817" width="11.28515625" style="351" customWidth="1"/>
    <col min="13818" max="13825" width="8.7109375" style="351" customWidth="1"/>
    <col min="13826" max="13826" width="22.7109375" style="351" customWidth="1"/>
    <col min="13827" max="14071" width="9.140625" style="351"/>
    <col min="14072" max="14072" width="22.7109375" style="351" customWidth="1"/>
    <col min="14073" max="14073" width="11.28515625" style="351" customWidth="1"/>
    <col min="14074" max="14081" width="8.7109375" style="351" customWidth="1"/>
    <col min="14082" max="14082" width="22.7109375" style="351" customWidth="1"/>
    <col min="14083" max="14327" width="9.140625" style="351"/>
    <col min="14328" max="14328" width="22.7109375" style="351" customWidth="1"/>
    <col min="14329" max="14329" width="11.28515625" style="351" customWidth="1"/>
    <col min="14330" max="14337" width="8.7109375" style="351" customWidth="1"/>
    <col min="14338" max="14338" width="22.7109375" style="351" customWidth="1"/>
    <col min="14339" max="14583" width="9.140625" style="351"/>
    <col min="14584" max="14584" width="22.7109375" style="351" customWidth="1"/>
    <col min="14585" max="14585" width="11.28515625" style="351" customWidth="1"/>
    <col min="14586" max="14593" width="8.7109375" style="351" customWidth="1"/>
    <col min="14594" max="14594" width="22.7109375" style="351" customWidth="1"/>
    <col min="14595" max="14839" width="9.140625" style="351"/>
    <col min="14840" max="14840" width="22.7109375" style="351" customWidth="1"/>
    <col min="14841" max="14841" width="11.28515625" style="351" customWidth="1"/>
    <col min="14842" max="14849" width="8.7109375" style="351" customWidth="1"/>
    <col min="14850" max="14850" width="22.7109375" style="351" customWidth="1"/>
    <col min="14851" max="15095" width="9.140625" style="351"/>
    <col min="15096" max="15096" width="22.7109375" style="351" customWidth="1"/>
    <col min="15097" max="15097" width="11.28515625" style="351" customWidth="1"/>
    <col min="15098" max="15105" width="8.7109375" style="351" customWidth="1"/>
    <col min="15106" max="15106" width="22.7109375" style="351" customWidth="1"/>
    <col min="15107" max="15351" width="9.140625" style="351"/>
    <col min="15352" max="15352" width="22.7109375" style="351" customWidth="1"/>
    <col min="15353" max="15353" width="11.28515625" style="351" customWidth="1"/>
    <col min="15354" max="15361" width="8.7109375" style="351" customWidth="1"/>
    <col min="15362" max="15362" width="22.7109375" style="351" customWidth="1"/>
    <col min="15363" max="15607" width="9.140625" style="351"/>
    <col min="15608" max="15608" width="22.7109375" style="351" customWidth="1"/>
    <col min="15609" max="15609" width="11.28515625" style="351" customWidth="1"/>
    <col min="15610" max="15617" width="8.7109375" style="351" customWidth="1"/>
    <col min="15618" max="15618" width="22.7109375" style="351" customWidth="1"/>
    <col min="15619" max="15863" width="9.140625" style="351"/>
    <col min="15864" max="15864" width="22.7109375" style="351" customWidth="1"/>
    <col min="15865" max="15865" width="11.28515625" style="351" customWidth="1"/>
    <col min="15866" max="15873" width="8.7109375" style="351" customWidth="1"/>
    <col min="15874" max="15874" width="22.7109375" style="351" customWidth="1"/>
    <col min="15875" max="16119" width="9.140625" style="351"/>
    <col min="16120" max="16120" width="22.7109375" style="351" customWidth="1"/>
    <col min="16121" max="16121" width="11.28515625" style="351" customWidth="1"/>
    <col min="16122" max="16129" width="8.7109375" style="351" customWidth="1"/>
    <col min="16130" max="16130" width="22.7109375" style="351" customWidth="1"/>
    <col min="16131" max="16379" width="9.140625" style="351"/>
    <col min="16380" max="16384" width="8.85546875" style="351" customWidth="1"/>
  </cols>
  <sheetData>
    <row r="1" spans="1:5" s="87" customFormat="1" ht="18.75">
      <c r="A1" s="857" t="s">
        <v>526</v>
      </c>
      <c r="B1" s="857"/>
      <c r="C1" s="857"/>
      <c r="D1" s="344"/>
      <c r="E1" s="344"/>
    </row>
    <row r="2" spans="1:5" s="87" customFormat="1" ht="17.25" customHeight="1">
      <c r="A2" s="404"/>
      <c r="B2" s="470">
        <v>2020</v>
      </c>
      <c r="C2" s="404"/>
      <c r="D2" s="344"/>
      <c r="E2" s="344"/>
    </row>
    <row r="3" spans="1:5" s="87" customFormat="1">
      <c r="A3" s="858" t="s">
        <v>816</v>
      </c>
      <c r="B3" s="859"/>
      <c r="C3" s="859"/>
      <c r="D3" s="344"/>
      <c r="E3" s="344"/>
    </row>
    <row r="4" spans="1:5" s="87" customFormat="1">
      <c r="A4" s="860">
        <v>2020</v>
      </c>
      <c r="B4" s="860"/>
      <c r="C4" s="860"/>
      <c r="D4" s="344"/>
      <c r="E4" s="344"/>
    </row>
    <row r="5" spans="1:5" s="87" customFormat="1">
      <c r="A5" s="345"/>
      <c r="B5" s="345"/>
      <c r="C5" s="345"/>
      <c r="D5" s="344"/>
      <c r="E5" s="344"/>
    </row>
    <row r="6" spans="1:5" s="11" customFormat="1">
      <c r="A6" s="471" t="s">
        <v>168</v>
      </c>
      <c r="B6" s="346"/>
      <c r="C6" s="472" t="s">
        <v>169</v>
      </c>
      <c r="D6" s="347"/>
      <c r="E6" s="347"/>
    </row>
    <row r="7" spans="1:5" s="87" customFormat="1" ht="30" customHeight="1">
      <c r="A7" s="689" t="s">
        <v>817</v>
      </c>
      <c r="B7" s="473" t="s">
        <v>669</v>
      </c>
      <c r="C7" s="474" t="s">
        <v>815</v>
      </c>
    </row>
    <row r="8" spans="1:5" s="11" customFormat="1" ht="22.5" customHeight="1" thickBot="1">
      <c r="A8" s="516" t="s">
        <v>4</v>
      </c>
      <c r="B8" s="481">
        <v>1333</v>
      </c>
      <c r="C8" s="475" t="s">
        <v>13</v>
      </c>
    </row>
    <row r="9" spans="1:5" s="11" customFormat="1" ht="22.5" customHeight="1" thickTop="1" thickBot="1">
      <c r="A9" s="517" t="s">
        <v>5</v>
      </c>
      <c r="B9" s="482">
        <v>57918</v>
      </c>
      <c r="C9" s="476" t="s">
        <v>14</v>
      </c>
    </row>
    <row r="10" spans="1:5" s="11" customFormat="1" ht="22.5" customHeight="1" thickTop="1" thickBot="1">
      <c r="A10" s="518" t="s">
        <v>6</v>
      </c>
      <c r="B10" s="483">
        <v>14521</v>
      </c>
      <c r="C10" s="475" t="s">
        <v>15</v>
      </c>
    </row>
    <row r="11" spans="1:5" s="11" customFormat="1" ht="22.5" customHeight="1" thickTop="1" thickBot="1">
      <c r="A11" s="517" t="s">
        <v>797</v>
      </c>
      <c r="B11" s="482">
        <v>0</v>
      </c>
      <c r="C11" s="477" t="s">
        <v>532</v>
      </c>
    </row>
    <row r="12" spans="1:5" s="11" customFormat="1" ht="22.5" customHeight="1" thickTop="1" thickBot="1">
      <c r="A12" s="518" t="s">
        <v>527</v>
      </c>
      <c r="B12" s="483">
        <v>0</v>
      </c>
      <c r="C12" s="475" t="s">
        <v>533</v>
      </c>
    </row>
    <row r="13" spans="1:5" s="11" customFormat="1" ht="22.5" customHeight="1" thickTop="1" thickBot="1">
      <c r="A13" s="517" t="s">
        <v>528</v>
      </c>
      <c r="B13" s="482">
        <v>0</v>
      </c>
      <c r="C13" s="476" t="s">
        <v>534</v>
      </c>
    </row>
    <row r="14" spans="1:5" s="11" customFormat="1" ht="22.5" customHeight="1" thickTop="1" thickBot="1">
      <c r="A14" s="518" t="s">
        <v>529</v>
      </c>
      <c r="B14" s="483">
        <v>0</v>
      </c>
      <c r="C14" s="475" t="s">
        <v>535</v>
      </c>
    </row>
    <row r="15" spans="1:5" s="11" customFormat="1" ht="22.5" customHeight="1" thickTop="1" thickBot="1">
      <c r="A15" s="517" t="s">
        <v>791</v>
      </c>
      <c r="B15" s="482">
        <v>0</v>
      </c>
      <c r="C15" s="476" t="s">
        <v>536</v>
      </c>
    </row>
    <row r="16" spans="1:5" s="11" customFormat="1" ht="22.5" customHeight="1" thickTop="1" thickBot="1">
      <c r="A16" s="518" t="s">
        <v>530</v>
      </c>
      <c r="B16" s="483">
        <v>0</v>
      </c>
      <c r="C16" s="475" t="s">
        <v>537</v>
      </c>
    </row>
    <row r="17" spans="1:3" s="11" customFormat="1" ht="22.5" customHeight="1" thickTop="1" thickBot="1">
      <c r="A17" s="517" t="s">
        <v>792</v>
      </c>
      <c r="B17" s="482">
        <v>0</v>
      </c>
      <c r="C17" s="476" t="s">
        <v>538</v>
      </c>
    </row>
    <row r="18" spans="1:3" s="11" customFormat="1" ht="22.5" customHeight="1" thickTop="1" thickBot="1">
      <c r="A18" s="518" t="s">
        <v>531</v>
      </c>
      <c r="B18" s="483">
        <v>0</v>
      </c>
      <c r="C18" s="475" t="s">
        <v>539</v>
      </c>
    </row>
    <row r="19" spans="1:3" s="11" customFormat="1" ht="22.5" customHeight="1" thickTop="1">
      <c r="A19" s="519" t="s">
        <v>12</v>
      </c>
      <c r="B19" s="484">
        <v>79375</v>
      </c>
      <c r="C19" s="478" t="s">
        <v>23</v>
      </c>
    </row>
    <row r="20" spans="1:3" s="11" customFormat="1" ht="24.95" customHeight="1">
      <c r="A20" s="479" t="s">
        <v>0</v>
      </c>
      <c r="B20" s="348">
        <f>SUM(B8:B19)</f>
        <v>153147</v>
      </c>
      <c r="C20" s="480" t="s">
        <v>1</v>
      </c>
    </row>
    <row r="21" spans="1:3" ht="25.5">
      <c r="A21" s="683" t="s">
        <v>793</v>
      </c>
      <c r="B21" s="684"/>
      <c r="C21" s="685" t="s">
        <v>829</v>
      </c>
    </row>
    <row r="24" spans="1:3">
      <c r="A24" s="349"/>
    </row>
    <row r="25" spans="1:3">
      <c r="A25" s="352"/>
    </row>
    <row r="26" spans="1:3">
      <c r="A26" s="352"/>
    </row>
    <row r="27" spans="1:3">
      <c r="A27" s="352"/>
    </row>
    <row r="28" spans="1:3">
      <c r="A28" s="352"/>
    </row>
    <row r="29" spans="1:3">
      <c r="A29" s="352"/>
    </row>
    <row r="30" spans="1:3">
      <c r="A30" s="352"/>
    </row>
    <row r="31" spans="1:3">
      <c r="A31" s="352"/>
    </row>
    <row r="32" spans="1:3">
      <c r="A32" s="352"/>
    </row>
    <row r="33" spans="1:3">
      <c r="A33" s="352"/>
      <c r="B33" s="351"/>
      <c r="C33" s="351"/>
    </row>
    <row r="34" spans="1:3">
      <c r="A34" s="352"/>
      <c r="B34" s="351"/>
      <c r="C34" s="351"/>
    </row>
    <row r="35" spans="1:3">
      <c r="A35" s="352"/>
      <c r="B35" s="351"/>
      <c r="C35" s="351"/>
    </row>
    <row r="36" spans="1:3">
      <c r="A36" s="352"/>
      <c r="B36" s="351"/>
      <c r="C36" s="351"/>
    </row>
  </sheetData>
  <mergeCells count="3">
    <mergeCell ref="A1:C1"/>
    <mergeCell ref="A3:C3"/>
    <mergeCell ref="A4:C4"/>
  </mergeCells>
  <printOptions horizontalCentered="1" verticalCentered="1"/>
  <pageMargins left="0" right="0" top="0" bottom="0" header="0" footer="0"/>
  <pageSetup paperSize="9" scale="115"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الإعلام والثقافة والسياحة 2020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الإعلام والثقافة والسياحة 2020
</Description_Ar>
    <Enabled xmlns="1b323878-974e-4c19-bf08-965c80d4ad54">true</Enabled>
    <PublishingDate xmlns="1b323878-974e-4c19-bf08-965c80d4ad54">2021-12-23T10:24:12+00:00</PublishingDate>
    <CategoryDescription xmlns="http://schemas.microsoft.com/sharepoint.v3">Media, Culture and Tourism Chapter 2020</CategoryDescription>
  </documentManagement>
</p:properties>
</file>

<file path=customXml/itemProps1.xml><?xml version="1.0" encoding="utf-8"?>
<ds:datastoreItem xmlns:ds="http://schemas.openxmlformats.org/officeDocument/2006/customXml" ds:itemID="{C7DC3CB1-BE74-47E1-B592-5C12BB4CD5FE}"/>
</file>

<file path=customXml/itemProps2.xml><?xml version="1.0" encoding="utf-8"?>
<ds:datastoreItem xmlns:ds="http://schemas.openxmlformats.org/officeDocument/2006/customXml" ds:itemID="{CFF6576A-51C5-4FCD-8D5F-E1569E122C27}"/>
</file>

<file path=customXml/itemProps3.xml><?xml version="1.0" encoding="utf-8"?>
<ds:datastoreItem xmlns:ds="http://schemas.openxmlformats.org/officeDocument/2006/customXml" ds:itemID="{4A25F41D-CA40-412E-A478-F286ED42002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vt:i4>
      </vt:variant>
      <vt:variant>
        <vt:lpstr>Named Ranges</vt:lpstr>
      </vt:variant>
      <vt:variant>
        <vt:i4>32</vt:i4>
      </vt:variant>
    </vt:vector>
  </HeadingPairs>
  <TitlesOfParts>
    <vt:vector size="66" baseType="lpstr">
      <vt:lpstr>Cover</vt:lpstr>
      <vt:lpstr>التقديم</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GR.41</vt:lpstr>
      <vt:lpstr>'173'!OLE_LINK7</vt:lpstr>
      <vt:lpstr>'150'!Print_Area</vt:lpstr>
      <vt:lpstr>'151'!Print_Area</vt:lpstr>
      <vt:lpstr>'152'!Print_Area</vt:lpstr>
      <vt:lpstr>'153'!Print_Area</vt:lpstr>
      <vt:lpstr>'156'!Print_Area</vt:lpstr>
      <vt:lpstr>'157'!Print_Area</vt:lpstr>
      <vt:lpstr>'158'!Print_Area</vt:lpstr>
      <vt:lpstr>'159'!Print_Area</vt:lpstr>
      <vt:lpstr>'160'!Print_Area</vt:lpstr>
      <vt:lpstr>'161'!Print_Area</vt:lpstr>
      <vt:lpstr>'162'!Print_Area</vt:lpstr>
      <vt:lpstr>'164'!Print_Area</vt:lpstr>
      <vt:lpstr>'165'!Print_Area</vt:lpstr>
      <vt:lpstr>'166'!Print_Area</vt:lpstr>
      <vt:lpstr>'167'!Print_Area</vt:lpstr>
      <vt:lpstr>'168'!Print_Area</vt:lpstr>
      <vt:lpstr>'169'!Print_Area</vt:lpstr>
      <vt:lpstr>'170'!Print_Area</vt:lpstr>
      <vt:lpstr>'171'!Print_Area</vt:lpstr>
      <vt:lpstr>'172'!Print_Area</vt:lpstr>
      <vt:lpstr>'173'!Print_Area</vt:lpstr>
      <vt:lpstr>'174'!Print_Area</vt:lpstr>
      <vt:lpstr>'175'!Print_Area</vt:lpstr>
      <vt:lpstr>'176'!Print_Area</vt:lpstr>
      <vt:lpstr>'177'!Print_Area</vt:lpstr>
      <vt:lpstr>'178'!Print_Area</vt:lpstr>
      <vt:lpstr>'179'!Print_Area</vt:lpstr>
      <vt:lpstr>'180'!Print_Area</vt:lpstr>
      <vt:lpstr>Cover!Print_Area</vt:lpstr>
      <vt:lpstr>التقديم!Print_Area</vt:lpstr>
      <vt:lpstr>'173'!Print_Titles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Media, Culture and Tourism Chapter 2020</dc:title>
  <dc:creator>Mr. Sabir</dc:creator>
  <cp:lastModifiedBy>Amjad Ahmed Abdelwahab</cp:lastModifiedBy>
  <cp:lastPrinted>2022-05-18T06:35:17Z</cp:lastPrinted>
  <dcterms:created xsi:type="dcterms:W3CDTF">1998-01-05T07:20:42Z</dcterms:created>
  <dcterms:modified xsi:type="dcterms:W3CDTF">2022-05-22T10:05:06Z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Media, Culture and Tourism Chapter 2020</vt:lpwstr>
  </property>
  <property fmtid="{D5CDD505-2E9C-101B-9397-08002B2CF9AE}" pid="5" name="Hashtags">
    <vt:lpwstr>58;#StatisticalAbstract|c2f418c2-a295-4bd1-af99-d5d586494613</vt:lpwstr>
  </property>
</Properties>
</file>