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singhal/Dropbox/GithubCodeupdate/"/>
    </mc:Choice>
  </mc:AlternateContent>
  <xr:revisionPtr revIDLastSave="0" documentId="13_ncr:1_{4A83A2ED-8DE7-BA43-988D-12AE5BD9F1E8}" xr6:coauthVersionLast="47" xr6:coauthVersionMax="47" xr10:uidLastSave="{00000000-0000-0000-0000-000000000000}"/>
  <bookViews>
    <workbookView xWindow="16500" yWindow="500" windowWidth="21360" windowHeight="21100" xr2:uid="{E4DC524D-D603-6247-B072-8DF2D99302A2}"/>
  </bookViews>
  <sheets>
    <sheet name="MinDistribCostMeetTripsTrucklds" sheetId="1" r:id="rId1"/>
  </sheets>
  <definedNames>
    <definedName name="solver_adj" localSheetId="0" hidden="1">MinDistribCostMeetTripsTrucklds!$M$4:$R$15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MinDistribCostMeetTripsTrucklds!$M$17:$R$17</definedName>
    <definedName name="solver_lhs2" localSheetId="0" hidden="1">MinDistribCostMeetTripsTrucklds!$M$17:$R$17</definedName>
    <definedName name="solver_lhs3" localSheetId="0" hidden="1">MinDistribCostMeetTripsTrucklds!$M$4:$R$15</definedName>
    <definedName name="solver_lhs4" localSheetId="0" hidden="1">MinDistribCostMeetTripsTrucklds!$S$23</definedName>
    <definedName name="solver_lhs5" localSheetId="0" hidden="1">MinDistribCostMeetTripsTrucklds!$S$4:$S$15</definedName>
    <definedName name="solver_lhs6" localSheetId="0" hidden="1">MinDistribCostMeetTripsTrucklds!$F$26:$K$37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MinDistribCostMeetTripsTrucklds!$S$38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4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hs1" localSheetId="0" hidden="1">MinDistribCostMeetTripsTrucklds!$M$19:$R$19</definedName>
    <definedName name="solver_rhs2" localSheetId="0" hidden="1">MinDistribCostMeetTripsTrucklds!$M$21:$R$21</definedName>
    <definedName name="solver_rhs3" localSheetId="0" hidden="1">"integer"</definedName>
    <definedName name="solver_rhs4" localSheetId="0" hidden="1">0</definedName>
    <definedName name="solver_rhs5" localSheetId="0" hidden="1">MinDistribCostMeetTripsTrucklds!$U$4:$U$15</definedName>
    <definedName name="solver_rhs6" localSheetId="0" hidden="1">MinDistribCostMeetTripsTrucklds!#REF!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7" i="1"/>
  <c r="M27" i="1" s="1"/>
  <c r="G27" i="1"/>
  <c r="N27" i="1" s="1"/>
  <c r="H27" i="1"/>
  <c r="O27" i="1" s="1"/>
  <c r="I27" i="1"/>
  <c r="P27" i="1" s="1"/>
  <c r="J27" i="1"/>
  <c r="Q27" i="1" s="1"/>
  <c r="K27" i="1"/>
  <c r="R27" i="1" s="1"/>
  <c r="F28" i="1"/>
  <c r="M28" i="1" s="1"/>
  <c r="G28" i="1"/>
  <c r="N28" i="1" s="1"/>
  <c r="H28" i="1"/>
  <c r="O28" i="1" s="1"/>
  <c r="I28" i="1"/>
  <c r="P28" i="1" s="1"/>
  <c r="J28" i="1"/>
  <c r="Q28" i="1" s="1"/>
  <c r="K28" i="1"/>
  <c r="R28" i="1" s="1"/>
  <c r="F29" i="1"/>
  <c r="M29" i="1" s="1"/>
  <c r="G29" i="1"/>
  <c r="N29" i="1" s="1"/>
  <c r="H29" i="1"/>
  <c r="O29" i="1" s="1"/>
  <c r="I29" i="1"/>
  <c r="P29" i="1" s="1"/>
  <c r="J29" i="1"/>
  <c r="Q29" i="1" s="1"/>
  <c r="K29" i="1"/>
  <c r="R29" i="1" s="1"/>
  <c r="F30" i="1"/>
  <c r="M30" i="1" s="1"/>
  <c r="G30" i="1"/>
  <c r="N30" i="1" s="1"/>
  <c r="H30" i="1"/>
  <c r="O30" i="1" s="1"/>
  <c r="I30" i="1"/>
  <c r="P30" i="1" s="1"/>
  <c r="J30" i="1"/>
  <c r="Q30" i="1" s="1"/>
  <c r="K30" i="1"/>
  <c r="R30" i="1" s="1"/>
  <c r="F31" i="1"/>
  <c r="M31" i="1" s="1"/>
  <c r="G31" i="1"/>
  <c r="N31" i="1" s="1"/>
  <c r="H31" i="1"/>
  <c r="O31" i="1" s="1"/>
  <c r="I31" i="1"/>
  <c r="P31" i="1" s="1"/>
  <c r="J31" i="1"/>
  <c r="Q31" i="1" s="1"/>
  <c r="K31" i="1"/>
  <c r="R31" i="1" s="1"/>
  <c r="F32" i="1"/>
  <c r="M32" i="1" s="1"/>
  <c r="G32" i="1"/>
  <c r="N32" i="1" s="1"/>
  <c r="H32" i="1"/>
  <c r="O32" i="1" s="1"/>
  <c r="I32" i="1"/>
  <c r="P32" i="1" s="1"/>
  <c r="J32" i="1"/>
  <c r="Q32" i="1" s="1"/>
  <c r="K32" i="1"/>
  <c r="R32" i="1" s="1"/>
  <c r="F33" i="1"/>
  <c r="M33" i="1" s="1"/>
  <c r="G33" i="1"/>
  <c r="N33" i="1" s="1"/>
  <c r="H33" i="1"/>
  <c r="O33" i="1" s="1"/>
  <c r="I33" i="1"/>
  <c r="P33" i="1" s="1"/>
  <c r="J33" i="1"/>
  <c r="Q33" i="1" s="1"/>
  <c r="K33" i="1"/>
  <c r="R33" i="1" s="1"/>
  <c r="F34" i="1"/>
  <c r="M34" i="1" s="1"/>
  <c r="G34" i="1"/>
  <c r="N34" i="1" s="1"/>
  <c r="H34" i="1"/>
  <c r="O34" i="1" s="1"/>
  <c r="I34" i="1"/>
  <c r="P34" i="1" s="1"/>
  <c r="J34" i="1"/>
  <c r="Q34" i="1" s="1"/>
  <c r="K34" i="1"/>
  <c r="R34" i="1" s="1"/>
  <c r="F35" i="1"/>
  <c r="M35" i="1" s="1"/>
  <c r="G35" i="1"/>
  <c r="N35" i="1" s="1"/>
  <c r="H35" i="1"/>
  <c r="O35" i="1" s="1"/>
  <c r="I35" i="1"/>
  <c r="P35" i="1" s="1"/>
  <c r="J35" i="1"/>
  <c r="Q35" i="1" s="1"/>
  <c r="K35" i="1"/>
  <c r="R35" i="1" s="1"/>
  <c r="F36" i="1"/>
  <c r="M36" i="1" s="1"/>
  <c r="G36" i="1"/>
  <c r="N36" i="1" s="1"/>
  <c r="H36" i="1"/>
  <c r="O36" i="1" s="1"/>
  <c r="I36" i="1"/>
  <c r="P36" i="1" s="1"/>
  <c r="J36" i="1"/>
  <c r="Q36" i="1" s="1"/>
  <c r="K36" i="1"/>
  <c r="R36" i="1" s="1"/>
  <c r="F37" i="1"/>
  <c r="M37" i="1" s="1"/>
  <c r="G37" i="1"/>
  <c r="N37" i="1" s="1"/>
  <c r="H37" i="1"/>
  <c r="O37" i="1" s="1"/>
  <c r="I37" i="1"/>
  <c r="P37" i="1" s="1"/>
  <c r="J37" i="1"/>
  <c r="Q37" i="1" s="1"/>
  <c r="K37" i="1"/>
  <c r="R37" i="1" s="1"/>
  <c r="G26" i="1"/>
  <c r="N26" i="1" s="1"/>
  <c r="H26" i="1"/>
  <c r="O26" i="1" s="1"/>
  <c r="I26" i="1"/>
  <c r="P26" i="1" s="1"/>
  <c r="J26" i="1"/>
  <c r="Q26" i="1" s="1"/>
  <c r="K26" i="1"/>
  <c r="R26" i="1" s="1"/>
  <c r="M26" i="1"/>
  <c r="S26" i="1" l="1"/>
  <c r="S34" i="1"/>
  <c r="S37" i="1"/>
  <c r="S30" i="1"/>
  <c r="S35" i="1"/>
  <c r="S33" i="1"/>
  <c r="S29" i="1"/>
  <c r="S27" i="1"/>
  <c r="S31" i="1"/>
  <c r="S36" i="1"/>
  <c r="S32" i="1"/>
  <c r="S28" i="1"/>
  <c r="S23" i="1"/>
  <c r="N19" i="1"/>
  <c r="O19" i="1"/>
  <c r="P19" i="1"/>
  <c r="Q19" i="1"/>
  <c r="R19" i="1"/>
  <c r="M19" i="1"/>
  <c r="N17" i="1"/>
  <c r="O17" i="1"/>
  <c r="P17" i="1"/>
  <c r="Q17" i="1"/>
  <c r="R17" i="1"/>
  <c r="M17" i="1"/>
  <c r="N21" i="1"/>
  <c r="O21" i="1"/>
  <c r="P21" i="1"/>
  <c r="Q21" i="1"/>
  <c r="R21" i="1"/>
  <c r="M21" i="1"/>
  <c r="U5" i="1"/>
  <c r="U6" i="1"/>
  <c r="U7" i="1"/>
  <c r="U8" i="1"/>
  <c r="U9" i="1"/>
  <c r="U10" i="1"/>
  <c r="U11" i="1"/>
  <c r="U12" i="1"/>
  <c r="U13" i="1"/>
  <c r="U14" i="1"/>
  <c r="U15" i="1"/>
  <c r="U4" i="1"/>
  <c r="S5" i="1"/>
  <c r="S6" i="1"/>
  <c r="S7" i="1"/>
  <c r="S8" i="1"/>
  <c r="S9" i="1"/>
  <c r="S10" i="1"/>
  <c r="S11" i="1"/>
  <c r="S12" i="1"/>
  <c r="S13" i="1"/>
  <c r="S14" i="1"/>
  <c r="S15" i="1"/>
  <c r="S4" i="1"/>
  <c r="D16" i="1"/>
  <c r="C16" i="1"/>
  <c r="S38" i="1" l="1"/>
  <c r="S19" i="1"/>
  <c r="S17" i="1"/>
  <c r="S16" i="1"/>
  <c r="U16" i="1"/>
</calcChain>
</file>

<file path=xl/sharedStrings.xml><?xml version="1.0" encoding="utf-8"?>
<sst xmlns="http://schemas.openxmlformats.org/spreadsheetml/2006/main" count="111" uniqueCount="47">
  <si>
    <t>Current Distribution Data for Westvaco Case Study</t>
  </si>
  <si>
    <t xml:space="preserve"> </t>
  </si>
  <si>
    <t>Destination</t>
  </si>
  <si>
    <t>State</t>
  </si>
  <si>
    <t>Trips</t>
  </si>
  <si>
    <t>Stops</t>
  </si>
  <si>
    <t>Miles</t>
  </si>
  <si>
    <t>ABCT</t>
  </si>
  <si>
    <t>IRST</t>
  </si>
  <si>
    <t>LAST</t>
  </si>
  <si>
    <t>MRST</t>
  </si>
  <si>
    <t>NEST</t>
  </si>
  <si>
    <t>PSST</t>
  </si>
  <si>
    <t>Atlanta</t>
  </si>
  <si>
    <t>GA</t>
  </si>
  <si>
    <t>Everett</t>
  </si>
  <si>
    <t>MA</t>
  </si>
  <si>
    <t>Ephrata</t>
  </si>
  <si>
    <t>PA</t>
  </si>
  <si>
    <t>Riverview</t>
  </si>
  <si>
    <t>MI</t>
  </si>
  <si>
    <t>Carson</t>
  </si>
  <si>
    <t>CA</t>
  </si>
  <si>
    <t>Chamblee</t>
  </si>
  <si>
    <t>Roseville</t>
  </si>
  <si>
    <t>MN</t>
  </si>
  <si>
    <t>Hanover</t>
  </si>
  <si>
    <t>Sparks</t>
  </si>
  <si>
    <t>NV</t>
  </si>
  <si>
    <t>Parsippany</t>
  </si>
  <si>
    <t>NJ</t>
  </si>
  <si>
    <t>Effingham</t>
  </si>
  <si>
    <t>IL</t>
  </si>
  <si>
    <t>Kearny</t>
  </si>
  <si>
    <t>Stop-off charge</t>
  </si>
  <si>
    <t>Available pulls</t>
  </si>
  <si>
    <t>Commitment</t>
  </si>
  <si>
    <t>Min charge/truckload</t>
  </si>
  <si>
    <t>&gt;=</t>
  </si>
  <si>
    <t>&lt;=</t>
  </si>
  <si>
    <t>Carrier Cost</t>
  </si>
  <si>
    <t>Min</t>
  </si>
  <si>
    <t>Total Cost $</t>
  </si>
  <si>
    <t>Minimum truckload cost to destination by carrier</t>
  </si>
  <si>
    <t>Carrier Trips (Truckloads)</t>
  </si>
  <si>
    <r>
      <t>C</t>
    </r>
    <r>
      <rPr>
        <b/>
        <vertAlign val="subscript"/>
        <sz val="12"/>
        <color theme="1"/>
        <rFont val="Calibri"/>
        <family val="2"/>
        <scheme val="minor"/>
      </rPr>
      <t>ij</t>
    </r>
  </si>
  <si>
    <t>Total of trips for Carrier Destinations not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</si>
</sst>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43" fontId="2" fillId="5" borderId="1" xfId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3" fontId="4" fillId="0" borderId="0" xfId="1" applyFont="1" applyFill="1" applyBorder="1" applyAlignment="1">
      <alignment horizontal="left" vertical="top"/>
    </xf>
    <xf numFmtId="43" fontId="0" fillId="0" borderId="2" xfId="1" applyFont="1" applyBorder="1" applyAlignment="1">
      <alignment horizontal="left" vertical="top"/>
    </xf>
    <xf numFmtId="43" fontId="0" fillId="0" borderId="3" xfId="1" applyFont="1" applyBorder="1" applyAlignment="1">
      <alignment horizontal="left" vertical="top"/>
    </xf>
    <xf numFmtId="43" fontId="0" fillId="0" borderId="4" xfId="1" applyFont="1" applyBorder="1" applyAlignment="1">
      <alignment horizontal="left" vertical="top"/>
    </xf>
    <xf numFmtId="43" fontId="0" fillId="0" borderId="6" xfId="1" applyFont="1" applyBorder="1" applyAlignment="1">
      <alignment horizontal="left" vertical="top"/>
    </xf>
    <xf numFmtId="43" fontId="0" fillId="0" borderId="5" xfId="1" applyFont="1" applyBorder="1" applyAlignment="1">
      <alignment horizontal="left" vertical="top"/>
    </xf>
    <xf numFmtId="43" fontId="0" fillId="0" borderId="0" xfId="1" applyFont="1" applyBorder="1" applyAlignment="1">
      <alignment horizontal="left" vertical="top"/>
    </xf>
    <xf numFmtId="43" fontId="0" fillId="0" borderId="7" xfId="1" applyFont="1" applyBorder="1" applyAlignment="1">
      <alignment horizontal="left" vertical="top"/>
    </xf>
    <xf numFmtId="43" fontId="0" fillId="0" borderId="8" xfId="1" applyFont="1" applyBorder="1" applyAlignment="1">
      <alignment horizontal="left" vertical="top"/>
    </xf>
    <xf numFmtId="43" fontId="0" fillId="0" borderId="9" xfId="1" applyFont="1" applyBorder="1" applyAlignment="1">
      <alignment horizontal="left" vertical="top"/>
    </xf>
    <xf numFmtId="0" fontId="2" fillId="5" borderId="1" xfId="0" applyFont="1" applyFill="1" applyBorder="1" applyAlignment="1">
      <alignment vertical="top"/>
    </xf>
    <xf numFmtId="0" fontId="2" fillId="3" borderId="1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11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7" borderId="14" xfId="0" applyFill="1" applyBorder="1" applyAlignment="1">
      <alignment horizontal="left" vertical="top"/>
    </xf>
    <xf numFmtId="0" fontId="2" fillId="6" borderId="1" xfId="0" applyFont="1" applyFill="1" applyBorder="1"/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C4E4-D43F-C640-BAED-050245835733}">
  <dimension ref="A1:AF46"/>
  <sheetViews>
    <sheetView tabSelected="1" workbookViewId="0">
      <selection activeCell="I29" sqref="I29"/>
    </sheetView>
  </sheetViews>
  <sheetFormatPr baseColWidth="10" defaultColWidth="7.33203125" defaultRowHeight="16" x14ac:dyDescent="0.2"/>
  <cols>
    <col min="1" max="1" width="10.6640625" style="1" bestFit="1" customWidth="1"/>
    <col min="2" max="2" width="5.5" style="1" bestFit="1" customWidth="1"/>
    <col min="3" max="3" width="5.1640625" style="1" bestFit="1" customWidth="1"/>
    <col min="4" max="4" width="5.6640625" style="1" bestFit="1" customWidth="1"/>
    <col min="5" max="5" width="19" style="1" bestFit="1" customWidth="1"/>
    <col min="6" max="6" width="6.1640625" style="1" bestFit="1" customWidth="1"/>
    <col min="7" max="8" width="8.1640625" style="1" bestFit="1" customWidth="1"/>
    <col min="9" max="11" width="7.1640625" style="1" bestFit="1" customWidth="1"/>
    <col min="12" max="12" width="4.5" style="1" customWidth="1"/>
    <col min="13" max="16" width="9.5" style="1" bestFit="1" customWidth="1"/>
    <col min="17" max="18" width="8" style="1" bestFit="1" customWidth="1"/>
    <col min="19" max="19" width="10.83203125" style="1" bestFit="1" customWidth="1"/>
    <col min="20" max="21" width="3.1640625" style="1" bestFit="1" customWidth="1"/>
    <col min="22" max="16384" width="7.33203125" style="1"/>
  </cols>
  <sheetData>
    <row r="1" spans="1:22" s="2" customFormat="1" ht="17" thickBot="1" x14ac:dyDescent="0.25"/>
    <row r="2" spans="1:22" s="2" customFormat="1" ht="17" thickBot="1" x14ac:dyDescent="0.25">
      <c r="A2" s="71" t="s">
        <v>0</v>
      </c>
      <c r="B2" s="72"/>
      <c r="C2" s="72"/>
      <c r="D2" s="72"/>
      <c r="E2" s="73"/>
      <c r="F2" s="71" t="s">
        <v>40</v>
      </c>
      <c r="G2" s="72"/>
      <c r="H2" s="72"/>
      <c r="I2" s="72"/>
      <c r="J2" s="72"/>
      <c r="K2" s="73"/>
      <c r="M2" s="71" t="s">
        <v>44</v>
      </c>
      <c r="N2" s="72"/>
      <c r="O2" s="72"/>
      <c r="P2" s="72"/>
      <c r="Q2" s="72"/>
      <c r="R2" s="73"/>
      <c r="S2" s="74" t="s">
        <v>2</v>
      </c>
      <c r="T2" s="75"/>
      <c r="U2" s="76"/>
      <c r="V2" s="15"/>
    </row>
    <row r="3" spans="1:22" s="2" customFormat="1" ht="17" thickBot="1" x14ac:dyDescent="0.25">
      <c r="A3" s="9" t="s">
        <v>2</v>
      </c>
      <c r="B3" s="11" t="s">
        <v>3</v>
      </c>
      <c r="C3" s="9" t="s">
        <v>4</v>
      </c>
      <c r="D3" s="10" t="s">
        <v>5</v>
      </c>
      <c r="E3" s="16" t="s">
        <v>6</v>
      </c>
      <c r="F3" s="9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1" t="s">
        <v>12</v>
      </c>
      <c r="M3" s="9" t="s">
        <v>7</v>
      </c>
      <c r="N3" s="10" t="s">
        <v>8</v>
      </c>
      <c r="O3" s="10" t="s">
        <v>9</v>
      </c>
      <c r="P3" s="10" t="s">
        <v>10</v>
      </c>
      <c r="Q3" s="10" t="s">
        <v>11</v>
      </c>
      <c r="R3" s="11" t="s">
        <v>12</v>
      </c>
      <c r="S3" s="81" t="s">
        <v>4</v>
      </c>
      <c r="T3" s="82"/>
      <c r="U3" s="83"/>
    </row>
    <row r="4" spans="1:22" x14ac:dyDescent="0.2">
      <c r="A4" s="4" t="s">
        <v>13</v>
      </c>
      <c r="B4" s="5" t="s">
        <v>14</v>
      </c>
      <c r="C4" s="56">
        <v>4</v>
      </c>
      <c r="D4" s="57">
        <v>0</v>
      </c>
      <c r="E4" s="68">
        <v>612</v>
      </c>
      <c r="F4" s="25">
        <v>0</v>
      </c>
      <c r="G4" s="57">
        <v>0.88</v>
      </c>
      <c r="H4" s="57">
        <v>1.1499999999999999</v>
      </c>
      <c r="I4" s="57">
        <v>0.87</v>
      </c>
      <c r="J4" s="57">
        <v>0.95</v>
      </c>
      <c r="K4" s="58">
        <v>1.05</v>
      </c>
      <c r="M4" s="24">
        <v>0</v>
      </c>
      <c r="N4" s="17">
        <v>0</v>
      </c>
      <c r="O4" s="17">
        <v>0</v>
      </c>
      <c r="P4" s="17">
        <v>4</v>
      </c>
      <c r="Q4" s="17">
        <v>0</v>
      </c>
      <c r="R4" s="18">
        <v>0</v>
      </c>
      <c r="S4" s="35">
        <f t="shared" ref="S4:S15" si="0">SUM(M4:R4)</f>
        <v>4</v>
      </c>
      <c r="T4" s="1" t="s">
        <v>38</v>
      </c>
      <c r="U4" s="5">
        <f t="shared" ref="U4:U15" si="1">C4</f>
        <v>4</v>
      </c>
    </row>
    <row r="5" spans="1:22" x14ac:dyDescent="0.2">
      <c r="A5" s="4" t="s">
        <v>15</v>
      </c>
      <c r="B5" s="5" t="s">
        <v>16</v>
      </c>
      <c r="C5" s="56">
        <v>1</v>
      </c>
      <c r="D5" s="57">
        <v>3</v>
      </c>
      <c r="E5" s="68">
        <v>612</v>
      </c>
      <c r="F5" s="25">
        <v>0</v>
      </c>
      <c r="G5" s="57">
        <v>1.18</v>
      </c>
      <c r="H5" s="57">
        <v>1.27</v>
      </c>
      <c r="I5" s="57">
        <v>1.39</v>
      </c>
      <c r="J5" s="57">
        <v>1.35</v>
      </c>
      <c r="K5" s="58">
        <v>1.28</v>
      </c>
      <c r="M5" s="25">
        <v>0</v>
      </c>
      <c r="N5" s="20">
        <v>0</v>
      </c>
      <c r="O5" s="20">
        <v>0</v>
      </c>
      <c r="P5" s="20">
        <v>0</v>
      </c>
      <c r="Q5" s="20">
        <v>0</v>
      </c>
      <c r="R5" s="21">
        <v>1</v>
      </c>
      <c r="S5" s="35">
        <f t="shared" si="0"/>
        <v>1</v>
      </c>
      <c r="T5" s="1" t="s">
        <v>38</v>
      </c>
      <c r="U5" s="5">
        <f t="shared" si="1"/>
        <v>1</v>
      </c>
    </row>
    <row r="6" spans="1:22" x14ac:dyDescent="0.2">
      <c r="A6" s="4" t="s">
        <v>17</v>
      </c>
      <c r="B6" s="5" t="s">
        <v>18</v>
      </c>
      <c r="C6" s="56">
        <v>3</v>
      </c>
      <c r="D6" s="57">
        <v>0</v>
      </c>
      <c r="E6" s="68">
        <v>190</v>
      </c>
      <c r="F6" s="25">
        <v>0</v>
      </c>
      <c r="G6" s="57">
        <v>3.42</v>
      </c>
      <c r="H6" s="57">
        <v>1.73</v>
      </c>
      <c r="I6" s="57">
        <v>1.71</v>
      </c>
      <c r="J6" s="57">
        <v>1.82</v>
      </c>
      <c r="K6" s="58">
        <v>2</v>
      </c>
      <c r="M6" s="25">
        <v>0</v>
      </c>
      <c r="N6" s="20">
        <v>0</v>
      </c>
      <c r="O6" s="20">
        <v>1</v>
      </c>
      <c r="P6" s="20">
        <v>0</v>
      </c>
      <c r="Q6" s="20">
        <v>0</v>
      </c>
      <c r="R6" s="21">
        <v>2</v>
      </c>
      <c r="S6" s="35">
        <f t="shared" si="0"/>
        <v>3</v>
      </c>
      <c r="T6" s="1" t="s">
        <v>38</v>
      </c>
      <c r="U6" s="5">
        <f t="shared" si="1"/>
        <v>3</v>
      </c>
    </row>
    <row r="7" spans="1:22" x14ac:dyDescent="0.2">
      <c r="A7" s="4" t="s">
        <v>19</v>
      </c>
      <c r="B7" s="5" t="s">
        <v>20</v>
      </c>
      <c r="C7" s="56">
        <v>5</v>
      </c>
      <c r="D7" s="57">
        <v>0</v>
      </c>
      <c r="E7" s="68">
        <v>383</v>
      </c>
      <c r="F7" s="56">
        <v>0.79</v>
      </c>
      <c r="G7" s="57">
        <v>1.01</v>
      </c>
      <c r="H7" s="57">
        <v>1.25</v>
      </c>
      <c r="I7" s="57">
        <v>0.96</v>
      </c>
      <c r="J7" s="57">
        <v>0.95</v>
      </c>
      <c r="K7" s="58">
        <v>1.1100000000000001</v>
      </c>
      <c r="M7" s="19">
        <v>4</v>
      </c>
      <c r="N7" s="20">
        <v>0</v>
      </c>
      <c r="O7" s="20">
        <v>0</v>
      </c>
      <c r="P7" s="20">
        <v>1</v>
      </c>
      <c r="Q7" s="20">
        <v>0</v>
      </c>
      <c r="R7" s="21">
        <v>0</v>
      </c>
      <c r="S7" s="35">
        <f t="shared" si="0"/>
        <v>5</v>
      </c>
      <c r="T7" s="1" t="s">
        <v>38</v>
      </c>
      <c r="U7" s="5">
        <f t="shared" si="1"/>
        <v>5</v>
      </c>
    </row>
    <row r="8" spans="1:22" x14ac:dyDescent="0.2">
      <c r="A8" s="4" t="s">
        <v>21</v>
      </c>
      <c r="B8" s="5" t="s">
        <v>22</v>
      </c>
      <c r="C8" s="56">
        <v>1</v>
      </c>
      <c r="D8" s="57">
        <v>2</v>
      </c>
      <c r="E8" s="68">
        <v>3063</v>
      </c>
      <c r="F8" s="25">
        <v>0</v>
      </c>
      <c r="G8" s="57">
        <v>0.8</v>
      </c>
      <c r="H8" s="57">
        <v>0.87</v>
      </c>
      <c r="I8" s="27">
        <v>0</v>
      </c>
      <c r="J8" s="57">
        <v>1</v>
      </c>
      <c r="K8" s="28">
        <v>0</v>
      </c>
      <c r="M8" s="25">
        <v>0</v>
      </c>
      <c r="N8" s="20">
        <v>1</v>
      </c>
      <c r="O8" s="20">
        <v>0</v>
      </c>
      <c r="P8" s="27">
        <v>0</v>
      </c>
      <c r="Q8" s="20">
        <v>0</v>
      </c>
      <c r="R8" s="28">
        <v>0</v>
      </c>
      <c r="S8" s="35">
        <f t="shared" si="0"/>
        <v>1</v>
      </c>
      <c r="T8" s="1" t="s">
        <v>38</v>
      </c>
      <c r="U8" s="5">
        <f t="shared" si="1"/>
        <v>1</v>
      </c>
    </row>
    <row r="9" spans="1:22" x14ac:dyDescent="0.2">
      <c r="A9" s="4" t="s">
        <v>23</v>
      </c>
      <c r="B9" s="5" t="s">
        <v>14</v>
      </c>
      <c r="C9" s="56">
        <v>1</v>
      </c>
      <c r="D9" s="57">
        <v>0</v>
      </c>
      <c r="E9" s="68">
        <v>429</v>
      </c>
      <c r="F9" s="25">
        <v>0</v>
      </c>
      <c r="G9" s="57">
        <v>1.23</v>
      </c>
      <c r="H9" s="57">
        <v>1.61</v>
      </c>
      <c r="I9" s="57">
        <v>1.22</v>
      </c>
      <c r="J9" s="57">
        <v>1.33</v>
      </c>
      <c r="K9" s="58">
        <v>1.47</v>
      </c>
      <c r="M9" s="25">
        <v>0</v>
      </c>
      <c r="N9" s="20">
        <v>1</v>
      </c>
      <c r="O9" s="20">
        <v>0</v>
      </c>
      <c r="P9" s="20">
        <v>0</v>
      </c>
      <c r="Q9" s="20">
        <v>0</v>
      </c>
      <c r="R9" s="21">
        <v>0</v>
      </c>
      <c r="S9" s="35">
        <f t="shared" si="0"/>
        <v>1</v>
      </c>
      <c r="T9" s="1" t="s">
        <v>38</v>
      </c>
      <c r="U9" s="5">
        <f t="shared" si="1"/>
        <v>1</v>
      </c>
    </row>
    <row r="10" spans="1:22" x14ac:dyDescent="0.2">
      <c r="A10" s="4" t="s">
        <v>24</v>
      </c>
      <c r="B10" s="5" t="s">
        <v>25</v>
      </c>
      <c r="C10" s="56">
        <v>1</v>
      </c>
      <c r="D10" s="57">
        <v>3</v>
      </c>
      <c r="E10" s="68">
        <v>600</v>
      </c>
      <c r="F10" s="56">
        <v>1.24</v>
      </c>
      <c r="G10" s="57">
        <v>1.1299999999999999</v>
      </c>
      <c r="H10" s="57">
        <v>1.89</v>
      </c>
      <c r="I10" s="57">
        <v>1.32</v>
      </c>
      <c r="J10" s="57">
        <v>1.41</v>
      </c>
      <c r="K10" s="58">
        <v>1.41</v>
      </c>
      <c r="M10" s="19">
        <v>0</v>
      </c>
      <c r="N10" s="20">
        <v>1</v>
      </c>
      <c r="O10" s="20">
        <v>0</v>
      </c>
      <c r="P10" s="20">
        <v>0</v>
      </c>
      <c r="Q10" s="20">
        <v>0</v>
      </c>
      <c r="R10" s="21">
        <v>0</v>
      </c>
      <c r="S10" s="35">
        <f t="shared" si="0"/>
        <v>1</v>
      </c>
      <c r="T10" s="1" t="s">
        <v>38</v>
      </c>
      <c r="U10" s="5">
        <f t="shared" si="1"/>
        <v>1</v>
      </c>
    </row>
    <row r="11" spans="1:22" x14ac:dyDescent="0.2">
      <c r="A11" s="4" t="s">
        <v>26</v>
      </c>
      <c r="B11" s="5" t="s">
        <v>18</v>
      </c>
      <c r="C11" s="56">
        <v>1</v>
      </c>
      <c r="D11" s="57">
        <v>0</v>
      </c>
      <c r="E11" s="68">
        <v>136</v>
      </c>
      <c r="F11" s="25">
        <v>0</v>
      </c>
      <c r="G11" s="57">
        <v>4.78</v>
      </c>
      <c r="H11" s="57">
        <v>2.23</v>
      </c>
      <c r="I11" s="57">
        <v>2.39</v>
      </c>
      <c r="J11" s="57">
        <v>2.2599999999999998</v>
      </c>
      <c r="K11" s="58">
        <v>2.57</v>
      </c>
      <c r="M11" s="25">
        <v>0</v>
      </c>
      <c r="N11" s="20">
        <v>0</v>
      </c>
      <c r="O11" s="20">
        <v>0</v>
      </c>
      <c r="P11" s="20">
        <v>0</v>
      </c>
      <c r="Q11" s="20">
        <v>0</v>
      </c>
      <c r="R11" s="21">
        <v>1</v>
      </c>
      <c r="S11" s="35">
        <f t="shared" si="0"/>
        <v>1</v>
      </c>
      <c r="T11" s="1" t="s">
        <v>38</v>
      </c>
      <c r="U11" s="5">
        <f t="shared" si="1"/>
        <v>1</v>
      </c>
    </row>
    <row r="12" spans="1:22" x14ac:dyDescent="0.2">
      <c r="A12" s="4" t="s">
        <v>27</v>
      </c>
      <c r="B12" s="5" t="s">
        <v>28</v>
      </c>
      <c r="C12" s="56">
        <v>2</v>
      </c>
      <c r="D12" s="57">
        <v>0</v>
      </c>
      <c r="E12" s="68">
        <v>2439</v>
      </c>
      <c r="F12" s="25">
        <v>0</v>
      </c>
      <c r="G12" s="57">
        <v>1.45</v>
      </c>
      <c r="H12" s="27">
        <v>0</v>
      </c>
      <c r="I12" s="57">
        <v>1.2</v>
      </c>
      <c r="J12" s="27">
        <v>0</v>
      </c>
      <c r="K12" s="28">
        <v>0</v>
      </c>
      <c r="M12" s="25">
        <v>0</v>
      </c>
      <c r="N12" s="20">
        <v>0</v>
      </c>
      <c r="O12" s="27">
        <v>0</v>
      </c>
      <c r="P12" s="20">
        <v>2</v>
      </c>
      <c r="Q12" s="27">
        <v>0</v>
      </c>
      <c r="R12" s="28">
        <v>0</v>
      </c>
      <c r="S12" s="35">
        <f t="shared" si="0"/>
        <v>2</v>
      </c>
      <c r="T12" s="1" t="s">
        <v>38</v>
      </c>
      <c r="U12" s="5">
        <f t="shared" si="1"/>
        <v>2</v>
      </c>
    </row>
    <row r="13" spans="1:22" x14ac:dyDescent="0.2">
      <c r="A13" s="4" t="s">
        <v>29</v>
      </c>
      <c r="B13" s="5" t="s">
        <v>30</v>
      </c>
      <c r="C13" s="56">
        <v>1</v>
      </c>
      <c r="D13" s="57">
        <v>1</v>
      </c>
      <c r="E13" s="68">
        <v>355</v>
      </c>
      <c r="F13" s="25">
        <v>0</v>
      </c>
      <c r="G13" s="57">
        <v>1.62</v>
      </c>
      <c r="H13" s="57">
        <v>1.36</v>
      </c>
      <c r="I13" s="57">
        <v>1.39</v>
      </c>
      <c r="J13" s="57">
        <v>1.03</v>
      </c>
      <c r="K13" s="58">
        <v>1.76</v>
      </c>
      <c r="M13" s="25">
        <v>0</v>
      </c>
      <c r="N13" s="20">
        <v>0</v>
      </c>
      <c r="O13" s="20">
        <v>0</v>
      </c>
      <c r="P13" s="20">
        <v>0</v>
      </c>
      <c r="Q13" s="20">
        <v>1</v>
      </c>
      <c r="R13" s="21">
        <v>0</v>
      </c>
      <c r="S13" s="35">
        <f t="shared" si="0"/>
        <v>1</v>
      </c>
      <c r="T13" s="1" t="s">
        <v>38</v>
      </c>
      <c r="U13" s="5">
        <f t="shared" si="1"/>
        <v>1</v>
      </c>
    </row>
    <row r="14" spans="1:22" x14ac:dyDescent="0.2">
      <c r="A14" s="4" t="s">
        <v>31</v>
      </c>
      <c r="B14" s="5" t="s">
        <v>32</v>
      </c>
      <c r="C14" s="56">
        <v>5</v>
      </c>
      <c r="D14" s="57">
        <v>0</v>
      </c>
      <c r="E14" s="68">
        <v>570</v>
      </c>
      <c r="F14" s="56">
        <v>0.87</v>
      </c>
      <c r="G14" s="57">
        <v>0.87</v>
      </c>
      <c r="H14" s="57">
        <v>1.25</v>
      </c>
      <c r="I14" s="57">
        <v>0.87</v>
      </c>
      <c r="J14" s="57">
        <v>0.9</v>
      </c>
      <c r="K14" s="58">
        <v>1.31</v>
      </c>
      <c r="M14" s="19">
        <v>0</v>
      </c>
      <c r="N14" s="20">
        <v>5</v>
      </c>
      <c r="O14" s="20">
        <v>0</v>
      </c>
      <c r="P14" s="20">
        <v>0</v>
      </c>
      <c r="Q14" s="20">
        <v>0</v>
      </c>
      <c r="R14" s="21">
        <v>0</v>
      </c>
      <c r="S14" s="35">
        <f t="shared" si="0"/>
        <v>5</v>
      </c>
      <c r="T14" s="1" t="s">
        <v>38</v>
      </c>
      <c r="U14" s="5">
        <f t="shared" si="1"/>
        <v>5</v>
      </c>
    </row>
    <row r="15" spans="1:22" ht="17" thickBot="1" x14ac:dyDescent="0.25">
      <c r="A15" s="6" t="s">
        <v>33</v>
      </c>
      <c r="B15" s="8" t="s">
        <v>30</v>
      </c>
      <c r="C15" s="59">
        <v>7</v>
      </c>
      <c r="D15" s="60">
        <v>0</v>
      </c>
      <c r="E15" s="69">
        <v>324</v>
      </c>
      <c r="F15" s="26">
        <v>0</v>
      </c>
      <c r="G15" s="60">
        <v>2.0099999999999998</v>
      </c>
      <c r="H15" s="60">
        <v>1.54</v>
      </c>
      <c r="I15" s="60">
        <v>1.53</v>
      </c>
      <c r="J15" s="60">
        <v>1.28</v>
      </c>
      <c r="K15" s="61">
        <v>1.95</v>
      </c>
      <c r="M15" s="26">
        <v>0</v>
      </c>
      <c r="N15" s="22">
        <v>0</v>
      </c>
      <c r="O15" s="22">
        <v>5</v>
      </c>
      <c r="P15" s="22">
        <v>0</v>
      </c>
      <c r="Q15" s="22">
        <v>2</v>
      </c>
      <c r="R15" s="23">
        <v>0</v>
      </c>
      <c r="S15" s="36">
        <f t="shared" si="0"/>
        <v>7</v>
      </c>
      <c r="T15" s="1" t="s">
        <v>38</v>
      </c>
      <c r="U15" s="8">
        <f t="shared" si="1"/>
        <v>7</v>
      </c>
    </row>
    <row r="16" spans="1:22" ht="17" thickBot="1" x14ac:dyDescent="0.25">
      <c r="A16" s="1" t="s">
        <v>1</v>
      </c>
      <c r="C16" s="9">
        <f>SUM(C4:C15)</f>
        <v>32</v>
      </c>
      <c r="D16" s="29">
        <f>SUM(D4:D15)</f>
        <v>9</v>
      </c>
      <c r="E16" s="3" t="s">
        <v>37</v>
      </c>
      <c r="F16" s="62">
        <v>350</v>
      </c>
      <c r="G16" s="63">
        <v>400</v>
      </c>
      <c r="H16" s="63">
        <v>350</v>
      </c>
      <c r="I16" s="63">
        <v>300</v>
      </c>
      <c r="J16" s="63">
        <v>350</v>
      </c>
      <c r="K16" s="64">
        <v>300</v>
      </c>
      <c r="S16" s="52">
        <f>SUM(S4:S15)</f>
        <v>32</v>
      </c>
      <c r="T16" s="30" t="s">
        <v>38</v>
      </c>
      <c r="U16" s="11">
        <f>SUM(U4:U15)</f>
        <v>32</v>
      </c>
    </row>
    <row r="17" spans="1:32" ht="17" thickBot="1" x14ac:dyDescent="0.25">
      <c r="A17" s="1" t="s">
        <v>1</v>
      </c>
      <c r="E17" s="55" t="s">
        <v>34</v>
      </c>
      <c r="F17" s="59">
        <v>50</v>
      </c>
      <c r="G17" s="60">
        <v>75</v>
      </c>
      <c r="H17" s="60">
        <v>50</v>
      </c>
      <c r="I17" s="60">
        <v>35</v>
      </c>
      <c r="J17" s="60">
        <v>50</v>
      </c>
      <c r="K17" s="61">
        <v>50</v>
      </c>
      <c r="M17" s="32">
        <f t="shared" ref="M17:R17" si="2">SUM(M4:M15)</f>
        <v>4</v>
      </c>
      <c r="N17" s="33">
        <f t="shared" si="2"/>
        <v>8</v>
      </c>
      <c r="O17" s="33">
        <f t="shared" si="2"/>
        <v>6</v>
      </c>
      <c r="P17" s="33">
        <f t="shared" si="2"/>
        <v>7</v>
      </c>
      <c r="Q17" s="33">
        <f t="shared" si="2"/>
        <v>3</v>
      </c>
      <c r="R17" s="34">
        <f t="shared" si="2"/>
        <v>4</v>
      </c>
      <c r="S17" s="53">
        <f>SUM(M17:R17)</f>
        <v>32</v>
      </c>
    </row>
    <row r="18" spans="1:32" ht="17" thickBot="1" x14ac:dyDescent="0.25">
      <c r="A18" s="1" t="s">
        <v>1</v>
      </c>
      <c r="E18" s="2"/>
      <c r="M18" s="12" t="s">
        <v>39</v>
      </c>
      <c r="N18" s="13" t="s">
        <v>39</v>
      </c>
      <c r="O18" s="13" t="s">
        <v>39</v>
      </c>
      <c r="P18" s="13" t="s">
        <v>39</v>
      </c>
      <c r="Q18" s="13" t="s">
        <v>39</v>
      </c>
      <c r="R18" s="14" t="s">
        <v>39</v>
      </c>
      <c r="S18" s="2" t="s">
        <v>39</v>
      </c>
    </row>
    <row r="19" spans="1:32" ht="17" thickBot="1" x14ac:dyDescent="0.25">
      <c r="A19" s="1" t="s">
        <v>1</v>
      </c>
      <c r="E19" s="9" t="s">
        <v>35</v>
      </c>
      <c r="F19" s="65">
        <v>4</v>
      </c>
      <c r="G19" s="66">
        <v>8</v>
      </c>
      <c r="H19" s="66">
        <v>7</v>
      </c>
      <c r="I19" s="66">
        <v>7</v>
      </c>
      <c r="J19" s="66">
        <v>3</v>
      </c>
      <c r="K19" s="67">
        <v>4</v>
      </c>
      <c r="L19" s="4"/>
      <c r="M19" s="6">
        <f t="shared" ref="M19:R19" si="3">F19</f>
        <v>4</v>
      </c>
      <c r="N19" s="7">
        <f t="shared" si="3"/>
        <v>8</v>
      </c>
      <c r="O19" s="7">
        <f t="shared" si="3"/>
        <v>7</v>
      </c>
      <c r="P19" s="7">
        <f t="shared" si="3"/>
        <v>7</v>
      </c>
      <c r="Q19" s="7">
        <f t="shared" si="3"/>
        <v>3</v>
      </c>
      <c r="R19" s="8">
        <f t="shared" si="3"/>
        <v>4</v>
      </c>
      <c r="S19" s="2">
        <f>SUM(M19:R19)</f>
        <v>33</v>
      </c>
    </row>
    <row r="20" spans="1:32" ht="17" thickBot="1" x14ac:dyDescent="0.25">
      <c r="E20" s="2"/>
      <c r="M20" s="4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5" t="s">
        <v>38</v>
      </c>
      <c r="S20" s="2"/>
    </row>
    <row r="21" spans="1:32" ht="17" thickBot="1" x14ac:dyDescent="0.25">
      <c r="E21" s="9" t="s">
        <v>36</v>
      </c>
      <c r="F21" s="65">
        <v>1</v>
      </c>
      <c r="G21" s="66">
        <v>7</v>
      </c>
      <c r="H21" s="66">
        <v>6</v>
      </c>
      <c r="I21" s="66">
        <v>0</v>
      </c>
      <c r="J21" s="66">
        <v>0</v>
      </c>
      <c r="K21" s="67">
        <v>4</v>
      </c>
      <c r="M21" s="6">
        <f t="shared" ref="M21:R21" si="4">F21</f>
        <v>1</v>
      </c>
      <c r="N21" s="7">
        <f t="shared" si="4"/>
        <v>7</v>
      </c>
      <c r="O21" s="7">
        <f t="shared" si="4"/>
        <v>6</v>
      </c>
      <c r="P21" s="7">
        <f t="shared" si="4"/>
        <v>0</v>
      </c>
      <c r="Q21" s="7">
        <f t="shared" si="4"/>
        <v>0</v>
      </c>
      <c r="R21" s="8">
        <f t="shared" si="4"/>
        <v>4</v>
      </c>
    </row>
    <row r="22" spans="1:32" x14ac:dyDescent="0.2">
      <c r="E22" s="2"/>
    </row>
    <row r="23" spans="1:32" ht="17" thickBot="1" x14ac:dyDescent="0.25">
      <c r="N23" s="77" t="s">
        <v>46</v>
      </c>
      <c r="O23" s="77"/>
      <c r="P23" s="77"/>
      <c r="Q23" s="77"/>
      <c r="R23" s="77"/>
      <c r="S23" s="31">
        <f>SUM(M4:M6,M8:M9,M11:M13,M15,P8,R8,O12,Q12:R12)</f>
        <v>0</v>
      </c>
      <c r="T23" s="1" t="s">
        <v>39</v>
      </c>
      <c r="U23" s="54">
        <v>0</v>
      </c>
    </row>
    <row r="24" spans="1:32" ht="19" thickBot="1" x14ac:dyDescent="0.3">
      <c r="E24" s="70" t="s">
        <v>45</v>
      </c>
      <c r="F24" s="78" t="s">
        <v>43</v>
      </c>
      <c r="G24" s="79"/>
      <c r="H24" s="79"/>
      <c r="I24" s="79"/>
      <c r="J24" s="79"/>
      <c r="K24" s="80"/>
    </row>
    <row r="25" spans="1:32" ht="17" thickBot="1" x14ac:dyDescent="0.25">
      <c r="E25" s="9" t="s">
        <v>2</v>
      </c>
      <c r="F25" s="9" t="s">
        <v>7</v>
      </c>
      <c r="G25" s="10" t="s">
        <v>8</v>
      </c>
      <c r="H25" s="10" t="s">
        <v>9</v>
      </c>
      <c r="I25" s="10" t="s">
        <v>10</v>
      </c>
      <c r="J25" s="10" t="s">
        <v>11</v>
      </c>
      <c r="K25" s="11" t="s">
        <v>12</v>
      </c>
      <c r="M25" s="9" t="s">
        <v>7</v>
      </c>
      <c r="N25" s="10" t="s">
        <v>8</v>
      </c>
      <c r="O25" s="10" t="s">
        <v>9</v>
      </c>
      <c r="P25" s="10" t="s">
        <v>10</v>
      </c>
      <c r="Q25" s="10" t="s">
        <v>11</v>
      </c>
      <c r="R25" s="11" t="s">
        <v>12</v>
      </c>
      <c r="S25" s="51" t="s">
        <v>42</v>
      </c>
    </row>
    <row r="26" spans="1:32" x14ac:dyDescent="0.2">
      <c r="E26" s="4" t="s">
        <v>13</v>
      </c>
      <c r="F26" s="12">
        <f t="shared" ref="F26:K37" si="5">IF(($E4*F4+F$17*$D4)&gt;F$16,($E4*F4+F$17*$D4),F$16)</f>
        <v>350</v>
      </c>
      <c r="G26" s="13">
        <f t="shared" si="5"/>
        <v>538.56000000000006</v>
      </c>
      <c r="H26" s="13">
        <f t="shared" si="5"/>
        <v>703.8</v>
      </c>
      <c r="I26" s="13">
        <f t="shared" si="5"/>
        <v>532.43999999999994</v>
      </c>
      <c r="J26" s="13">
        <f t="shared" si="5"/>
        <v>581.4</v>
      </c>
      <c r="K26" s="14">
        <f t="shared" si="5"/>
        <v>642.6</v>
      </c>
      <c r="M26" s="42">
        <f t="shared" ref="M26:M37" si="6">F26*M4</f>
        <v>0</v>
      </c>
      <c r="N26" s="43">
        <f t="shared" ref="N26:N37" si="7">G26*N4</f>
        <v>0</v>
      </c>
      <c r="O26" s="43">
        <f t="shared" ref="O26:O37" si="8">H26*O4</f>
        <v>0</v>
      </c>
      <c r="P26" s="43">
        <f t="shared" ref="P26:P37" si="9">I26*P4</f>
        <v>2129.7599999999998</v>
      </c>
      <c r="Q26" s="43">
        <f t="shared" ref="Q26:Q37" si="10">J26*Q4</f>
        <v>0</v>
      </c>
      <c r="R26" s="44">
        <f t="shared" ref="R26:R37" si="11">K26*R4</f>
        <v>0</v>
      </c>
      <c r="S26" s="45">
        <f>SUM(M26:R26)</f>
        <v>2129.7599999999998</v>
      </c>
    </row>
    <row r="27" spans="1:32" x14ac:dyDescent="0.2">
      <c r="E27" s="4" t="s">
        <v>15</v>
      </c>
      <c r="F27" s="4">
        <f t="shared" si="5"/>
        <v>350</v>
      </c>
      <c r="G27" s="1">
        <f t="shared" si="5"/>
        <v>947.16</v>
      </c>
      <c r="H27" s="1">
        <f t="shared" si="5"/>
        <v>927.24</v>
      </c>
      <c r="I27" s="1">
        <f t="shared" si="5"/>
        <v>955.68</v>
      </c>
      <c r="J27" s="1">
        <f t="shared" si="5"/>
        <v>976.2</v>
      </c>
      <c r="K27" s="5">
        <f t="shared" si="5"/>
        <v>933.36</v>
      </c>
      <c r="M27" s="46">
        <f t="shared" si="6"/>
        <v>0</v>
      </c>
      <c r="N27" s="47">
        <f t="shared" si="7"/>
        <v>0</v>
      </c>
      <c r="O27" s="47">
        <f t="shared" si="8"/>
        <v>0</v>
      </c>
      <c r="P27" s="47">
        <f t="shared" si="9"/>
        <v>0</v>
      </c>
      <c r="Q27" s="47">
        <f t="shared" si="10"/>
        <v>0</v>
      </c>
      <c r="R27" s="45">
        <f t="shared" si="11"/>
        <v>933.36</v>
      </c>
      <c r="S27" s="45">
        <f t="shared" ref="S27:S37" si="12">SUM(M27:R27)</f>
        <v>933.36</v>
      </c>
      <c r="AD27" s="38"/>
      <c r="AE27" s="38"/>
      <c r="AF27" s="38"/>
    </row>
    <row r="28" spans="1:32" x14ac:dyDescent="0.2">
      <c r="E28" s="4" t="s">
        <v>17</v>
      </c>
      <c r="F28" s="4">
        <f t="shared" si="5"/>
        <v>350</v>
      </c>
      <c r="G28" s="1">
        <f t="shared" si="5"/>
        <v>649.79999999999995</v>
      </c>
      <c r="H28" s="1">
        <f t="shared" si="5"/>
        <v>350</v>
      </c>
      <c r="I28" s="1">
        <f t="shared" si="5"/>
        <v>324.89999999999998</v>
      </c>
      <c r="J28" s="1">
        <f t="shared" si="5"/>
        <v>350</v>
      </c>
      <c r="K28" s="5">
        <f t="shared" si="5"/>
        <v>380</v>
      </c>
      <c r="M28" s="46">
        <f t="shared" si="6"/>
        <v>0</v>
      </c>
      <c r="N28" s="47">
        <f t="shared" si="7"/>
        <v>0</v>
      </c>
      <c r="O28" s="47">
        <f t="shared" si="8"/>
        <v>350</v>
      </c>
      <c r="P28" s="47">
        <f t="shared" si="9"/>
        <v>0</v>
      </c>
      <c r="Q28" s="47">
        <f t="shared" si="10"/>
        <v>0</v>
      </c>
      <c r="R28" s="45">
        <f t="shared" si="11"/>
        <v>760</v>
      </c>
      <c r="S28" s="45">
        <f t="shared" si="12"/>
        <v>1110</v>
      </c>
      <c r="AD28" s="38"/>
      <c r="AE28" s="38"/>
      <c r="AF28" s="38"/>
    </row>
    <row r="29" spans="1:32" x14ac:dyDescent="0.2">
      <c r="E29" s="4" t="s">
        <v>19</v>
      </c>
      <c r="F29" s="4">
        <f t="shared" si="5"/>
        <v>350</v>
      </c>
      <c r="G29" s="1">
        <f t="shared" si="5"/>
        <v>400</v>
      </c>
      <c r="H29" s="1">
        <f t="shared" si="5"/>
        <v>478.75</v>
      </c>
      <c r="I29" s="1">
        <f t="shared" si="5"/>
        <v>367.68</v>
      </c>
      <c r="J29" s="1">
        <f t="shared" si="5"/>
        <v>363.84999999999997</v>
      </c>
      <c r="K29" s="5">
        <f t="shared" si="5"/>
        <v>425.13000000000005</v>
      </c>
      <c r="M29" s="46">
        <f t="shared" si="6"/>
        <v>1400</v>
      </c>
      <c r="N29" s="47">
        <f t="shared" si="7"/>
        <v>0</v>
      </c>
      <c r="O29" s="47">
        <f t="shared" si="8"/>
        <v>0</v>
      </c>
      <c r="P29" s="47">
        <f t="shared" si="9"/>
        <v>367.68</v>
      </c>
      <c r="Q29" s="47">
        <f t="shared" si="10"/>
        <v>0</v>
      </c>
      <c r="R29" s="45">
        <f t="shared" si="11"/>
        <v>0</v>
      </c>
      <c r="S29" s="45">
        <f t="shared" si="12"/>
        <v>1767.68</v>
      </c>
      <c r="AA29" s="38"/>
      <c r="AB29" s="38"/>
      <c r="AC29" s="38"/>
      <c r="AD29" s="38"/>
      <c r="AE29" s="38"/>
      <c r="AF29" s="38"/>
    </row>
    <row r="30" spans="1:32" x14ac:dyDescent="0.2">
      <c r="E30" s="4" t="s">
        <v>21</v>
      </c>
      <c r="F30" s="4">
        <f t="shared" si="5"/>
        <v>350</v>
      </c>
      <c r="G30" s="1">
        <f t="shared" si="5"/>
        <v>2600.4</v>
      </c>
      <c r="H30" s="1">
        <f t="shared" si="5"/>
        <v>2764.81</v>
      </c>
      <c r="I30" s="1">
        <f t="shared" si="5"/>
        <v>300</v>
      </c>
      <c r="J30" s="1">
        <f t="shared" si="5"/>
        <v>3163</v>
      </c>
      <c r="K30" s="5">
        <f t="shared" si="5"/>
        <v>300</v>
      </c>
      <c r="M30" s="46">
        <f t="shared" si="6"/>
        <v>0</v>
      </c>
      <c r="N30" s="47">
        <f t="shared" si="7"/>
        <v>2600.4</v>
      </c>
      <c r="O30" s="47">
        <f t="shared" si="8"/>
        <v>0</v>
      </c>
      <c r="P30" s="47">
        <f t="shared" si="9"/>
        <v>0</v>
      </c>
      <c r="Q30" s="47">
        <f t="shared" si="10"/>
        <v>0</v>
      </c>
      <c r="R30" s="45">
        <f t="shared" si="11"/>
        <v>0</v>
      </c>
      <c r="S30" s="45">
        <f t="shared" si="12"/>
        <v>2600.4</v>
      </c>
      <c r="AA30" s="39"/>
      <c r="AB30" s="39"/>
      <c r="AC30" s="40"/>
      <c r="AD30" s="38"/>
      <c r="AE30" s="38"/>
      <c r="AF30" s="38"/>
    </row>
    <row r="31" spans="1:32" x14ac:dyDescent="0.2">
      <c r="E31" s="4" t="s">
        <v>23</v>
      </c>
      <c r="F31" s="4">
        <f t="shared" si="5"/>
        <v>350</v>
      </c>
      <c r="G31" s="1">
        <f t="shared" si="5"/>
        <v>527.66999999999996</v>
      </c>
      <c r="H31" s="1">
        <f t="shared" si="5"/>
        <v>690.69</v>
      </c>
      <c r="I31" s="1">
        <f t="shared" si="5"/>
        <v>523.38</v>
      </c>
      <c r="J31" s="1">
        <f t="shared" si="5"/>
        <v>570.57000000000005</v>
      </c>
      <c r="K31" s="5">
        <f t="shared" si="5"/>
        <v>630.63</v>
      </c>
      <c r="M31" s="46">
        <f t="shared" si="6"/>
        <v>0</v>
      </c>
      <c r="N31" s="47">
        <f t="shared" si="7"/>
        <v>527.66999999999996</v>
      </c>
      <c r="O31" s="47">
        <f t="shared" si="8"/>
        <v>0</v>
      </c>
      <c r="P31" s="47">
        <f t="shared" si="9"/>
        <v>0</v>
      </c>
      <c r="Q31" s="47">
        <f t="shared" si="10"/>
        <v>0</v>
      </c>
      <c r="R31" s="45">
        <f t="shared" si="11"/>
        <v>0</v>
      </c>
      <c r="S31" s="45">
        <f t="shared" si="12"/>
        <v>527.66999999999996</v>
      </c>
      <c r="AA31" s="38"/>
      <c r="AB31" s="38"/>
      <c r="AC31" s="38"/>
      <c r="AD31" s="38"/>
      <c r="AE31" s="38"/>
      <c r="AF31" s="38"/>
    </row>
    <row r="32" spans="1:32" x14ac:dyDescent="0.2">
      <c r="E32" s="4" t="s">
        <v>24</v>
      </c>
      <c r="F32" s="4">
        <f t="shared" si="5"/>
        <v>894</v>
      </c>
      <c r="G32" s="1">
        <f t="shared" si="5"/>
        <v>902.99999999999989</v>
      </c>
      <c r="H32" s="1">
        <f t="shared" si="5"/>
        <v>1284</v>
      </c>
      <c r="I32" s="1">
        <f t="shared" si="5"/>
        <v>897</v>
      </c>
      <c r="J32" s="1">
        <f t="shared" si="5"/>
        <v>996</v>
      </c>
      <c r="K32" s="5">
        <f t="shared" si="5"/>
        <v>996</v>
      </c>
      <c r="M32" s="46">
        <f t="shared" si="6"/>
        <v>0</v>
      </c>
      <c r="N32" s="47">
        <f t="shared" si="7"/>
        <v>902.99999999999989</v>
      </c>
      <c r="O32" s="47">
        <f t="shared" si="8"/>
        <v>0</v>
      </c>
      <c r="P32" s="47">
        <f t="shared" si="9"/>
        <v>0</v>
      </c>
      <c r="Q32" s="47">
        <f t="shared" si="10"/>
        <v>0</v>
      </c>
      <c r="R32" s="45">
        <f t="shared" si="11"/>
        <v>0</v>
      </c>
      <c r="S32" s="45">
        <f t="shared" si="12"/>
        <v>902.99999999999989</v>
      </c>
      <c r="AA32" s="38"/>
      <c r="AB32" s="38"/>
      <c r="AC32" s="38"/>
      <c r="AD32" s="38"/>
      <c r="AE32" s="38"/>
      <c r="AF32" s="38"/>
    </row>
    <row r="33" spans="5:32" x14ac:dyDescent="0.2">
      <c r="E33" s="4" t="s">
        <v>26</v>
      </c>
      <c r="F33" s="4">
        <f t="shared" si="5"/>
        <v>350</v>
      </c>
      <c r="G33" s="1">
        <f t="shared" si="5"/>
        <v>650.08000000000004</v>
      </c>
      <c r="H33" s="1">
        <f t="shared" si="5"/>
        <v>350</v>
      </c>
      <c r="I33" s="1">
        <f t="shared" si="5"/>
        <v>325.04000000000002</v>
      </c>
      <c r="J33" s="1">
        <f t="shared" si="5"/>
        <v>350</v>
      </c>
      <c r="K33" s="5">
        <f t="shared" si="5"/>
        <v>349.52</v>
      </c>
      <c r="M33" s="46">
        <f t="shared" si="6"/>
        <v>0</v>
      </c>
      <c r="N33" s="47">
        <f t="shared" si="7"/>
        <v>0</v>
      </c>
      <c r="O33" s="47">
        <f t="shared" si="8"/>
        <v>0</v>
      </c>
      <c r="P33" s="47">
        <f t="shared" si="9"/>
        <v>0</v>
      </c>
      <c r="Q33" s="47">
        <f t="shared" si="10"/>
        <v>0</v>
      </c>
      <c r="R33" s="45">
        <f t="shared" si="11"/>
        <v>349.52</v>
      </c>
      <c r="S33" s="45">
        <f t="shared" si="12"/>
        <v>349.52</v>
      </c>
      <c r="AA33" s="38"/>
      <c r="AB33" s="38"/>
      <c r="AC33" s="38"/>
      <c r="AD33" s="38"/>
      <c r="AE33" s="38"/>
      <c r="AF33" s="38"/>
    </row>
    <row r="34" spans="5:32" x14ac:dyDescent="0.2">
      <c r="E34" s="4" t="s">
        <v>27</v>
      </c>
      <c r="F34" s="4">
        <f t="shared" si="5"/>
        <v>350</v>
      </c>
      <c r="G34" s="1">
        <f t="shared" si="5"/>
        <v>3536.5499999999997</v>
      </c>
      <c r="H34" s="1">
        <f t="shared" si="5"/>
        <v>350</v>
      </c>
      <c r="I34" s="1">
        <f t="shared" si="5"/>
        <v>2926.7999999999997</v>
      </c>
      <c r="J34" s="1">
        <f t="shared" si="5"/>
        <v>350</v>
      </c>
      <c r="K34" s="5">
        <f t="shared" si="5"/>
        <v>300</v>
      </c>
      <c r="M34" s="46">
        <f t="shared" si="6"/>
        <v>0</v>
      </c>
      <c r="N34" s="47">
        <f t="shared" si="7"/>
        <v>0</v>
      </c>
      <c r="O34" s="47">
        <f t="shared" si="8"/>
        <v>0</v>
      </c>
      <c r="P34" s="47">
        <f t="shared" si="9"/>
        <v>5853.5999999999995</v>
      </c>
      <c r="Q34" s="47">
        <f t="shared" si="10"/>
        <v>0</v>
      </c>
      <c r="R34" s="45">
        <f t="shared" si="11"/>
        <v>0</v>
      </c>
      <c r="S34" s="45">
        <f t="shared" si="12"/>
        <v>5853.5999999999995</v>
      </c>
      <c r="AA34" s="38"/>
      <c r="AB34" s="38"/>
      <c r="AC34" s="38"/>
      <c r="AD34" s="38"/>
      <c r="AE34" s="38"/>
      <c r="AF34" s="38"/>
    </row>
    <row r="35" spans="5:32" x14ac:dyDescent="0.2">
      <c r="E35" s="4" t="s">
        <v>29</v>
      </c>
      <c r="F35" s="4">
        <f t="shared" si="5"/>
        <v>350</v>
      </c>
      <c r="G35" s="1">
        <f t="shared" si="5"/>
        <v>650.1</v>
      </c>
      <c r="H35" s="1">
        <f t="shared" si="5"/>
        <v>532.79999999999995</v>
      </c>
      <c r="I35" s="1">
        <f t="shared" si="5"/>
        <v>528.45000000000005</v>
      </c>
      <c r="J35" s="1">
        <f t="shared" si="5"/>
        <v>415.65000000000003</v>
      </c>
      <c r="K35" s="5">
        <f t="shared" si="5"/>
        <v>674.8</v>
      </c>
      <c r="M35" s="46">
        <f t="shared" si="6"/>
        <v>0</v>
      </c>
      <c r="N35" s="47">
        <f t="shared" si="7"/>
        <v>0</v>
      </c>
      <c r="O35" s="47">
        <f t="shared" si="8"/>
        <v>0</v>
      </c>
      <c r="P35" s="47">
        <f t="shared" si="9"/>
        <v>0</v>
      </c>
      <c r="Q35" s="47">
        <f t="shared" si="10"/>
        <v>415.65000000000003</v>
      </c>
      <c r="R35" s="45">
        <f t="shared" si="11"/>
        <v>0</v>
      </c>
      <c r="S35" s="45">
        <f t="shared" si="12"/>
        <v>415.65000000000003</v>
      </c>
      <c r="AA35" s="38"/>
      <c r="AB35" s="38"/>
      <c r="AC35" s="38"/>
      <c r="AD35" s="38"/>
      <c r="AE35" s="38"/>
      <c r="AF35" s="38"/>
    </row>
    <row r="36" spans="5:32" x14ac:dyDescent="0.2">
      <c r="E36" s="4" t="s">
        <v>31</v>
      </c>
      <c r="F36" s="4">
        <f t="shared" si="5"/>
        <v>495.9</v>
      </c>
      <c r="G36" s="1">
        <f t="shared" si="5"/>
        <v>495.9</v>
      </c>
      <c r="H36" s="1">
        <f t="shared" si="5"/>
        <v>712.5</v>
      </c>
      <c r="I36" s="1">
        <f t="shared" si="5"/>
        <v>495.9</v>
      </c>
      <c r="J36" s="1">
        <f t="shared" si="5"/>
        <v>513</v>
      </c>
      <c r="K36" s="5">
        <f t="shared" si="5"/>
        <v>746.7</v>
      </c>
      <c r="M36" s="46">
        <f t="shared" si="6"/>
        <v>0</v>
      </c>
      <c r="N36" s="47">
        <f t="shared" si="7"/>
        <v>2479.5</v>
      </c>
      <c r="O36" s="47">
        <f t="shared" si="8"/>
        <v>0</v>
      </c>
      <c r="P36" s="47">
        <f t="shared" si="9"/>
        <v>0</v>
      </c>
      <c r="Q36" s="47">
        <f t="shared" si="10"/>
        <v>0</v>
      </c>
      <c r="R36" s="45">
        <f t="shared" si="11"/>
        <v>0</v>
      </c>
      <c r="S36" s="45">
        <f t="shared" si="12"/>
        <v>2479.5</v>
      </c>
      <c r="AA36" s="38"/>
      <c r="AB36" s="38"/>
      <c r="AC36" s="38"/>
      <c r="AD36" s="38"/>
      <c r="AE36" s="38"/>
      <c r="AF36" s="38"/>
    </row>
    <row r="37" spans="5:32" ht="17" thickBot="1" x14ac:dyDescent="0.25">
      <c r="E37" s="6" t="s">
        <v>33</v>
      </c>
      <c r="F37" s="6">
        <f t="shared" si="5"/>
        <v>350</v>
      </c>
      <c r="G37" s="7">
        <f t="shared" si="5"/>
        <v>651.2399999999999</v>
      </c>
      <c r="H37" s="7">
        <f t="shared" si="5"/>
        <v>498.96000000000004</v>
      </c>
      <c r="I37" s="7">
        <f t="shared" si="5"/>
        <v>495.72</v>
      </c>
      <c r="J37" s="7">
        <f t="shared" si="5"/>
        <v>414.72</v>
      </c>
      <c r="K37" s="8">
        <f t="shared" si="5"/>
        <v>631.79999999999995</v>
      </c>
      <c r="M37" s="48">
        <f t="shared" si="6"/>
        <v>0</v>
      </c>
      <c r="N37" s="49">
        <f t="shared" si="7"/>
        <v>0</v>
      </c>
      <c r="O37" s="49">
        <f t="shared" si="8"/>
        <v>2494.8000000000002</v>
      </c>
      <c r="P37" s="49">
        <f t="shared" si="9"/>
        <v>0</v>
      </c>
      <c r="Q37" s="49">
        <f t="shared" si="10"/>
        <v>829.44</v>
      </c>
      <c r="R37" s="50">
        <f t="shared" si="11"/>
        <v>0</v>
      </c>
      <c r="S37" s="45">
        <f t="shared" si="12"/>
        <v>3324.2400000000002</v>
      </c>
      <c r="AA37" s="38"/>
      <c r="AB37" s="38"/>
      <c r="AC37" s="38"/>
      <c r="AD37" s="38"/>
      <c r="AE37" s="38"/>
      <c r="AF37" s="38"/>
    </row>
    <row r="38" spans="5:32" ht="17" thickBot="1" x14ac:dyDescent="0.25">
      <c r="R38" s="16" t="s">
        <v>41</v>
      </c>
      <c r="S38" s="37">
        <f>SUM(S26:S37)</f>
        <v>22394.380000000005</v>
      </c>
      <c r="AA38" s="38"/>
      <c r="AB38" s="38"/>
      <c r="AC38" s="38"/>
      <c r="AD38" s="38"/>
      <c r="AE38" s="38"/>
      <c r="AF38" s="38"/>
    </row>
    <row r="39" spans="5:32" x14ac:dyDescent="0.2">
      <c r="AA39" s="38"/>
      <c r="AB39" s="38"/>
      <c r="AC39" s="38"/>
      <c r="AD39" s="38"/>
      <c r="AE39" s="38"/>
      <c r="AF39" s="38"/>
    </row>
    <row r="40" spans="5:32" x14ac:dyDescent="0.2">
      <c r="AA40" s="38"/>
      <c r="AB40" s="38"/>
      <c r="AC40" s="38"/>
      <c r="AD40" s="38"/>
      <c r="AE40" s="38"/>
      <c r="AF40" s="38"/>
    </row>
    <row r="41" spans="5:32" x14ac:dyDescent="0.2">
      <c r="AA41" s="38"/>
      <c r="AB41" s="38"/>
      <c r="AC41" s="38"/>
      <c r="AD41" s="38"/>
      <c r="AE41" s="38"/>
      <c r="AF41" s="38"/>
    </row>
    <row r="42" spans="5:32" x14ac:dyDescent="0.2">
      <c r="AA42" s="38"/>
      <c r="AB42" s="38"/>
      <c r="AC42" s="38"/>
      <c r="AD42" s="38"/>
      <c r="AE42" s="38"/>
      <c r="AF42" s="38"/>
    </row>
    <row r="43" spans="5:32" x14ac:dyDescent="0.2">
      <c r="AA43" s="38"/>
      <c r="AB43" s="39"/>
      <c r="AC43" s="41"/>
      <c r="AD43" s="38"/>
      <c r="AE43" s="38"/>
      <c r="AF43" s="38"/>
    </row>
    <row r="44" spans="5:32" x14ac:dyDescent="0.2">
      <c r="AA44" s="38"/>
      <c r="AB44" s="38"/>
      <c r="AC44" s="38"/>
      <c r="AD44" s="38"/>
      <c r="AE44" s="38"/>
      <c r="AF44" s="38"/>
    </row>
    <row r="45" spans="5:32" x14ac:dyDescent="0.2">
      <c r="AA45" s="38"/>
      <c r="AB45" s="38"/>
      <c r="AC45" s="38"/>
      <c r="AD45" s="38"/>
      <c r="AE45" s="38"/>
      <c r="AF45" s="38"/>
    </row>
    <row r="46" spans="5:32" x14ac:dyDescent="0.2">
      <c r="AA46" s="38"/>
      <c r="AB46" s="38"/>
      <c r="AC46" s="38"/>
      <c r="AD46" s="38"/>
      <c r="AE46" s="38"/>
      <c r="AF46" s="38"/>
    </row>
  </sheetData>
  <mergeCells count="7">
    <mergeCell ref="A2:E2"/>
    <mergeCell ref="S2:U2"/>
    <mergeCell ref="N23:R23"/>
    <mergeCell ref="F24:K24"/>
    <mergeCell ref="S3:U3"/>
    <mergeCell ref="F2:K2"/>
    <mergeCell ref="M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MinDistribCostMeetTripsTrucklds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Singhal</cp:lastModifiedBy>
  <dcterms:created xsi:type="dcterms:W3CDTF">2021-10-25T16:13:13Z</dcterms:created>
  <dcterms:modified xsi:type="dcterms:W3CDTF">2024-05-07T13:59:23Z</dcterms:modified>
</cp:coreProperties>
</file>