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/GithubCodeupdate/"/>
    </mc:Choice>
  </mc:AlternateContent>
  <xr:revisionPtr revIDLastSave="0" documentId="13_ncr:1_{514D24DC-74B5-7146-94AE-1C48753F5834}" xr6:coauthVersionLast="47" xr6:coauthVersionMax="47" xr10:uidLastSave="{00000000-0000-0000-0000-000000000000}"/>
  <bookViews>
    <workbookView xWindow="18800" yWindow="500" windowWidth="18480" windowHeight="20960" xr2:uid="{0E756C6F-F52A-9A42-8CE6-0BD69FEAF7F0}"/>
  </bookViews>
  <sheets>
    <sheet name="NonLinearMinDistFireStnTown" sheetId="1" r:id="rId1"/>
    <sheet name="C7_62_STS" sheetId="3" state="veryHidden" r:id="rId2"/>
    <sheet name="STS" sheetId="8" r:id="rId3"/>
  </sheets>
  <definedNames>
    <definedName name="ChartData" localSheetId="2">STS!$K$5:$K$15</definedName>
    <definedName name="InputValues" localSheetId="2">STS!$A$5:$A$15</definedName>
    <definedName name="OutputAddresses" localSheetId="2">STS!$B$4:$C$4</definedName>
    <definedName name="OutputValues" localSheetId="2">STS!$B$5:$C$15</definedName>
    <definedName name="solver_adj" localSheetId="0" hidden="1">NonLinearMinDistFireStnTown!$H$3:$I$3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NonLinearMinDistFireStnTown!$H$3:$I$3</definedName>
    <definedName name="solver_lhs2" localSheetId="0" hidden="1">NonLinearMinDistFireStnTown!$H$3:$I$3</definedName>
    <definedName name="solver_lhs3" localSheetId="0" hidden="1">NonLinearMinDistFireStnTown!#REF!</definedName>
    <definedName name="solver_lhs4" localSheetId="0" hidden="1">NonLinearMinDistFireStnTown!#REF!</definedName>
    <definedName name="solver_lhs5" localSheetId="0" hidden="1">NonLinearMinDistFireStnTown!#REF!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NonLinearMinDistFireStnTown!$K$7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el5" localSheetId="0" hidden="1">3</definedName>
    <definedName name="solver_rhs1" localSheetId="0" hidden="1">NonLinearMinDistFireStnTown!$H$8:$I$8</definedName>
    <definedName name="solver_rhs2" localSheetId="0" hidden="1">NonLinearMinDistFireStnTown!$H$5:$I$5</definedName>
    <definedName name="solver_rhs3" localSheetId="0" hidden="1">"integer"</definedName>
    <definedName name="solver_rhs4" localSheetId="0" hidden="1">0</definedName>
    <definedName name="solver_rhs5" localSheetId="0" hidden="1">NonLinearMinDistFireStnTown!#REF!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8" l="1"/>
  <c r="J4" i="8"/>
  <c r="K12" i="8" s="1"/>
  <c r="K8" i="8" l="1"/>
  <c r="K5" i="8"/>
  <c r="K9" i="8"/>
  <c r="K13" i="8"/>
  <c r="K6" i="8"/>
  <c r="K10" i="8"/>
  <c r="K14" i="8"/>
  <c r="K7" i="8"/>
  <c r="K11" i="8"/>
  <c r="K15" i="8"/>
  <c r="J4" i="1" l="1"/>
  <c r="K4" i="1" s="1"/>
  <c r="J5" i="1"/>
  <c r="K5" i="1" s="1"/>
  <c r="J6" i="1"/>
  <c r="K6" i="1" s="1"/>
  <c r="J3" i="1"/>
  <c r="K3" i="1" s="1"/>
  <c r="J7" i="1" l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" authorId="0" shapeId="0" xr:uid="{E8DCCD71-D249-2B4E-AD38-0F7B59D90BF3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6" authorId="0" shapeId="0" xr:uid="{664C6FF0-DEAA-1547-8D72-80C0652251BB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7" authorId="0" shapeId="0" xr:uid="{621C1C9F-783F-6442-A813-A91F4523EC03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8" authorId="0" shapeId="0" xr:uid="{6028D029-3E4B-DD4D-97AF-3B4F48E040AD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9" authorId="0" shapeId="0" xr:uid="{F4CC0541-03AE-BB40-AD65-B6E1BB290612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0" authorId="0" shapeId="0" xr:uid="{E1EE294F-DDB9-D045-ACDD-01985E789158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1" authorId="0" shapeId="0" xr:uid="{E39B9801-72E0-E243-BF25-8869D6A7EF95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2" authorId="0" shapeId="0" xr:uid="{11CB9916-E6BD-E84F-BDDF-74FEF72C222A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3" authorId="0" shapeId="0" xr:uid="{96FAAE9D-CC97-7F4C-8F2C-2F304AF6ECC9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4" authorId="0" shapeId="0" xr:uid="{A1AFBD89-5732-454B-A2EB-804E5AF7DE61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  <comment ref="B15" authorId="0" shapeId="0" xr:uid="{D362D6C3-00C5-1647-B40D-A35D3DFF644B}">
      <text>
        <r>
          <rPr>
            <sz val="10"/>
            <color rgb="FF000000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<sst xmlns="http://schemas.openxmlformats.org/spreadsheetml/2006/main" count="21" uniqueCount="18">
  <si>
    <t>Town</t>
  </si>
  <si>
    <t>X</t>
  </si>
  <si>
    <t>Y</t>
  </si>
  <si>
    <t>Fires</t>
  </si>
  <si>
    <t>FS Loc</t>
  </si>
  <si>
    <t>T FS Dist</t>
  </si>
  <si>
    <t>Trips*Dist</t>
  </si>
  <si>
    <t>&gt;=</t>
  </si>
  <si>
    <t>$G$3</t>
  </si>
  <si>
    <t>$H$3</t>
  </si>
  <si>
    <t>&lt;=</t>
  </si>
  <si>
    <t>$E$5</t>
  </si>
  <si>
    <t>Town3Fires</t>
  </si>
  <si>
    <t>Town3Fires (cell $E$5) values along side, output cell(s) along top</t>
  </si>
  <si>
    <t>Data for chart</t>
  </si>
  <si>
    <t>$G$3:$H$3</t>
  </si>
  <si>
    <t>LB</t>
  </si>
  <si>
    <t>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</si>
</sst>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0" borderId="0" xfId="0" applyFont="1"/>
    <xf numFmtId="43" fontId="0" fillId="3" borderId="0" xfId="1" applyFont="1" applyFill="1" applyAlignment="1">
      <alignment horizontal="left" vertical="top"/>
    </xf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3" fillId="0" borderId="0" xfId="0" applyFont="1"/>
    <xf numFmtId="43" fontId="0" fillId="0" borderId="1" xfId="0" applyNumberFormat="1" applyBorder="1"/>
    <xf numFmtId="43" fontId="0" fillId="0" borderId="3" xfId="0" applyNumberFormat="1" applyBorder="1"/>
    <xf numFmtId="43" fontId="0" fillId="0" borderId="5" xfId="0" applyNumberFormat="1" applyBorder="1"/>
    <xf numFmtId="43" fontId="0" fillId="0" borderId="2" xfId="0" applyNumberFormat="1" applyBorder="1"/>
    <xf numFmtId="43" fontId="0" fillId="0" borderId="4" xfId="0" applyNumberFormat="1" applyBorder="1"/>
    <xf numFmtId="43" fontId="0" fillId="0" borderId="6" xfId="0" applyNumberFormat="1" applyBorder="1"/>
    <xf numFmtId="0" fontId="0" fillId="7" borderId="0" xfId="0" applyFill="1" applyAlignment="1">
      <alignment horizontal="left" vertical="top"/>
    </xf>
    <xf numFmtId="43" fontId="0" fillId="4" borderId="0" xfId="1" applyFont="1" applyFill="1" applyAlignment="1">
      <alignment horizontal="left" vertical="top"/>
    </xf>
    <xf numFmtId="43" fontId="0" fillId="0" borderId="0" xfId="1" applyFont="1" applyAlignment="1">
      <alignment horizontal="left" vertical="top"/>
    </xf>
    <xf numFmtId="43" fontId="2" fillId="5" borderId="0" xfId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STS!$K$1</c:f>
          <c:strCache>
            <c:ptCount val="1"/>
            <c:pt idx="0">
              <c:v>Sensitivity of $G$3 to Town3Fires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STS!$K$5:$K$15</c:f>
              <c:numCache>
                <c:formatCode>General</c:formatCode>
                <c:ptCount val="11"/>
                <c:pt idx="0">
                  <c:v>55.334367359395813</c:v>
                </c:pt>
                <c:pt idx="1">
                  <c:v>59.999762202622051</c:v>
                </c:pt>
                <c:pt idx="2">
                  <c:v>40.000000829995933</c:v>
                </c:pt>
                <c:pt idx="3">
                  <c:v>39.999999876321596</c:v>
                </c:pt>
                <c:pt idx="4">
                  <c:v>40.000000088393996</c:v>
                </c:pt>
                <c:pt idx="5">
                  <c:v>40.000000000054385</c:v>
                </c:pt>
                <c:pt idx="6">
                  <c:v>39.999999963494034</c:v>
                </c:pt>
                <c:pt idx="7">
                  <c:v>39.999986285535947</c:v>
                </c:pt>
                <c:pt idx="8">
                  <c:v>39.999999988018288</c:v>
                </c:pt>
                <c:pt idx="9">
                  <c:v>39.99999754239834</c:v>
                </c:pt>
                <c:pt idx="10">
                  <c:v>39.999990549834152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8-FC44-8573-72D3B970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44319"/>
        <c:axId val="402348319"/>
      </c:lineChart>
      <c:catAx>
        <c:axId val="401644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Town3Fires ($E$5)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2348319"/>
        <c:crosses val="autoZero"/>
        <c:auto val="1"/>
        <c:lblAlgn val="ctr"/>
        <c:lblOffset val="100"/>
        <c:noMultiLvlLbl val="0"/>
      </c:catAx>
      <c:valAx>
        <c:axId val="40234831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164431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/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317500</xdr:colOff>
      <xdr:row>15</xdr:row>
      <xdr:rowOff>12700</xdr:rowOff>
    </xdr:from>
    <xdr:to>
      <xdr:col>13</xdr:col>
      <xdr:colOff>241300</xdr:colOff>
      <xdr:row>29</xdr:row>
      <xdr:rowOff>25400</xdr:rowOff>
    </xdr:to>
    <xdr:graphicFrame macro="">
      <xdr:nvGraphicFramePr>
        <xdr:cNvPr id="2" name="STS_4_Chart">
          <a:extLst>
            <a:ext uri="{FF2B5EF4-FFF2-40B4-BE49-F238E27FC236}">
              <a16:creationId xmlns:a16="http://schemas.microsoft.com/office/drawing/2014/main" id="{6B992F84-46F5-BE47-AB86-BD7A2B9F7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393700</xdr:colOff>
      <xdr:row>2</xdr:row>
      <xdr:rowOff>165100</xdr:rowOff>
    </xdr:from>
    <xdr:to>
      <xdr:col>14</xdr:col>
      <xdr:colOff>355600</xdr:colOff>
      <xdr:row>5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5AB84F-46BF-E44E-887C-91F6EC1485B7}"/>
            </a:ext>
          </a:extLst>
        </xdr:cNvPr>
        <xdr:cNvSpPr txBox="1"/>
      </xdr:nvSpPr>
      <xdr:spPr>
        <a:xfrm>
          <a:off x="9474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AFEE-FCE2-5A46-A103-E6D6D9F001B4}">
  <dimension ref="B2:K10"/>
  <sheetViews>
    <sheetView tabSelected="1" workbookViewId="0">
      <selection activeCell="F45" sqref="F45"/>
    </sheetView>
  </sheetViews>
  <sheetFormatPr baseColWidth="10" defaultColWidth="5.33203125" defaultRowHeight="16" x14ac:dyDescent="0.2"/>
  <cols>
    <col min="1" max="1" width="5.33203125" style="1"/>
    <col min="2" max="2" width="5.6640625" style="1" bestFit="1" customWidth="1"/>
    <col min="3" max="4" width="3.1640625" style="1" bestFit="1" customWidth="1"/>
    <col min="5" max="5" width="5.1640625" style="1" bestFit="1" customWidth="1"/>
    <col min="6" max="6" width="5.33203125" style="1"/>
    <col min="7" max="7" width="3.6640625" style="1" bestFit="1" customWidth="1"/>
    <col min="8" max="9" width="7" style="1" bestFit="1" customWidth="1"/>
    <col min="10" max="10" width="8.5" style="1" bestFit="1" customWidth="1"/>
    <col min="11" max="11" width="9.5" style="1" bestFit="1" customWidth="1"/>
    <col min="12" max="16384" width="5.33203125" style="1"/>
  </cols>
  <sheetData>
    <row r="2" spans="2:11" x14ac:dyDescent="0.2">
      <c r="B2" s="2" t="s">
        <v>0</v>
      </c>
      <c r="C2" s="2" t="s">
        <v>1</v>
      </c>
      <c r="D2" s="2" t="s">
        <v>2</v>
      </c>
      <c r="E2" s="2" t="s">
        <v>3</v>
      </c>
      <c r="F2" s="2"/>
      <c r="H2" s="2" t="s">
        <v>4</v>
      </c>
      <c r="J2" s="2" t="s">
        <v>5</v>
      </c>
      <c r="K2" s="2" t="s">
        <v>6</v>
      </c>
    </row>
    <row r="3" spans="2:11" x14ac:dyDescent="0.2">
      <c r="B3" s="2">
        <v>1</v>
      </c>
      <c r="C3" s="3">
        <v>10</v>
      </c>
      <c r="D3" s="3">
        <v>20</v>
      </c>
      <c r="E3" s="3">
        <v>40</v>
      </c>
      <c r="F3" s="3"/>
      <c r="H3" s="5">
        <v>39.999994707265884</v>
      </c>
      <c r="I3" s="5">
        <v>20.000000237179773</v>
      </c>
      <c r="J3" s="17">
        <f>ABS(C3-$H$3)+ABS(D3-$I$3)</f>
        <v>29.999994944445657</v>
      </c>
      <c r="K3" s="18">
        <f>J3*E3</f>
        <v>1199.9997977778262</v>
      </c>
    </row>
    <row r="4" spans="2:11" x14ac:dyDescent="0.2">
      <c r="B4" s="2">
        <v>2</v>
      </c>
      <c r="C4" s="3">
        <v>60</v>
      </c>
      <c r="D4" s="3">
        <v>20</v>
      </c>
      <c r="E4" s="3">
        <v>25</v>
      </c>
      <c r="F4" s="3"/>
      <c r="H4" s="1" t="s">
        <v>7</v>
      </c>
      <c r="I4" s="1" t="s">
        <v>7</v>
      </c>
      <c r="J4" s="17">
        <f>ABS(C4-$H$3)+ABS(D4-$I$3)</f>
        <v>20.000005529913889</v>
      </c>
      <c r="K4" s="18">
        <f t="shared" ref="K4:K6" si="0">J4*E4</f>
        <v>500.00013824784719</v>
      </c>
    </row>
    <row r="5" spans="2:11" x14ac:dyDescent="0.2">
      <c r="B5" s="2">
        <v>3</v>
      </c>
      <c r="C5" s="3">
        <v>40</v>
      </c>
      <c r="D5" s="3">
        <v>30</v>
      </c>
      <c r="E5" s="16">
        <v>20</v>
      </c>
      <c r="F5" s="16"/>
      <c r="G5" s="2" t="s">
        <v>16</v>
      </c>
      <c r="H5" s="1">
        <v>0</v>
      </c>
      <c r="I5" s="1">
        <v>0</v>
      </c>
      <c r="J5" s="17">
        <f>ABS(C5-$H$3)+ABS(D5-$I$3)</f>
        <v>10.000005055554343</v>
      </c>
      <c r="K5" s="18">
        <f t="shared" si="0"/>
        <v>200.00010111108685</v>
      </c>
    </row>
    <row r="6" spans="2:11" x14ac:dyDescent="0.2">
      <c r="B6" s="2">
        <v>4</v>
      </c>
      <c r="C6" s="3">
        <v>80</v>
      </c>
      <c r="D6" s="3">
        <v>60</v>
      </c>
      <c r="E6" s="3">
        <v>30</v>
      </c>
      <c r="F6" s="3"/>
      <c r="J6" s="17">
        <f>ABS(C6-$H$3)+ABS(D6-$I$3)</f>
        <v>80.00000505555434</v>
      </c>
      <c r="K6" s="18">
        <f t="shared" si="0"/>
        <v>2400.0001516666302</v>
      </c>
    </row>
    <row r="7" spans="2:11" x14ac:dyDescent="0.2">
      <c r="H7" s="1" t="s">
        <v>10</v>
      </c>
      <c r="I7" s="1" t="s">
        <v>10</v>
      </c>
      <c r="J7" s="1">
        <f>SUM(J3:J6)</f>
        <v>140.00001058546823</v>
      </c>
      <c r="K7" s="19">
        <f>SUM(K3:K6)</f>
        <v>4300.0001888033903</v>
      </c>
    </row>
    <row r="8" spans="2:11" x14ac:dyDescent="0.2">
      <c r="G8" s="2" t="s">
        <v>17</v>
      </c>
      <c r="H8" s="1">
        <v>100</v>
      </c>
      <c r="I8" s="1">
        <v>100</v>
      </c>
    </row>
    <row r="10" spans="2:11" x14ac:dyDescent="0.2">
      <c r="B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53031-3CE1-7547-9374-EC9180313789}">
  <dimension ref="A1:B15"/>
  <sheetViews>
    <sheetView workbookViewId="0"/>
  </sheetViews>
  <sheetFormatPr baseColWidth="10" defaultRowHeight="16" x14ac:dyDescent="0.2"/>
  <sheetData>
    <row r="1" spans="1:2" x14ac:dyDescent="0.2">
      <c r="A1">
        <v>1</v>
      </c>
    </row>
    <row r="2" spans="1:2" x14ac:dyDescent="0.2">
      <c r="A2" t="s">
        <v>11</v>
      </c>
    </row>
    <row r="3" spans="1:2" x14ac:dyDescent="0.2">
      <c r="A3">
        <v>1</v>
      </c>
    </row>
    <row r="4" spans="1:2" x14ac:dyDescent="0.2">
      <c r="A4">
        <v>0</v>
      </c>
    </row>
    <row r="5" spans="1:2" x14ac:dyDescent="0.2">
      <c r="A5">
        <v>100</v>
      </c>
    </row>
    <row r="6" spans="1:2" x14ac:dyDescent="0.2">
      <c r="A6">
        <v>10</v>
      </c>
    </row>
    <row r="8" spans="1:2" x14ac:dyDescent="0.2">
      <c r="A8" s="6"/>
      <c r="B8" s="6"/>
    </row>
    <row r="9" spans="1:2" x14ac:dyDescent="0.2">
      <c r="A9" t="s">
        <v>15</v>
      </c>
    </row>
    <row r="10" spans="1:2" x14ac:dyDescent="0.2">
      <c r="A10" t="s">
        <v>12</v>
      </c>
    </row>
    <row r="15" spans="1:2" x14ac:dyDescent="0.2">
      <c r="B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6765-994B-794C-BDA6-CFFE49715A5F}">
  <dimension ref="A1:K15"/>
  <sheetViews>
    <sheetView workbookViewId="0">
      <selection activeCell="D32" sqref="D32"/>
    </sheetView>
  </sheetViews>
  <sheetFormatPr baseColWidth="10" defaultRowHeight="16" x14ac:dyDescent="0.2"/>
  <sheetData>
    <row r="1" spans="1:11" x14ac:dyDescent="0.2">
      <c r="A1" s="4"/>
      <c r="K1" s="9" t="str">
        <f>CONCATENATE("Sensitivity of ",$K$4," to ","Town3Fires")</f>
        <v>Sensitivity of $G$3 to Town3Fires</v>
      </c>
    </row>
    <row r="3" spans="1:11" x14ac:dyDescent="0.2">
      <c r="A3" t="s">
        <v>13</v>
      </c>
      <c r="K3" t="s">
        <v>14</v>
      </c>
    </row>
    <row r="4" spans="1:11" ht="33" x14ac:dyDescent="0.2">
      <c r="B4" s="7" t="s">
        <v>8</v>
      </c>
      <c r="C4" s="7" t="s">
        <v>9</v>
      </c>
      <c r="J4" s="9">
        <f>MATCH($K$4,OutputAddresses,0)</f>
        <v>1</v>
      </c>
      <c r="K4" s="8" t="s">
        <v>8</v>
      </c>
    </row>
    <row r="5" spans="1:11" x14ac:dyDescent="0.2">
      <c r="A5">
        <v>0</v>
      </c>
      <c r="B5" s="10">
        <v>55.334367359395813</v>
      </c>
      <c r="C5" s="13">
        <v>19.999999989173133</v>
      </c>
      <c r="K5">
        <f>INDEX(OutputValues,1,$J$4)</f>
        <v>55.334367359395813</v>
      </c>
    </row>
    <row r="6" spans="1:11" x14ac:dyDescent="0.2">
      <c r="A6">
        <v>10</v>
      </c>
      <c r="B6" s="11">
        <v>59.999762202622051</v>
      </c>
      <c r="C6" s="14">
        <v>20.00000000512587</v>
      </c>
      <c r="K6">
        <f>INDEX(OutputValues,2,$J$4)</f>
        <v>59.999762202622051</v>
      </c>
    </row>
    <row r="7" spans="1:11" x14ac:dyDescent="0.2">
      <c r="A7">
        <v>20</v>
      </c>
      <c r="B7" s="11">
        <v>40.000000829995933</v>
      </c>
      <c r="C7" s="14">
        <v>19.999998420947346</v>
      </c>
      <c r="K7">
        <f>INDEX(OutputValues,3,$J$4)</f>
        <v>40.000000829995933</v>
      </c>
    </row>
    <row r="8" spans="1:11" x14ac:dyDescent="0.2">
      <c r="A8">
        <v>30</v>
      </c>
      <c r="B8" s="11">
        <v>39.999999876321596</v>
      </c>
      <c r="C8" s="14">
        <v>19.999998724539321</v>
      </c>
      <c r="K8">
        <f>INDEX(OutputValues,4,$J$4)</f>
        <v>39.999999876321596</v>
      </c>
    </row>
    <row r="9" spans="1:11" x14ac:dyDescent="0.2">
      <c r="A9">
        <v>40</v>
      </c>
      <c r="B9" s="11">
        <v>40.000000088393996</v>
      </c>
      <c r="C9" s="14">
        <v>22.946442053179027</v>
      </c>
      <c r="K9">
        <f>INDEX(OutputValues,5,$J$4)</f>
        <v>40.000000088393996</v>
      </c>
    </row>
    <row r="10" spans="1:11" x14ac:dyDescent="0.2">
      <c r="A10">
        <v>50</v>
      </c>
      <c r="B10" s="11">
        <v>40.000000000054385</v>
      </c>
      <c r="C10" s="14">
        <v>29.999708720972745</v>
      </c>
      <c r="K10">
        <f>INDEX(OutputValues,6,$J$4)</f>
        <v>40.000000000054385</v>
      </c>
    </row>
    <row r="11" spans="1:11" x14ac:dyDescent="0.2">
      <c r="A11">
        <v>60</v>
      </c>
      <c r="B11" s="11">
        <v>39.999999963494034</v>
      </c>
      <c r="C11" s="14">
        <v>29.999974814787624</v>
      </c>
      <c r="K11">
        <f>INDEX(OutputValues,7,$J$4)</f>
        <v>39.999999963494034</v>
      </c>
    </row>
    <row r="12" spans="1:11" x14ac:dyDescent="0.2">
      <c r="A12">
        <v>70</v>
      </c>
      <c r="B12" s="11">
        <v>39.999986285535947</v>
      </c>
      <c r="C12" s="14">
        <v>29.9999748613447</v>
      </c>
      <c r="K12">
        <f>INDEX(OutputValues,8,$J$4)</f>
        <v>39.999986285535947</v>
      </c>
    </row>
    <row r="13" spans="1:11" x14ac:dyDescent="0.2">
      <c r="A13">
        <v>80</v>
      </c>
      <c r="B13" s="11">
        <v>39.999999988018288</v>
      </c>
      <c r="C13" s="14">
        <v>29.960063495259316</v>
      </c>
      <c r="K13">
        <f>INDEX(OutputValues,9,$J$4)</f>
        <v>39.999999988018288</v>
      </c>
    </row>
    <row r="14" spans="1:11" x14ac:dyDescent="0.2">
      <c r="A14">
        <v>90</v>
      </c>
      <c r="B14" s="11">
        <v>39.99999754239834</v>
      </c>
      <c r="C14" s="14">
        <v>29.99999594416515</v>
      </c>
      <c r="K14">
        <f>INDEX(OutputValues,10,$J$4)</f>
        <v>39.99999754239834</v>
      </c>
    </row>
    <row r="15" spans="1:11" x14ac:dyDescent="0.2">
      <c r="A15">
        <v>100</v>
      </c>
      <c r="B15" s="12">
        <v>39.999990549834152</v>
      </c>
      <c r="C15" s="15">
        <v>29.999965719539397</v>
      </c>
      <c r="K15">
        <f>INDEX(OutputValues,11,$J$4)</f>
        <v>39.999990549834152</v>
      </c>
    </row>
  </sheetData>
  <dataValidations count="1">
    <dataValidation type="list" allowBlank="1" showInputMessage="1" showErrorMessage="1" sqref="K4" xr:uid="{296B317A-4A59-CE48-B6DF-47CC940F471B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NonLinearMinDistFireStnTown</vt:lpstr>
      <vt:lpstr>STS</vt:lpstr>
      <vt:lpstr>STS!ChartData</vt:lpstr>
      <vt:lpstr>STS!InputValues</vt:lpstr>
      <vt:lpstr>STS!OutputAddresses</vt:lpstr>
      <vt:lpstr>STS!OutputValues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Nitin Singhal</cp:lastModifiedBy>
  <dcterms:created xsi:type="dcterms:W3CDTF">2021-11-15T22:27:40Z</dcterms:created>
  <dcterms:modified xsi:type="dcterms:W3CDTF">2024-05-07T14:08:27Z</dcterms:modified>
</cp:coreProperties>
</file>