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hidePivotFieldList="1"/>
  <mc:AlternateContent xmlns:mc="http://schemas.openxmlformats.org/markup-compatibility/2006">
    <mc:Choice Requires="x15">
      <x15ac:absPath xmlns:x15ac="http://schemas.microsoft.com/office/spreadsheetml/2010/11/ac" url="C:\Users\DELL\Downloads\Excel\"/>
    </mc:Choice>
  </mc:AlternateContent>
  <xr:revisionPtr revIDLastSave="0" documentId="13_ncr:1_{F3A9718D-7C91-431B-B050-26CC0D79D4D8}" xr6:coauthVersionLast="47" xr6:coauthVersionMax="47" xr10:uidLastSave="{00000000-0000-0000-0000-000000000000}"/>
  <bookViews>
    <workbookView xWindow="-108" yWindow="-108" windowWidth="23256" windowHeight="12456" activeTab="2" xr2:uid="{00000000-000D-0000-FFFF-FFFF00000000}"/>
  </bookViews>
  <sheets>
    <sheet name="Flipkart" sheetId="23" r:id="rId1"/>
    <sheet name="KPI's" sheetId="26" r:id="rId2"/>
    <sheet name="DASHBOARD" sheetId="27" r:id="rId3"/>
    <sheet name="rATINGS" sheetId="28" r:id="rId4"/>
    <sheet name="MAIN SHEET" sheetId="24" r:id="rId5"/>
    <sheet name="BASIC FUNCTIONS" sheetId="25" r:id="rId6"/>
  </sheets>
  <definedNames>
    <definedName name="_xlcn.WorksheetConnection_Flipkart_DataFile.xlsxFlipkarts1" hidden="1">Flipkarts[]</definedName>
    <definedName name="Slicer_Brand">#N/A</definedName>
    <definedName name="Slicer_Name">#N/A</definedName>
  </definedNames>
  <calcPr calcId="191029"/>
  <pivotCaches>
    <pivotCache cacheId="21" r:id="rId7"/>
    <pivotCache cacheId="22" r:id="rId8"/>
    <pivotCache cacheId="23" r:id="rId9"/>
    <pivotCache cacheId="24" r:id="rId10"/>
    <pivotCache cacheId="25" r:id="rId11"/>
    <pivotCache cacheId="26" r:id="rId12"/>
    <pivotCache cacheId="27" r:id="rId13"/>
    <pivotCache cacheId="28" r:id="rId14"/>
    <pivotCache cacheId="29" r:id="rId15"/>
    <pivotCache cacheId="30" r:id="rId16"/>
  </pivotCaches>
  <extLst>
    <ext xmlns:x14="http://schemas.microsoft.com/office/spreadsheetml/2009/9/main" uri="{876F7934-8845-4945-9796-88D515C7AA90}">
      <x14:pivotCaches>
        <pivotCache cacheId="31"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Flipkarts" name="Flipkarts" connection="WorksheetConnection_Flipkart_Data File.xlsx!Flipkart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23" l="1"/>
  <c r="K3" i="23"/>
  <c r="K2" i="23"/>
  <c r="K3" i="24"/>
  <c r="K4" i="24"/>
  <c r="K5" i="24"/>
  <c r="K6" i="24"/>
  <c r="K7" i="24"/>
  <c r="K8" i="24"/>
  <c r="K9" i="24"/>
  <c r="K10" i="24"/>
  <c r="K11" i="24"/>
  <c r="K12" i="24"/>
  <c r="K13" i="24"/>
  <c r="K14" i="24"/>
  <c r="K15" i="24"/>
  <c r="K16" i="24"/>
  <c r="K17" i="24"/>
  <c r="K18" i="24"/>
  <c r="K19" i="24"/>
  <c r="K20" i="24"/>
  <c r="K21" i="24"/>
  <c r="K22" i="24"/>
  <c r="K23" i="24"/>
  <c r="K24" i="24"/>
  <c r="K25" i="24"/>
  <c r="K26" i="24"/>
  <c r="K27" i="24"/>
  <c r="K28" i="24"/>
  <c r="K29" i="24"/>
  <c r="K30" i="24"/>
  <c r="K31" i="24"/>
  <c r="K32" i="24"/>
  <c r="K33" i="24"/>
  <c r="K34" i="24"/>
  <c r="K35" i="24"/>
  <c r="K36" i="24"/>
  <c r="K37" i="24"/>
  <c r="K38" i="24"/>
  <c r="K39" i="24"/>
  <c r="K40" i="24"/>
  <c r="K41" i="24"/>
  <c r="K42" i="24"/>
  <c r="K43" i="24"/>
  <c r="K44" i="24"/>
  <c r="K45" i="24"/>
  <c r="K46" i="24"/>
  <c r="K47" i="24"/>
  <c r="K48" i="24"/>
  <c r="K49" i="24"/>
  <c r="K50" i="24"/>
  <c r="K51" i="24"/>
  <c r="K52" i="24"/>
  <c r="K53" i="24"/>
  <c r="K54" i="24"/>
  <c r="K55" i="24"/>
  <c r="K56" i="24"/>
  <c r="K57" i="24"/>
  <c r="K58" i="24"/>
  <c r="K59" i="24"/>
  <c r="K60" i="24"/>
  <c r="K61" i="24"/>
  <c r="K62" i="24"/>
  <c r="K63" i="24"/>
  <c r="K64" i="24"/>
  <c r="K65" i="24"/>
  <c r="K66" i="24"/>
  <c r="K67" i="24"/>
  <c r="K68" i="24"/>
  <c r="K69" i="24"/>
  <c r="K70" i="24"/>
  <c r="K71" i="24"/>
  <c r="K72" i="24"/>
  <c r="K73" i="24"/>
  <c r="K74" i="24"/>
  <c r="K75" i="24"/>
  <c r="K76" i="24"/>
  <c r="K77" i="24"/>
  <c r="K78" i="24"/>
  <c r="K79" i="24"/>
  <c r="K80" i="24"/>
  <c r="K81" i="24"/>
  <c r="K82" i="24"/>
  <c r="K83" i="24"/>
  <c r="K84" i="24"/>
  <c r="K85" i="24"/>
  <c r="K86" i="24"/>
  <c r="K87" i="24"/>
  <c r="K88" i="24"/>
  <c r="K89" i="24"/>
  <c r="K90" i="24"/>
  <c r="K91" i="24"/>
  <c r="K92" i="24"/>
  <c r="K93" i="24"/>
  <c r="K94" i="24"/>
  <c r="K95" i="24"/>
  <c r="K96" i="24"/>
  <c r="K97" i="24"/>
  <c r="K98" i="24"/>
  <c r="K99" i="24"/>
  <c r="K100" i="24"/>
  <c r="K101" i="24"/>
  <c r="K102" i="24"/>
  <c r="K103" i="24"/>
  <c r="K104" i="24"/>
  <c r="K105" i="24"/>
  <c r="K106" i="24"/>
  <c r="K107" i="24"/>
  <c r="K108" i="24"/>
  <c r="K109" i="24"/>
  <c r="K110" i="24"/>
  <c r="K111" i="24"/>
  <c r="K112" i="24"/>
  <c r="K113" i="24"/>
  <c r="K114" i="24"/>
  <c r="K115" i="24"/>
  <c r="K116" i="24"/>
  <c r="K117" i="24"/>
  <c r="K118" i="24"/>
  <c r="K119" i="24"/>
  <c r="K120" i="24"/>
  <c r="K121" i="24"/>
  <c r="K122" i="24"/>
  <c r="K123" i="24"/>
  <c r="K124" i="24"/>
  <c r="K125" i="24"/>
  <c r="K126" i="24"/>
  <c r="K127" i="24"/>
  <c r="K128" i="24"/>
  <c r="K129" i="24"/>
  <c r="K130" i="24"/>
  <c r="K131" i="24"/>
  <c r="K132" i="24"/>
  <c r="K133" i="24"/>
  <c r="K134" i="24"/>
  <c r="K135" i="24"/>
  <c r="K136" i="24"/>
  <c r="K137" i="24"/>
  <c r="K138" i="24"/>
  <c r="K139" i="24"/>
  <c r="K140" i="24"/>
  <c r="K141" i="24"/>
  <c r="K142" i="24"/>
  <c r="K143" i="24"/>
  <c r="K144" i="24"/>
  <c r="K145" i="24"/>
  <c r="K146" i="24"/>
  <c r="K147" i="24"/>
  <c r="K148" i="24"/>
  <c r="K149" i="24"/>
  <c r="K150" i="24"/>
  <c r="K151" i="24"/>
  <c r="K152" i="24"/>
  <c r="K153" i="24"/>
  <c r="K154" i="24"/>
  <c r="K155" i="24"/>
  <c r="K156" i="24"/>
  <c r="K157" i="24"/>
  <c r="K158" i="24"/>
  <c r="K159" i="24"/>
  <c r="K160" i="24"/>
  <c r="K161" i="24"/>
  <c r="K162" i="24"/>
  <c r="K163" i="24"/>
  <c r="K164" i="24"/>
  <c r="K165" i="24"/>
  <c r="K166" i="24"/>
  <c r="K167" i="24"/>
  <c r="K168" i="24"/>
  <c r="K169" i="24"/>
  <c r="K170" i="24"/>
  <c r="K171" i="24"/>
  <c r="K172" i="24"/>
  <c r="K173" i="24"/>
  <c r="K174" i="24"/>
  <c r="K175" i="24"/>
  <c r="K176" i="24"/>
  <c r="K177" i="24"/>
  <c r="K178" i="24"/>
  <c r="K179" i="24"/>
  <c r="K180" i="24"/>
  <c r="K181" i="24"/>
  <c r="K182" i="24"/>
  <c r="K183" i="24"/>
  <c r="K184" i="24"/>
  <c r="K185" i="24"/>
  <c r="K186" i="24"/>
  <c r="K187" i="24"/>
  <c r="K188" i="24"/>
  <c r="K189" i="24"/>
  <c r="K190" i="24"/>
  <c r="K191" i="24"/>
  <c r="K192" i="24"/>
  <c r="K193" i="24"/>
  <c r="K194" i="24"/>
  <c r="K195" i="24"/>
  <c r="K196" i="24"/>
  <c r="K197" i="24"/>
  <c r="K198" i="24"/>
  <c r="K199" i="24"/>
  <c r="K200" i="24"/>
  <c r="K201" i="24"/>
  <c r="K202" i="24"/>
  <c r="K203" i="24"/>
  <c r="K204" i="24"/>
  <c r="K205" i="24"/>
  <c r="K206" i="24"/>
  <c r="K207" i="24"/>
  <c r="K208" i="24"/>
  <c r="K209" i="24"/>
  <c r="K210" i="24"/>
  <c r="K211" i="24"/>
  <c r="K212" i="24"/>
  <c r="K213" i="24"/>
  <c r="K214" i="24"/>
  <c r="K215" i="24"/>
  <c r="K216" i="24"/>
  <c r="K217" i="24"/>
  <c r="K218" i="24"/>
  <c r="K219" i="24"/>
  <c r="K220" i="24"/>
  <c r="K221" i="24"/>
  <c r="K222" i="24"/>
  <c r="K223" i="24"/>
  <c r="K224" i="24"/>
  <c r="K225" i="24"/>
  <c r="K226" i="24"/>
  <c r="K227" i="24"/>
  <c r="K228" i="24"/>
  <c r="K229" i="24"/>
  <c r="K230" i="24"/>
  <c r="K231" i="24"/>
  <c r="K232" i="24"/>
  <c r="K233" i="24"/>
  <c r="K234" i="24"/>
  <c r="K235" i="24"/>
  <c r="K236" i="24"/>
  <c r="K237" i="24"/>
  <c r="K238" i="24"/>
  <c r="K239" i="24"/>
  <c r="K240" i="24"/>
  <c r="K241" i="24"/>
  <c r="K242" i="24"/>
  <c r="K243" i="24"/>
  <c r="K244" i="24"/>
  <c r="K245" i="24"/>
  <c r="K246" i="24"/>
  <c r="K247" i="24"/>
  <c r="K248" i="24"/>
  <c r="K249" i="24"/>
  <c r="K250" i="24"/>
  <c r="K251" i="24"/>
  <c r="K252" i="24"/>
  <c r="K253" i="24"/>
  <c r="K254" i="24"/>
  <c r="K255" i="24"/>
  <c r="K256" i="24"/>
  <c r="K257" i="24"/>
  <c r="K258" i="24"/>
  <c r="K259" i="24"/>
  <c r="K260" i="24"/>
  <c r="K261" i="24"/>
  <c r="K262" i="24"/>
  <c r="K263" i="24"/>
  <c r="K264" i="24"/>
  <c r="K265" i="24"/>
  <c r="K266" i="24"/>
  <c r="K267" i="24"/>
  <c r="K268" i="24"/>
  <c r="K269" i="24"/>
  <c r="K270" i="24"/>
  <c r="K271" i="24"/>
  <c r="K272" i="24"/>
  <c r="K273" i="24"/>
  <c r="K274" i="24"/>
  <c r="K275" i="24"/>
  <c r="K276" i="24"/>
  <c r="K277" i="24"/>
  <c r="K278" i="24"/>
  <c r="K279" i="24"/>
  <c r="K280" i="24"/>
  <c r="K281" i="24"/>
  <c r="K282" i="24"/>
  <c r="K283" i="24"/>
  <c r="K284" i="24"/>
  <c r="K285" i="24"/>
  <c r="K286" i="24"/>
  <c r="K287" i="24"/>
  <c r="K288" i="24"/>
  <c r="K289" i="24"/>
  <c r="K290" i="24"/>
  <c r="K291" i="24"/>
  <c r="K292" i="24"/>
  <c r="K293" i="24"/>
  <c r="K294" i="24"/>
  <c r="K295" i="24"/>
  <c r="K296" i="24"/>
  <c r="K297" i="24"/>
  <c r="K298" i="24"/>
  <c r="K299" i="24"/>
  <c r="K300" i="24"/>
  <c r="K301" i="24"/>
  <c r="K302" i="24"/>
  <c r="K303" i="24"/>
  <c r="K304" i="24"/>
  <c r="K305" i="24"/>
  <c r="K306" i="24"/>
  <c r="K307" i="24"/>
  <c r="K308" i="24"/>
  <c r="K309" i="24"/>
  <c r="K310" i="24"/>
  <c r="K311" i="24"/>
  <c r="K312" i="24"/>
  <c r="K313" i="24"/>
  <c r="K314" i="24"/>
  <c r="K315" i="24"/>
  <c r="K316" i="24"/>
  <c r="K317" i="24"/>
  <c r="K318" i="24"/>
  <c r="K319" i="24"/>
  <c r="K320" i="24"/>
  <c r="K321" i="24"/>
  <c r="K322" i="24"/>
  <c r="K323" i="24"/>
  <c r="K324" i="24"/>
  <c r="K325" i="24"/>
  <c r="K326" i="24"/>
  <c r="K327" i="24"/>
  <c r="K328" i="24"/>
  <c r="K329" i="24"/>
  <c r="K330" i="24"/>
  <c r="K331" i="24"/>
  <c r="K332" i="24"/>
  <c r="K333" i="24"/>
  <c r="K334" i="24"/>
  <c r="K335" i="24"/>
  <c r="K336" i="24"/>
  <c r="K337" i="24"/>
  <c r="K338" i="24"/>
  <c r="K339" i="24"/>
  <c r="K340" i="24"/>
  <c r="K341" i="24"/>
  <c r="K342" i="24"/>
  <c r="K343" i="24"/>
  <c r="K344" i="24"/>
  <c r="K345" i="24"/>
  <c r="K346" i="24"/>
  <c r="K347" i="24"/>
  <c r="K348" i="24"/>
  <c r="K349" i="24"/>
  <c r="K350" i="24"/>
  <c r="K351" i="24"/>
  <c r="K352" i="24"/>
  <c r="K353" i="24"/>
  <c r="K354" i="24"/>
  <c r="K355" i="24"/>
  <c r="K356" i="24"/>
  <c r="K357" i="24"/>
  <c r="K358" i="24"/>
  <c r="K359" i="24"/>
  <c r="K360" i="24"/>
  <c r="K361" i="24"/>
  <c r="K362" i="24"/>
  <c r="K363" i="24"/>
  <c r="K364" i="24"/>
  <c r="K365" i="24"/>
  <c r="K366" i="24"/>
  <c r="K367" i="24"/>
  <c r="K368" i="24"/>
  <c r="K369" i="24"/>
  <c r="K370" i="24"/>
  <c r="K371" i="24"/>
  <c r="K372" i="24"/>
  <c r="K373" i="24"/>
  <c r="K374" i="24"/>
  <c r="K375" i="24"/>
  <c r="K376" i="24"/>
  <c r="K377" i="24"/>
  <c r="K378" i="24"/>
  <c r="K379" i="24"/>
  <c r="K380" i="24"/>
  <c r="K381" i="24"/>
  <c r="K382" i="24"/>
  <c r="K383" i="24"/>
  <c r="K384" i="24"/>
  <c r="K385" i="24"/>
  <c r="K386" i="24"/>
  <c r="K387" i="24"/>
  <c r="K388" i="24"/>
  <c r="K389" i="24"/>
  <c r="K390" i="24"/>
  <c r="K391" i="24"/>
  <c r="K392" i="24"/>
  <c r="K393" i="24"/>
  <c r="K394" i="24"/>
  <c r="K395" i="24"/>
  <c r="K396" i="24"/>
  <c r="K397" i="24"/>
  <c r="K398" i="24"/>
  <c r="K399" i="24"/>
  <c r="K400" i="24"/>
  <c r="K401" i="24"/>
  <c r="K402" i="24"/>
  <c r="K403" i="24"/>
  <c r="K404" i="24"/>
  <c r="K405" i="24"/>
  <c r="K406" i="24"/>
  <c r="K407" i="24"/>
  <c r="K408" i="24"/>
  <c r="K409" i="24"/>
  <c r="K410" i="24"/>
  <c r="K411" i="24"/>
  <c r="K412" i="24"/>
  <c r="K413" i="24"/>
  <c r="K414" i="24"/>
  <c r="K415" i="24"/>
  <c r="K416" i="24"/>
  <c r="K417" i="24"/>
  <c r="K418" i="24"/>
  <c r="K419" i="24"/>
  <c r="K420" i="24"/>
  <c r="K421" i="24"/>
  <c r="K422" i="24"/>
  <c r="K423" i="24"/>
  <c r="K424" i="24"/>
  <c r="K425" i="24"/>
  <c r="K426" i="24"/>
  <c r="K427" i="24"/>
  <c r="K428" i="24"/>
  <c r="K429" i="24"/>
  <c r="K430" i="24"/>
  <c r="K431" i="24"/>
  <c r="K432" i="24"/>
  <c r="K433" i="24"/>
  <c r="K434" i="24"/>
  <c r="K435" i="24"/>
  <c r="K436" i="24"/>
  <c r="K437" i="24"/>
  <c r="K438" i="24"/>
  <c r="K439" i="24"/>
  <c r="K440" i="24"/>
  <c r="K441" i="24"/>
  <c r="K442" i="24"/>
  <c r="K443" i="24"/>
  <c r="K444" i="24"/>
  <c r="K445" i="24"/>
  <c r="K446" i="24"/>
  <c r="K447" i="24"/>
  <c r="K448" i="24"/>
  <c r="K449" i="24"/>
  <c r="K450" i="24"/>
  <c r="K451" i="24"/>
  <c r="K452" i="24"/>
  <c r="K453" i="24"/>
  <c r="K454" i="24"/>
  <c r="K455" i="24"/>
  <c r="K456" i="24"/>
  <c r="K457" i="24"/>
  <c r="K458" i="24"/>
  <c r="K459" i="24"/>
  <c r="K460" i="24"/>
  <c r="K461" i="24"/>
  <c r="K462" i="24"/>
  <c r="K463" i="24"/>
  <c r="K464" i="24"/>
  <c r="K465" i="24"/>
  <c r="K466" i="24"/>
  <c r="K467" i="24"/>
  <c r="K468" i="24"/>
  <c r="K469" i="24"/>
  <c r="K470" i="24"/>
  <c r="K471" i="24"/>
  <c r="K472" i="24"/>
  <c r="K473" i="24"/>
  <c r="K474" i="24"/>
  <c r="K475" i="24"/>
  <c r="K476" i="24"/>
  <c r="K477" i="24"/>
  <c r="K478" i="24"/>
  <c r="K479" i="24"/>
  <c r="K480" i="24"/>
  <c r="K481" i="24"/>
  <c r="K482" i="24"/>
  <c r="K483" i="24"/>
  <c r="K484" i="24"/>
  <c r="K485" i="24"/>
  <c r="K486" i="24"/>
  <c r="K487" i="24"/>
  <c r="K488" i="24"/>
  <c r="K489" i="24"/>
  <c r="K490" i="24"/>
  <c r="K491" i="24"/>
  <c r="K492" i="24"/>
  <c r="K493" i="24"/>
  <c r="K494" i="24"/>
  <c r="K495" i="24"/>
  <c r="K496" i="24"/>
  <c r="K497" i="24"/>
  <c r="K498" i="24"/>
  <c r="K499" i="24"/>
  <c r="K500" i="24"/>
  <c r="K501" i="24"/>
  <c r="K502" i="24"/>
  <c r="K503" i="24"/>
  <c r="K504" i="24"/>
  <c r="K505" i="24"/>
  <c r="K506" i="24"/>
  <c r="K507" i="24"/>
  <c r="K508" i="24"/>
  <c r="K509" i="24"/>
  <c r="K510" i="24"/>
  <c r="K511" i="24"/>
  <c r="K512" i="24"/>
  <c r="K513" i="24"/>
  <c r="K514" i="24"/>
  <c r="K515" i="24"/>
  <c r="K516" i="24"/>
  <c r="K517" i="24"/>
  <c r="K518" i="24"/>
  <c r="K519" i="24"/>
  <c r="K520" i="24"/>
  <c r="K521" i="24"/>
  <c r="K522" i="24"/>
  <c r="K523" i="24"/>
  <c r="K524" i="24"/>
  <c r="K525" i="24"/>
  <c r="K526" i="24"/>
  <c r="K527" i="24"/>
  <c r="K528" i="24"/>
  <c r="K529" i="24"/>
  <c r="K530" i="24"/>
  <c r="K531" i="24"/>
  <c r="K532" i="24"/>
  <c r="K533" i="24"/>
  <c r="K534" i="24"/>
  <c r="K535" i="24"/>
  <c r="K536" i="24"/>
  <c r="K537" i="24"/>
  <c r="K538" i="24"/>
  <c r="K539" i="24"/>
  <c r="K540" i="24"/>
  <c r="K541" i="24"/>
  <c r="K542" i="24"/>
  <c r="K543" i="24"/>
  <c r="K544" i="24"/>
  <c r="K545" i="24"/>
  <c r="K546" i="24"/>
  <c r="K547" i="24"/>
  <c r="K548" i="24"/>
  <c r="K549" i="24"/>
  <c r="K550" i="24"/>
  <c r="K551" i="24"/>
  <c r="K552" i="24"/>
  <c r="K553" i="24"/>
  <c r="K554" i="24"/>
  <c r="K555" i="24"/>
  <c r="K556" i="24"/>
  <c r="K557" i="24"/>
  <c r="K558" i="24"/>
  <c r="K559" i="24"/>
  <c r="K560" i="24"/>
  <c r="K561" i="24"/>
  <c r="K562" i="24"/>
  <c r="K563" i="24"/>
  <c r="K564" i="24"/>
  <c r="K565" i="24"/>
  <c r="K566" i="24"/>
  <c r="K567" i="24"/>
  <c r="K568" i="24"/>
  <c r="K569" i="24"/>
  <c r="K570" i="24"/>
  <c r="K571" i="24"/>
  <c r="K572" i="24"/>
  <c r="K573" i="24"/>
  <c r="K574" i="24"/>
  <c r="K575" i="24"/>
  <c r="K576" i="24"/>
  <c r="K577" i="24"/>
  <c r="K578" i="24"/>
  <c r="K579" i="24"/>
  <c r="K580" i="24"/>
  <c r="K581" i="24"/>
  <c r="K582" i="24"/>
  <c r="K583" i="24"/>
  <c r="K584" i="24"/>
  <c r="K585" i="24"/>
  <c r="K586" i="24"/>
  <c r="K587" i="24"/>
  <c r="K588" i="24"/>
  <c r="K589" i="24"/>
  <c r="K590" i="24"/>
  <c r="K591" i="24"/>
  <c r="K592" i="24"/>
  <c r="K593" i="24"/>
  <c r="K594" i="24"/>
  <c r="K595" i="24"/>
  <c r="K596" i="24"/>
  <c r="K597" i="24"/>
  <c r="K598" i="24"/>
  <c r="K599" i="24"/>
  <c r="K600" i="24"/>
  <c r="K601" i="24"/>
  <c r="K602" i="24"/>
  <c r="K603" i="24"/>
  <c r="K604" i="24"/>
  <c r="K605" i="24"/>
  <c r="K606" i="24"/>
  <c r="K607" i="24"/>
  <c r="K608" i="24"/>
  <c r="K609" i="24"/>
  <c r="K610" i="24"/>
  <c r="K611" i="24"/>
  <c r="K612" i="24"/>
  <c r="K613" i="24"/>
  <c r="K614" i="24"/>
  <c r="K615" i="24"/>
  <c r="K616" i="24"/>
  <c r="K617" i="24"/>
  <c r="K618" i="24"/>
  <c r="K619" i="24"/>
  <c r="K620" i="24"/>
  <c r="K621" i="24"/>
  <c r="K622" i="24"/>
  <c r="K623" i="24"/>
  <c r="K2" i="24"/>
  <c r="H3" i="24"/>
  <c r="H4" i="24"/>
  <c r="H5" i="24"/>
  <c r="H6" i="24"/>
  <c r="H7" i="24"/>
  <c r="H8" i="24"/>
  <c r="H9" i="24"/>
  <c r="H10" i="24"/>
  <c r="H11" i="24"/>
  <c r="H12" i="24"/>
  <c r="H13" i="24"/>
  <c r="H14" i="24"/>
  <c r="H15" i="24"/>
  <c r="H16" i="24"/>
  <c r="H17" i="24"/>
  <c r="H18" i="24"/>
  <c r="H19" i="24"/>
  <c r="H20" i="24"/>
  <c r="H21" i="24"/>
  <c r="H22" i="24"/>
  <c r="H23" i="24"/>
  <c r="H24" i="24"/>
  <c r="H25" i="24"/>
  <c r="H26" i="24"/>
  <c r="H27" i="24"/>
  <c r="H28" i="24"/>
  <c r="H29" i="24"/>
  <c r="H30" i="24"/>
  <c r="H31" i="24"/>
  <c r="H32" i="24"/>
  <c r="H33" i="24"/>
  <c r="H34" i="24"/>
  <c r="H35" i="24"/>
  <c r="H36" i="24"/>
  <c r="H37" i="24"/>
  <c r="H38" i="24"/>
  <c r="H39" i="24"/>
  <c r="H40" i="24"/>
  <c r="H41" i="24"/>
  <c r="H42" i="24"/>
  <c r="H43" i="24"/>
  <c r="H44" i="24"/>
  <c r="H45" i="24"/>
  <c r="H46" i="24"/>
  <c r="H47" i="24"/>
  <c r="H48" i="24"/>
  <c r="H49" i="24"/>
  <c r="H50" i="24"/>
  <c r="H51" i="24"/>
  <c r="H52" i="24"/>
  <c r="H53" i="24"/>
  <c r="H54" i="24"/>
  <c r="H55" i="24"/>
  <c r="H56" i="24"/>
  <c r="H57" i="24"/>
  <c r="H58" i="24"/>
  <c r="H59" i="24"/>
  <c r="H60" i="24"/>
  <c r="H61" i="24"/>
  <c r="H62" i="24"/>
  <c r="H63" i="24"/>
  <c r="H64" i="24"/>
  <c r="H65" i="24"/>
  <c r="H66" i="24"/>
  <c r="H67" i="24"/>
  <c r="H68" i="24"/>
  <c r="H69" i="24"/>
  <c r="H70" i="24"/>
  <c r="H71" i="24"/>
  <c r="H72" i="24"/>
  <c r="H73" i="24"/>
  <c r="H74" i="24"/>
  <c r="H75" i="24"/>
  <c r="H76" i="24"/>
  <c r="H77" i="24"/>
  <c r="H78" i="24"/>
  <c r="H79" i="24"/>
  <c r="H80" i="24"/>
  <c r="H81" i="24"/>
  <c r="H82" i="24"/>
  <c r="H83" i="24"/>
  <c r="H84" i="24"/>
  <c r="H85" i="24"/>
  <c r="H86" i="24"/>
  <c r="H87" i="24"/>
  <c r="H88" i="24"/>
  <c r="H89" i="24"/>
  <c r="H90" i="24"/>
  <c r="H91" i="24"/>
  <c r="H92" i="24"/>
  <c r="H93" i="24"/>
  <c r="H94" i="24"/>
  <c r="H95" i="24"/>
  <c r="H96" i="24"/>
  <c r="H97" i="24"/>
  <c r="H98" i="24"/>
  <c r="H99" i="24"/>
  <c r="H100" i="24"/>
  <c r="H101" i="24"/>
  <c r="H102" i="24"/>
  <c r="H103" i="24"/>
  <c r="H104" i="24"/>
  <c r="H105" i="24"/>
  <c r="H106" i="24"/>
  <c r="H107" i="24"/>
  <c r="H108" i="24"/>
  <c r="H109" i="24"/>
  <c r="H110" i="24"/>
  <c r="H111" i="24"/>
  <c r="H112" i="24"/>
  <c r="H113" i="24"/>
  <c r="H114" i="24"/>
  <c r="H115" i="24"/>
  <c r="H116" i="24"/>
  <c r="H117" i="24"/>
  <c r="H118" i="24"/>
  <c r="H119" i="24"/>
  <c r="H120" i="24"/>
  <c r="H121" i="24"/>
  <c r="H122" i="24"/>
  <c r="H123" i="24"/>
  <c r="H124" i="24"/>
  <c r="H125" i="24"/>
  <c r="H126" i="24"/>
  <c r="H127" i="24"/>
  <c r="H128" i="24"/>
  <c r="H129" i="24"/>
  <c r="H130" i="24"/>
  <c r="H131" i="24"/>
  <c r="H132" i="24"/>
  <c r="H133" i="24"/>
  <c r="H134" i="24"/>
  <c r="H135" i="24"/>
  <c r="H136" i="24"/>
  <c r="H137" i="24"/>
  <c r="H138" i="24"/>
  <c r="H139" i="24"/>
  <c r="H140" i="24"/>
  <c r="H141" i="24"/>
  <c r="H142" i="24"/>
  <c r="H143" i="24"/>
  <c r="H144" i="24"/>
  <c r="H145" i="24"/>
  <c r="H146" i="24"/>
  <c r="H147" i="24"/>
  <c r="H148" i="24"/>
  <c r="H149" i="24"/>
  <c r="H150" i="24"/>
  <c r="H151" i="24"/>
  <c r="H152" i="24"/>
  <c r="H153" i="24"/>
  <c r="H154" i="24"/>
  <c r="H155" i="24"/>
  <c r="H156" i="24"/>
  <c r="H157" i="24"/>
  <c r="H158" i="24"/>
  <c r="H159" i="24"/>
  <c r="H160" i="24"/>
  <c r="H161" i="24"/>
  <c r="H162" i="24"/>
  <c r="H163" i="24"/>
  <c r="H164" i="24"/>
  <c r="H165" i="24"/>
  <c r="H166" i="24"/>
  <c r="H167" i="24"/>
  <c r="H168" i="24"/>
  <c r="H169" i="24"/>
  <c r="H170" i="24"/>
  <c r="H171" i="24"/>
  <c r="H172" i="24"/>
  <c r="H173" i="24"/>
  <c r="H174" i="24"/>
  <c r="H175" i="24"/>
  <c r="H176" i="24"/>
  <c r="H177" i="24"/>
  <c r="H178" i="24"/>
  <c r="H179" i="24"/>
  <c r="H180" i="24"/>
  <c r="H181" i="24"/>
  <c r="H182" i="24"/>
  <c r="H183" i="24"/>
  <c r="H184" i="24"/>
  <c r="H185" i="24"/>
  <c r="H186" i="24"/>
  <c r="H187" i="24"/>
  <c r="H188" i="24"/>
  <c r="H189" i="24"/>
  <c r="H190" i="24"/>
  <c r="H191" i="24"/>
  <c r="H192" i="24"/>
  <c r="H193" i="24"/>
  <c r="H194" i="24"/>
  <c r="H195" i="24"/>
  <c r="H196" i="24"/>
  <c r="H197" i="24"/>
  <c r="H198" i="24"/>
  <c r="H199" i="24"/>
  <c r="H200" i="24"/>
  <c r="H201" i="24"/>
  <c r="H202" i="24"/>
  <c r="H203" i="24"/>
  <c r="H204" i="24"/>
  <c r="H205" i="24"/>
  <c r="H206" i="24"/>
  <c r="H207" i="24"/>
  <c r="H208" i="24"/>
  <c r="H209" i="24"/>
  <c r="H210" i="24"/>
  <c r="H211" i="24"/>
  <c r="H212" i="24"/>
  <c r="H213" i="24"/>
  <c r="H214" i="24"/>
  <c r="H215" i="24"/>
  <c r="H216" i="24"/>
  <c r="H217" i="24"/>
  <c r="H218" i="24"/>
  <c r="H219" i="24"/>
  <c r="H220" i="24"/>
  <c r="H221" i="24"/>
  <c r="H222" i="24"/>
  <c r="H223" i="24"/>
  <c r="H224" i="24"/>
  <c r="H225" i="24"/>
  <c r="H226" i="24"/>
  <c r="H227" i="24"/>
  <c r="H228" i="24"/>
  <c r="H229" i="24"/>
  <c r="H230" i="24"/>
  <c r="H231" i="24"/>
  <c r="H232" i="24"/>
  <c r="H233" i="24"/>
  <c r="H234" i="24"/>
  <c r="H235" i="24"/>
  <c r="H236" i="24"/>
  <c r="H237" i="24"/>
  <c r="H238" i="24"/>
  <c r="H239" i="24"/>
  <c r="H240" i="24"/>
  <c r="H241" i="24"/>
  <c r="H242" i="24"/>
  <c r="H243" i="24"/>
  <c r="H244" i="24"/>
  <c r="H245" i="24"/>
  <c r="H246" i="24"/>
  <c r="H247" i="24"/>
  <c r="H248" i="24"/>
  <c r="H249" i="24"/>
  <c r="H250" i="24"/>
  <c r="H251" i="24"/>
  <c r="H252" i="24"/>
  <c r="H253" i="24"/>
  <c r="H254" i="24"/>
  <c r="H255" i="24"/>
  <c r="H256" i="24"/>
  <c r="H257" i="24"/>
  <c r="H258" i="24"/>
  <c r="H259" i="24"/>
  <c r="H260" i="24"/>
  <c r="H261" i="24"/>
  <c r="H262" i="24"/>
  <c r="H263" i="24"/>
  <c r="H264" i="24"/>
  <c r="H265" i="24"/>
  <c r="H266" i="24"/>
  <c r="H267" i="24"/>
  <c r="H268" i="24"/>
  <c r="H269" i="24"/>
  <c r="H270" i="24"/>
  <c r="H271" i="24"/>
  <c r="H272" i="24"/>
  <c r="H273" i="24"/>
  <c r="H274" i="24"/>
  <c r="H275" i="24"/>
  <c r="H276" i="24"/>
  <c r="H277" i="24"/>
  <c r="H278" i="24"/>
  <c r="H279" i="24"/>
  <c r="H280" i="24"/>
  <c r="H281" i="24"/>
  <c r="H282" i="24"/>
  <c r="H283" i="24"/>
  <c r="H284" i="24"/>
  <c r="H285" i="24"/>
  <c r="H286" i="24"/>
  <c r="H287" i="24"/>
  <c r="H288" i="24"/>
  <c r="H289" i="24"/>
  <c r="H290" i="24"/>
  <c r="H291" i="24"/>
  <c r="H292" i="24"/>
  <c r="H293" i="24"/>
  <c r="H294" i="24"/>
  <c r="H295" i="24"/>
  <c r="H296" i="24"/>
  <c r="H297" i="24"/>
  <c r="H298" i="24"/>
  <c r="H299" i="24"/>
  <c r="H300" i="24"/>
  <c r="H301" i="24"/>
  <c r="H302" i="24"/>
  <c r="H303" i="24"/>
  <c r="H304" i="24"/>
  <c r="H305" i="24"/>
  <c r="H306" i="24"/>
  <c r="H307" i="24"/>
  <c r="H308" i="24"/>
  <c r="H309" i="24"/>
  <c r="H310" i="24"/>
  <c r="H311" i="24"/>
  <c r="H312" i="24"/>
  <c r="H313" i="24"/>
  <c r="H314" i="24"/>
  <c r="H315" i="24"/>
  <c r="H316" i="24"/>
  <c r="H317" i="24"/>
  <c r="H318" i="24"/>
  <c r="H319" i="24"/>
  <c r="H320" i="24"/>
  <c r="H321" i="24"/>
  <c r="H322" i="24"/>
  <c r="H323" i="24"/>
  <c r="H324" i="24"/>
  <c r="H325" i="24"/>
  <c r="H326" i="24"/>
  <c r="H327" i="24"/>
  <c r="H328" i="24"/>
  <c r="H329" i="24"/>
  <c r="H330" i="24"/>
  <c r="H331" i="24"/>
  <c r="H332" i="24"/>
  <c r="H333" i="24"/>
  <c r="H334" i="24"/>
  <c r="H335" i="24"/>
  <c r="H336" i="24"/>
  <c r="H337" i="24"/>
  <c r="H338" i="24"/>
  <c r="H339" i="24"/>
  <c r="H340" i="24"/>
  <c r="H341" i="24"/>
  <c r="H342" i="24"/>
  <c r="H343" i="24"/>
  <c r="H344" i="24"/>
  <c r="H345" i="24"/>
  <c r="H346" i="24"/>
  <c r="H347" i="24"/>
  <c r="H348" i="24"/>
  <c r="H349" i="24"/>
  <c r="H350" i="24"/>
  <c r="H351" i="24"/>
  <c r="H352" i="24"/>
  <c r="H353" i="24"/>
  <c r="H354" i="24"/>
  <c r="H355" i="24"/>
  <c r="H356" i="24"/>
  <c r="H357" i="24"/>
  <c r="H358" i="24"/>
  <c r="H359" i="24"/>
  <c r="H360" i="24"/>
  <c r="H361" i="24"/>
  <c r="H362" i="24"/>
  <c r="H363" i="24"/>
  <c r="H364" i="24"/>
  <c r="H365" i="24"/>
  <c r="H366" i="24"/>
  <c r="H367" i="24"/>
  <c r="H368" i="24"/>
  <c r="H369" i="24"/>
  <c r="H370" i="24"/>
  <c r="H371" i="24"/>
  <c r="H372" i="24"/>
  <c r="H373" i="24"/>
  <c r="H374" i="24"/>
  <c r="H375" i="24"/>
  <c r="H376" i="24"/>
  <c r="H377" i="24"/>
  <c r="H378" i="24"/>
  <c r="H379" i="24"/>
  <c r="H380" i="24"/>
  <c r="H381" i="24"/>
  <c r="H382" i="24"/>
  <c r="H383" i="24"/>
  <c r="H384" i="24"/>
  <c r="H385" i="24"/>
  <c r="H386" i="24"/>
  <c r="H387" i="24"/>
  <c r="H388" i="24"/>
  <c r="H389" i="24"/>
  <c r="H390" i="24"/>
  <c r="H391" i="24"/>
  <c r="H392" i="24"/>
  <c r="H393" i="24"/>
  <c r="H394" i="24"/>
  <c r="H395" i="24"/>
  <c r="H396" i="24"/>
  <c r="H397" i="24"/>
  <c r="H398" i="24"/>
  <c r="H399" i="24"/>
  <c r="H400" i="24"/>
  <c r="H401" i="24"/>
  <c r="H402" i="24"/>
  <c r="H403" i="24"/>
  <c r="H404" i="24"/>
  <c r="H405" i="24"/>
  <c r="H406" i="24"/>
  <c r="H407" i="24"/>
  <c r="H408" i="24"/>
  <c r="H409" i="24"/>
  <c r="H410" i="24"/>
  <c r="H411" i="24"/>
  <c r="H412" i="24"/>
  <c r="H413" i="24"/>
  <c r="H414" i="24"/>
  <c r="H415" i="24"/>
  <c r="H416" i="24"/>
  <c r="H417" i="24"/>
  <c r="H418" i="24"/>
  <c r="H419" i="24"/>
  <c r="H420" i="24"/>
  <c r="H421" i="24"/>
  <c r="H422" i="24"/>
  <c r="H423" i="24"/>
  <c r="H424" i="24"/>
  <c r="H425" i="24"/>
  <c r="H426" i="24"/>
  <c r="H427" i="24"/>
  <c r="H428" i="24"/>
  <c r="H429" i="24"/>
  <c r="H430" i="24"/>
  <c r="H431" i="24"/>
  <c r="H432" i="24"/>
  <c r="H433" i="24"/>
  <c r="H434" i="24"/>
  <c r="H435" i="24"/>
  <c r="H436" i="24"/>
  <c r="H437" i="24"/>
  <c r="H438" i="24"/>
  <c r="H439" i="24"/>
  <c r="H440" i="24"/>
  <c r="H441" i="24"/>
  <c r="H442" i="24"/>
  <c r="H443" i="24"/>
  <c r="H444" i="24"/>
  <c r="H445" i="24"/>
  <c r="H446" i="24"/>
  <c r="H447" i="24"/>
  <c r="H448" i="24"/>
  <c r="H449" i="24"/>
  <c r="H450" i="24"/>
  <c r="H451" i="24"/>
  <c r="H452" i="24"/>
  <c r="H453" i="24"/>
  <c r="H454" i="24"/>
  <c r="H455" i="24"/>
  <c r="H456" i="24"/>
  <c r="H457" i="24"/>
  <c r="H458" i="24"/>
  <c r="H459" i="24"/>
  <c r="H460" i="24"/>
  <c r="H461" i="24"/>
  <c r="H462" i="24"/>
  <c r="H463" i="24"/>
  <c r="H464" i="24"/>
  <c r="H465" i="24"/>
  <c r="H466" i="24"/>
  <c r="H467" i="24"/>
  <c r="H468" i="24"/>
  <c r="H469" i="24"/>
  <c r="H470" i="24"/>
  <c r="H471" i="24"/>
  <c r="H472" i="24"/>
  <c r="H473" i="24"/>
  <c r="H474" i="24"/>
  <c r="H475" i="24"/>
  <c r="H476" i="24"/>
  <c r="H477" i="24"/>
  <c r="H478" i="24"/>
  <c r="H479" i="24"/>
  <c r="H480" i="24"/>
  <c r="H481" i="24"/>
  <c r="H482" i="24"/>
  <c r="H483" i="24"/>
  <c r="H484" i="24"/>
  <c r="H485" i="24"/>
  <c r="H486" i="24"/>
  <c r="H487" i="24"/>
  <c r="H488" i="24"/>
  <c r="H489" i="24"/>
  <c r="H490" i="24"/>
  <c r="H491" i="24"/>
  <c r="H492" i="24"/>
  <c r="H493" i="24"/>
  <c r="H494" i="24"/>
  <c r="H495" i="24"/>
  <c r="H496" i="24"/>
  <c r="H497" i="24"/>
  <c r="H498" i="24"/>
  <c r="H499" i="24"/>
  <c r="H500" i="24"/>
  <c r="H501" i="24"/>
  <c r="H502" i="24"/>
  <c r="H503" i="24"/>
  <c r="H504" i="24"/>
  <c r="H505" i="24"/>
  <c r="H506" i="24"/>
  <c r="H507" i="24"/>
  <c r="H508" i="24"/>
  <c r="H509" i="24"/>
  <c r="H510" i="24"/>
  <c r="H511" i="24"/>
  <c r="H512" i="24"/>
  <c r="H513" i="24"/>
  <c r="H514" i="24"/>
  <c r="H515" i="24"/>
  <c r="H516" i="24"/>
  <c r="H517" i="24"/>
  <c r="H518" i="24"/>
  <c r="H519" i="24"/>
  <c r="H520" i="24"/>
  <c r="H521" i="24"/>
  <c r="H522" i="24"/>
  <c r="H523" i="24"/>
  <c r="H524" i="24"/>
  <c r="H525" i="24"/>
  <c r="H526" i="24"/>
  <c r="H527" i="24"/>
  <c r="H528" i="24"/>
  <c r="H529" i="24"/>
  <c r="H530" i="24"/>
  <c r="H531" i="24"/>
  <c r="H532" i="24"/>
  <c r="H533" i="24"/>
  <c r="H534" i="24"/>
  <c r="H535" i="24"/>
  <c r="H536" i="24"/>
  <c r="H537" i="24"/>
  <c r="H538" i="24"/>
  <c r="H539" i="24"/>
  <c r="H540" i="24"/>
  <c r="H541" i="24"/>
  <c r="H542" i="24"/>
  <c r="H543" i="24"/>
  <c r="H544" i="24"/>
  <c r="H545" i="24"/>
  <c r="H546" i="24"/>
  <c r="H547" i="24"/>
  <c r="H548" i="24"/>
  <c r="H549" i="24"/>
  <c r="H550" i="24"/>
  <c r="H551" i="24"/>
  <c r="H552" i="24"/>
  <c r="H553" i="24"/>
  <c r="H554" i="24"/>
  <c r="H555" i="24"/>
  <c r="H556" i="24"/>
  <c r="H557" i="24"/>
  <c r="H558" i="24"/>
  <c r="H559" i="24"/>
  <c r="H560" i="24"/>
  <c r="H561" i="24"/>
  <c r="H562" i="24"/>
  <c r="H563" i="24"/>
  <c r="H564" i="24"/>
  <c r="H565" i="24"/>
  <c r="H566" i="24"/>
  <c r="H567" i="24"/>
  <c r="H568" i="24"/>
  <c r="H569" i="24"/>
  <c r="H570" i="24"/>
  <c r="H571" i="24"/>
  <c r="H572" i="24"/>
  <c r="H573" i="24"/>
  <c r="H574" i="24"/>
  <c r="H575" i="24"/>
  <c r="H576" i="24"/>
  <c r="H577" i="24"/>
  <c r="H578" i="24"/>
  <c r="H579" i="24"/>
  <c r="H580" i="24"/>
  <c r="H581" i="24"/>
  <c r="H582" i="24"/>
  <c r="H583" i="24"/>
  <c r="H584" i="24"/>
  <c r="H585" i="24"/>
  <c r="H586" i="24"/>
  <c r="H587" i="24"/>
  <c r="H588" i="24"/>
  <c r="H589" i="24"/>
  <c r="H590" i="24"/>
  <c r="H591" i="24"/>
  <c r="H592" i="24"/>
  <c r="H593" i="24"/>
  <c r="H594" i="24"/>
  <c r="H595" i="24"/>
  <c r="H596" i="24"/>
  <c r="H597" i="24"/>
  <c r="H598" i="24"/>
  <c r="H599" i="24"/>
  <c r="H600" i="24"/>
  <c r="H601" i="24"/>
  <c r="H602" i="24"/>
  <c r="H603" i="24"/>
  <c r="H604" i="24"/>
  <c r="H605" i="24"/>
  <c r="H606" i="24"/>
  <c r="H607" i="24"/>
  <c r="H608" i="24"/>
  <c r="H609" i="24"/>
  <c r="H610" i="24"/>
  <c r="H611" i="24"/>
  <c r="H612" i="24"/>
  <c r="H613" i="24"/>
  <c r="H614" i="24"/>
  <c r="H615" i="24"/>
  <c r="H616" i="24"/>
  <c r="H617" i="24"/>
  <c r="H618" i="24"/>
  <c r="H619" i="24"/>
  <c r="H620" i="24"/>
  <c r="H621" i="24"/>
  <c r="H622" i="24"/>
  <c r="H623" i="24"/>
  <c r="H2" i="24"/>
  <c r="D11" i="25"/>
  <c r="E11" i="25"/>
  <c r="F11" i="25"/>
  <c r="G11" i="25"/>
  <c r="C11" i="25"/>
  <c r="D10" i="25"/>
  <c r="E10" i="25"/>
  <c r="F10" i="25"/>
  <c r="G10" i="25"/>
  <c r="C10" i="25"/>
  <c r="D9" i="25"/>
  <c r="E9" i="25"/>
  <c r="F9" i="25"/>
  <c r="G9" i="25"/>
  <c r="C9" i="25"/>
  <c r="D8" i="25"/>
  <c r="E8" i="25"/>
  <c r="F8" i="25"/>
  <c r="G8" i="25"/>
  <c r="C8" i="25"/>
  <c r="D7" i="25"/>
  <c r="E7" i="25"/>
  <c r="F7" i="25"/>
  <c r="G7" i="25"/>
  <c r="C7" i="25"/>
  <c r="D6" i="25"/>
  <c r="E6" i="25"/>
  <c r="F6" i="25"/>
  <c r="G6" i="25"/>
  <c r="C6" i="25"/>
  <c r="D5" i="25"/>
  <c r="E5" i="25"/>
  <c r="F5" i="25"/>
  <c r="G5" i="25"/>
  <c r="C5" i="25"/>
  <c r="D4" i="25"/>
  <c r="E4" i="25"/>
  <c r="F4" i="25"/>
  <c r="G4" i="25"/>
  <c r="C4" i="25"/>
  <c r="D3" i="25"/>
  <c r="E3" i="25"/>
  <c r="F3" i="25"/>
  <c r="G3" i="25"/>
  <c r="C3" i="25"/>
  <c r="D8" i="26"/>
  <c r="B11" i="26"/>
  <c r="B9" i="26"/>
  <c r="B7" i="26"/>
  <c r="D7" i="26"/>
  <c r="B10" i="26"/>
  <c r="B8"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638F7E-A532-4257-90F5-99A8F547D2C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F6D39AF-108C-41CF-AD92-95A193184A20}" name="WorksheetConnection_Flipkart_Data File.xlsx!Flipkarts" type="102" refreshedVersion="8" minRefreshableVersion="5">
    <extLst>
      <ext xmlns:x15="http://schemas.microsoft.com/office/spreadsheetml/2010/11/main" uri="{DE250136-89BD-433C-8126-D09CA5730AF9}">
        <x15:connection id="Flipkarts" autoDelete="1">
          <x15:rangePr sourceName="_xlcn.WorksheetConnection_Flipkart_DataFile.xlsxFlipkarts1"/>
        </x15:connection>
      </ext>
    </extLst>
  </connection>
</connections>
</file>

<file path=xl/sharedStrings.xml><?xml version="1.0" encoding="utf-8"?>
<sst xmlns="http://schemas.openxmlformats.org/spreadsheetml/2006/main" count="5099" uniqueCount="1025">
  <si>
    <t>Name</t>
  </si>
  <si>
    <t>Brand</t>
  </si>
  <si>
    <t>Ratings</t>
  </si>
  <si>
    <t>No_of_ratings</t>
  </si>
  <si>
    <t>No_of_reviews</t>
  </si>
  <si>
    <t>Product_features</t>
  </si>
  <si>
    <t>MSP</t>
  </si>
  <si>
    <t>MRP</t>
  </si>
  <si>
    <t>realme 9i (Prism Blue, 64 GB)</t>
  </si>
  <si>
    <t>realme</t>
  </si>
  <si>
    <t>['4 GB RAM | 64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</si>
  <si>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64 GB)</t>
  </si>
  <si>
    <t>realme 9i (Prism Blue, 128 GB)</t>
  </si>
  <si>
    <t>['6 GB RAM | 128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</si>
  <si>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128 GB)</t>
  </si>
  <si>
    <t>['4 GB RAM | 128 GB ROM | Expandable Upto 1 TB', '16.76 cm (6.6 inch) Full HD+ Display', '50MP + 2MP + 2MP | 16MP Front Camera', '5000 mAh Lithium ion Battery', 'Qualcomm Snapdragon 680 (SM6225) Processor', '1 Year Manufacturer Warranty for Phone and 6 Months Warranty for in the Box Accessories']</t>
  </si>
  <si>
    <t>POCO C31 (Shadow Gray, 64 GB)</t>
  </si>
  <si>
    <t>POCO</t>
  </si>
  <si>
    <t>['4 GB RAM | 64 GB ROM | Expandable Upto 512 GB', '16.59 cm (6.53 inch) HD+ Display', '13MP + 2MP + 2MP | 5MP Front Camera', '5000 mAh Lithium-ion Polymer Battery', 'MediaTek Helio G35 Processor', '1 Year Warranty for Handset, 6 Months for Accessories']</t>
  </si>
  <si>
    <t>REDMI 9i Sport (Metallic Blue, 64 GB)</t>
  </si>
  <si>
    <t>REDMI</t>
  </si>
  <si>
    <t>['4 GB RAM | 64 GB ROM | Expandable Upto 512 GB', '16.59 cm (6.53 inch) HD+ Display', '13MP Rear Camera | 5MP Front Camera', '5000 mAh Li-Polymer Battery', 'MediaTek Helio G25 Processor', 'Brand Warranty of 1 Year Available for Mobile and 6 Months for Accessories']</t>
  </si>
  <si>
    <t>REDMI 9i Sport (Coral Green, 64 GB)</t>
  </si>
  <si>
    <t>APPLE iPhone 13 (Midnight, 128 GB)</t>
  </si>
  <si>
    <t>APPLE</t>
  </si>
  <si>
    <t>['128 GB ROM', '15.49 cm (6.1 inch) Super Retina XDR Display', '12MP + 12MP | 12MP Front Camera', 'A15 Bionic Chip Processor', 'Brand Warranty for 1 Year']</t>
  </si>
  <si>
    <t xml:space="preserve">FV </t>
  </si>
  <si>
    <t>MOTOROLA</t>
  </si>
  <si>
    <t>['4 GB RAM | 64 GB ROM | Expandable Upto 1 TB', '16.51 cm (6.5 inch) HD+ Display', '48MP + 2MP + 2MP | 8MP Front Camera', '5000 mAh Battery', 'UNISOC T700 Processor', '1 Year on Handset and 6 Months on Accessories']</t>
  </si>
  <si>
    <t>POCO C31 (Royal Blue, 64 GB)</t>
  </si>
  <si>
    <t>['4 GB RAM | 64 GB ROM | Expandable Upto 512 GB', '16.59 cm (6.53 inch) HD+ Display', '13MP + 2MP + 2MP | 5MP Front Camera', '5000 mAh Lithium-ion Polymer Battery', 'MediaTek G35 Processor', '1 Year Warranty for Handset, 6 Months for Accessories']</t>
  </si>
  <si>
    <t>POCO C31 (Royal Blue, 32 GB)</t>
  </si>
  <si>
    <t>['3 GB RAM | 32 GB ROM | Expandable Upto 512 GB', '16.59 cm (6.53 inch) HD+ Display', '13MP + 2MP + 2MP | 5MP Front Camera', '5000 mAh Lithium-ion Polymer Battery', 'MediaTek Helio G35 Processor', '1 Year Warranty for Handset, 6 Months for Accessories']</t>
  </si>
  <si>
    <t>REDMI 10 (Caribbean Green, 64 GB)</t>
  </si>
  <si>
    <t>['4 GB RAM | 64 GB ROM | Expandable Upto 1 TB', '17.02 cm (6.7 inch) HD+ Display', '50MP + 2MP | 5MP Front Camera', '6000 mAh Lithium Polymer Battery', 'Qualcomm Snapdragon 680 Processor', '1 Year Warranty for Phone and 6 Months Warranty for In-Box Accessories']</t>
  </si>
  <si>
    <t>REDMI 10 (Midnight Black, 64 GB)</t>
  </si>
  <si>
    <t>REDMI 9i Sport (Carbon Black, 64 GB)</t>
  </si>
  <si>
    <t>MOTOROLA e40 (Pink Clay, 64 GB)</t>
  </si>
  <si>
    <t>POCO M4 Pro 5G (Cool Blue, 64 GB)</t>
  </si>
  <si>
    <t>['4 GB RAM | 64 GB ROM | Expandable Upto 1 TB', '16.76 cm (6.6 inch) Full HD+ Display', '50MP + 8MP | 16MP Front Camera', '5000 mAh Lithium-ion Polymer Battery', 'Mediatek Dimensity 810 Processor', 'One Year for Handset, 6 Months for Accessories']</t>
  </si>
  <si>
    <t>MOTOROLA g52 (Charcoal Grey, 128 GB)</t>
  </si>
  <si>
    <t>['6 GB RAM | 128 GB ROM', '16.76 cm (6.6 inch) Full HD+ Display', '50MP + 8MP + 2MP | 16MP Front Camera', '5000 mAh Lithium Battery', 'Qualcomm Snapdragon 680 Processor', '1 Year on Handset and 6 Months on Accessories']</t>
  </si>
  <si>
    <t>MOTOROLA G32 (Mineral Gray, 64 GB)</t>
  </si>
  <si>
    <t>['4 GB RAM | 64 GB ROM', '16.64 cm (6.55 inch) Full HD+ Display', '50MP + 8MP + 2MP | 16MP Front Camera', '5000 mAh Lithium Polymer Battery', 'Qualcomm Snapdragon 680 Processor', '1 Year on Handset and 6 Months on Accessories']</t>
  </si>
  <si>
    <t>POCO M4 Pro 5G (Cool Blue, 128 GB)</t>
  </si>
  <si>
    <t>['6 GB RAM | 128 GB ROM | Expandable Upto 1 TB', '16.76 cm (6.6 inch) Full HD+ Display', '50MP + 8MP | 16MP Front Camera', '5000 mAh Lithium-ion Polymer Battery', 'Mediatek Dimensity 810 Processor', 'One Year for Handset, 6 Months for Accessories']</t>
  </si>
  <si>
    <t>MOTOROLA g52 (Metallic White, 128 GB)</t>
  </si>
  <si>
    <t>realme 9 (Sunburst Gold, 128 GB)</t>
  </si>
  <si>
    <t>['6 GB RAM | 128 GB ROM | Expandable Upto 256 GB', '16.26 cm (6.4 inch) Full HD+ AMOLED Display', '108MP + 8MP + 2MP | 16MP Front Camera', '5000 mAh Lithium Ion Battery', 'Qualcomm Snapdragon 680 Processor', '1 Year Manufacturer Warranty for Phone and 6 Months Warranty for In-Box Accessories']</t>
  </si>
  <si>
    <t>realme 9 (Meteor Black, 128 GB)</t>
  </si>
  <si>
    <t>['8 GB RAM | 128 GB ROM | Expandable Upto 256 GB', '16.26 cm (6.4 inch) Full HD+ AMOLED Display', '108MP + 8MP + 2MP | 16MP Front Camera', '5000 mAh Lithium Ion Battery', 'Qualcomm Snapdragon 680 Processor', '1 Year Manufacturer Warranty for Phone and 6 Months Warranty for In-Box Accessories']</t>
  </si>
  <si>
    <t>vivo T1X (Gravity Black, 64 GB)</t>
  </si>
  <si>
    <t>vivo</t>
  </si>
  <si>
    <t>['4 GB RAM | 64 GB ROM', '16.71 cm (6.58 inch) Full HD+ Display', '50MP + 2MP | 8MP Front Camera', '5000 mAh Battery', 'Qualcomm Snapdragon 680 Processor', '1 Year on Handset and 6 Months on Accessories']</t>
  </si>
  <si>
    <t>vivo T1X (Space Blue, 64 GB)</t>
  </si>
  <si>
    <t>APPLE iPhone 13 (Green, 128 GB)</t>
  </si>
  <si>
    <t>realme 10 Pro+ 5G (Hyperspace, 128 GB)</t>
  </si>
  <si>
    <t>['8 GB RAM | 128 GB ROM', '17.02 cm (6.7 inch) Full HD+ Display', '108MP + 8MP + 2MP | 16MP Front Camera', '5000 mAh Battery', 'Mediatek Dimensity 1080 5G Processor', '1 Year Manufacturer Warranty for Phone and 6 Months Warranty for In-Box Accessories']</t>
  </si>
  <si>
    <t>vivo T1X (Gravity Black, 128 GB)</t>
  </si>
  <si>
    <t>['4 GB RAM | 128 GB ROM', '16.71 cm (6.58 inch) Full HD+ Display', '50MP + 2MP | 8MP Front Camera', '5000 mAh Battery', 'Qualcomm Snapdragon 680 Processor', '1 Year on Handset and 6 Months on Accessories']</t>
  </si>
  <si>
    <t>vivo T1X (Space Blue, 128 GB)</t>
  </si>
  <si>
    <t>realme 9 (Stargaze White, 128 GB)</t>
  </si>
  <si>
    <t>POCO M4 5G (Power Black, 128 GB)</t>
  </si>
  <si>
    <t>['6 GB RAM | 128 GB ROM | Expandable Upto 512 GB', '16.71 cm (6.58 inch) Full HD+ Display', '50MP + 2MP | 8MP Front Camera', '5000 mAh Lithium Ion Polymer Battery', 'Mediatek Dimensity 700 Processor', '1 Year Warranty for Handset and 6 Months for Accessories']</t>
  </si>
  <si>
    <t>REDMI 10 (Pacific Blue, 64 GB)</t>
  </si>
  <si>
    <t>MOTOROLA G32 (Satin Silver, 64 GB)</t>
  </si>
  <si>
    <t>POCO M4 Pro (Power Black, 128 GB)</t>
  </si>
  <si>
    <t>['6 GB RAM | 128 GB ROM | Expandable Upto 1 TB', '16.33 cm (6.43 inch) Full HD+ AMOLED Display', '64MP + 8MP + 2MP | 16MP Front Camera', '5000 mAh Lithium-ion Polymer Battery', 'Mediatek Helio G96 Processor', 'One Year for Handset, 6 Months for Accessories']</t>
  </si>
  <si>
    <t>POCO M4 Pro (Yellow, 128 GB)</t>
  </si>
  <si>
    <t>POCO M4 Pro 5G (Power Black, 128 GB)</t>
  </si>
  <si>
    <t>['8 GB RAM | 128 GB ROM | Expandable Upto 1 TB', '16.76 cm (6.6 inch) Full HD+ Display', '50MP + 8MP | 16MP Front Camera', '5000 mAh Lithium-ion Polymer Battery', 'Mediatek Dimensity 810 Processor', 'One Year for Handset, 6 Months for Accessories']</t>
  </si>
  <si>
    <t>OPPO F19 Pro+ 5G (Space Silver, 128 GB)</t>
  </si>
  <si>
    <t>OPPO</t>
  </si>
  <si>
    <t>['8 GB RAM | 128 GB ROM | Expandable Upto 256 GB', '16.33 cm (6.43 inch) Full HD+ Display', '48MP + 8MP + 2MP + 2MP | 16MP Front Camera', '4310 mAh Lithium-ion Polymer Battery', 'MediaTek Dimensity 800U Processor', 'Brand Warranty of 1 Year Available for Mobile Including Battery and 6 Months for Accessories']</t>
  </si>
  <si>
    <t>OPPO F19 Pro+ 5G (Fluid Black, 128 GB)</t>
  </si>
  <si>
    <t>vivo T1 44W (Starry Sky, 128 GB)</t>
  </si>
  <si>
    <t>['4 GB RAM | 128 GB ROM | Expandable Upto 1 TB', '16.36 cm (6.44 inch) Full HD+ AMOLED Display', '50MP + 2MP + 2MP | 16MP Front Camera', '5000 mAh Lithium Battery', 'Qualcomm Snapdragon 680 Processor', '1 Year Handset and 6 Months Accessories']</t>
  </si>
  <si>
    <t>vivo T1 44W (Midnight Galaxy, 128 GB)</t>
  </si>
  <si>
    <t>realme 10 Pro+ 5G (Dark Matter, 128 GB)</t>
  </si>
  <si>
    <t>['6 GB RAM | 128 GB ROM', '17.02 cm (6.7 inch) Full HD+ Display', '108MP + 8MP + 2MP | 16MP Front Camera', '5000 mAh Battery', 'Mediatek Dimensity 1080 5G Processor', '1 Year Manufacturer Warranty for Phone and 6 Months Warranty for In-Box Accessories']</t>
  </si>
  <si>
    <t>POCO M4 5G (Power Black, 64 GB)</t>
  </si>
  <si>
    <t>['4 GB RAM | 64 GB ROM | Expandable Upto 512 GB', '16.71 cm (6.58 inch) Full HD+ Display', '50MP + 2MP | 8MP Front Camera', '5000 mAh Lithium Ion Polymer Battery', 'Mediatek Dimensity 700 Processor', '1 Year Warranty for Handset and 6 Months for Accessories']</t>
  </si>
  <si>
    <t>POCO M4 Pro (Cool Blue, 64 GB)</t>
  </si>
  <si>
    <t>['6 GB RAM | 64 GB ROM | Expandable Upto 1 TB', '16.33 cm (6.43 inch) Full HD+ AMOLED Display', '64MP + 8MP + 2MP | 16MP Front Camera', '5000 mAh Lithium-ion Polymer Battery', 'Mediatek Helio G96 Processor', 'One Year for Handset, 6 Months for Accessories']</t>
  </si>
  <si>
    <t>['6 GB RAM | 128 GB ROM', '16.71 cm (6.58 inch) Full HD+ Display', '50MP + 2MP | 8MP Front Camera', '5000 mAh Battery', 'Qualcomm Snapdragon 680 Processor', '1 Year on Handset and 6 Months on Accessories']</t>
  </si>
  <si>
    <t>POCO C31 (Shadow Gray, 32 GB)</t>
  </si>
  <si>
    <t>APPLE iPhone 11 (Black, 64 GB)</t>
  </si>
  <si>
    <t>['64 GB ROM', '15.49 cm (6.1 inch) Liquid Retina HD Display', '12MP + 12MP | 12MP Front Camera', 'A13 Bionic Chip Processor', 'Brand Warranty of 1 Year']</t>
  </si>
  <si>
    <t>POCO M4 5G (Cool Blue, 128 GB)</t>
  </si>
  <si>
    <t>APPLE iPhone 11 (White, 64 GB)</t>
  </si>
  <si>
    <t>APPLE iPhone 12 mini (Black, 64 GB)</t>
  </si>
  <si>
    <t>['64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</si>
  <si>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APPLE iPhone 11 (Black, 128 GB)</t>
  </si>
  <si>
    <t>['128 GB ROM', '15.49 cm (6.1 inch) Liquid Retina HD Display', '12MP + 12MP | 12MP Front Camera', 'A13 Bionic Chip Processor', 'Brand Warranty of 1 Year']</t>
  </si>
  <si>
    <t>realme 10 Pro 5G (Nebula Blue, 128 GB)</t>
  </si>
  <si>
    <t>['6 GB RAM | 128 GB ROM | Expandable Upto 1 TB', '17.07 cm (6.72 inch) Full HD+ Display', '108MP + 2MP | 16MP Front Camera', '5000 mAh Battery', 'Qualcomm Snapdragon 695 5G Processor', '1 Year Manufacturer Warranty for Phone and 6 Months Warranty for In-Box Accessories']</t>
  </si>
  <si>
    <t>['6 GB RAM | 128 GB ROM | Expandable Upto 1 TB', '16.36 cm (6.44 inch) Full HD+ AMOLED Display', '50MP + 2MP + 2MP | 16MP Front Camera', '5000 mAh Lithium Battery', 'Qualcomm Snapdragon 680 Processor', '1 Year Handset and 6 Months Accessories']</t>
  </si>
  <si>
    <t>APPLE iPhone 13 ((PRODUCT)RED, 128 GB)</t>
  </si>
  <si>
    <t>MOTOROLA G60 (Moonless, 128 GB)</t>
  </si>
  <si>
    <t>['6 GB RAM | 128 GB ROM', '17.22 cm (6.78 inch) Full HD+ Display', '108MP + 8MP + 2MP | 32MP Front Camera', '6000 mAh Battery', 'Qualcomm Snapdragon 732G Processor', '120Hz Refresh Rate', 'Stock Android Experience', '1 Year on Handset and 6 Months on Accessories']</t>
  </si>
  <si>
    <t>Nokia 105 SS</t>
  </si>
  <si>
    <t>Nokia</t>
  </si>
  <si>
    <t>['32 MB RAM | 32 MB ROM', '4.5 cm (1.77 inch) QVGA Display', '0MP Front Camera', '800 mAh Lithium Ion Battery', 'SC6531E Processor', '1 Year Manufacturer Warranty for Device and 6 Months Manufacturer Warranty for In-box Accessories Including Battery from the Date of Purchase']</t>
  </si>
  <si>
    <t>POCO M4 Pro (Power Black, 64 GB)</t>
  </si>
  <si>
    <t>POCO M4 Pro 5G (Power Black, 64 GB)</t>
  </si>
  <si>
    <t>realme C30 (Denim Black, 32 GB)</t>
  </si>
  <si>
    <t>['2 GB RAM | 32 GB ROM | Expandable Upto 1 TB', '16.51 cm (6.5 inch) HD+ Display', '8MP Rear Camera | 5MP Front Camera', '5000 mAh Lithium Ion Battery', 'Unisoc T612 Processor', '1 Year Manufacturer Warranty for Phone and 6 Months Warranty for In-Box Accessories']</t>
  </si>
  <si>
    <t>realme C30 (Bamboo Green, 32 GB)</t>
  </si>
  <si>
    <t>realme C30 (Lake Blue, 32 GB)</t>
  </si>
  <si>
    <t>realme 10 Pro 5G (Dark Matter, 128 GB)</t>
  </si>
  <si>
    <t>['8 GB RAM | 128 GB ROM | Expandable Upto 1 TB', '17.07 cm (6.72 inch) Full HD+ Display', '108MP + 2MP | 16MP Front Camera', '5000 mAh Battery', 'Qualcomm Snapdragon 695 5G Processor', '1 Year Manufacturer Warranty for Phone and 6 Months Warranty for In-Box Accessories']</t>
  </si>
  <si>
    <t>realme 10 Pro 5G (Hyperspace, 128 GB)</t>
  </si>
  <si>
    <t>Infinix Smart 6 HD (Aqua Sky, 32 GB)</t>
  </si>
  <si>
    <t>Infinix</t>
  </si>
  <si>
    <t>['2 GB RAM | 32 GB ROM | Expandable Upto 512 GB', '16.76 cm (6.6 inch) HD+ Display', '8MP Rear Camera | 5MP Front Camera', '5000 mAh Lithium-ion Polymer Battery', 'Mediatek Helio A22 Processor', '1 Year on Handset and 6 Months on Accessories']</t>
  </si>
  <si>
    <t>POCO M4 Pro 5G (Yellow, 64 GB)</t>
  </si>
  <si>
    <t>REDMI 10A (Sea Blue, 64 GB)</t>
  </si>
  <si>
    <t>['4 GB RAM | 64 GB ROM', '16.59 cm (6.53 inch) Display', '13MP Rear Camera', '5000 mAh Battery', '12 months Warranty']</t>
  </si>
  <si>
    <t>REDMI A1 (Black, 32 GB)</t>
  </si>
  <si>
    <t>['2 GB RAM | 32 GB ROM', '16.56 cm (6.52 inch) Display', '5MP Rear Camera | 8MP Front Camera', '5000 mAh Battery', '" 1 year manufacturer warranty for device and 6 months manufacturer warranty for in-box accessories including batteries from the date of purchase"']</t>
  </si>
  <si>
    <t>POCO M4 Pro 5G (Yellow, 128 GB)</t>
  </si>
  <si>
    <t>realme 10 Pro+ 5G (Nebula Blue, 128 GB)</t>
  </si>
  <si>
    <t>APPLE iPhone 11 (Red, 64 GB)</t>
  </si>
  <si>
    <t>POCO M4 Pro (Cool Blue, 128 GB)</t>
  </si>
  <si>
    <t>POCO X4 Pro 5G (Laser Blue, 128 GB)</t>
  </si>
  <si>
    <t>['6 GB RAM | 128 GB ROM | Expandable Upto 1 TB', '16.94 cm (6.67 inch) Full HD+ Super AMOLED Display', '64MP + 8MP + 2MP | 16MP Front Camera', '5000 mAh Lithium-ion Polymer Battery', 'Qualcomm Snapdragon 695 5G Processor', 'One Year for Handset, 6 Months for Accessories']</t>
  </si>
  <si>
    <t>['3 GB RAM | 32 GB ROM | Expandable Upto 1 TB', '16.51 cm (6.5 inch) HD+ Display', '8MP Rear Camera | 5MP Front Camera', '5000 mAh Lithium Ion Battery', 'Unisoc T612 Processor', '1 Year Manufacturer Warranty for Phone and 6 Months Warranty for In-Box Accessories']</t>
  </si>
  <si>
    <t>SAMSUNG Galaxy F22 (Denim Blue, 64 GB)</t>
  </si>
  <si>
    <t>SAMSUNG</t>
  </si>
  <si>
    <t>['4 GB RAM | 64 GB ROM | Expandable Upto 1 TB', '16.26 cm (6.4 inch) HD+ Display', '48MP + 8MP + 2MP + 2MP | 13MP Front Camera', '6000 mAh Lithium-ion Battery', 'MediaTek Helio G80 Processor', '1 Year Warranty Provided by the Manufacturer from Date of Purchase']</t>
  </si>
  <si>
    <t>MOTOROLA G62 5G (Midnight Gray, 128 GB)</t>
  </si>
  <si>
    <t>['6 GB RAM | 128 GB ROM', '16.64 cm (6.55 inch) Full HD+ Display', '50MP + 8MP + 2MP | 16MP Front Camera', '5000 mAh Lithium Polymer Battery', 'Qualcomm Snapdragon 695 5G Processor', '1 Year on Handset and 6 Months on Accessories']</t>
  </si>
  <si>
    <t>POCO M4 Pro (Yellow, 64 GB)</t>
  </si>
  <si>
    <t>REDMI Note 11 SE (Bifrost Blue, 64 GB)</t>
  </si>
  <si>
    <t>['6 GB RAM | 64 GB ROM | Expandable Upto 512 GB', '16.33 cm (6.43 inch) Full HD+ Display', '64MP + 8MP + 2MP + 2MP | 13MP Front Camera', '5000 mAh Lithium Polymer Battery', 'Mediatek Helio G95 Octa Core Processor', '1 Year Manufacturer Warranty for Phone and 6 Months Warranty for In the Box Accessories']</t>
  </si>
  <si>
    <t>Infinix Smart 6 HD (Force Black, 32 GB)</t>
  </si>
  <si>
    <t>MOTOROLA G62 5G (Frosted Blue, 128 GB)</t>
  </si>
  <si>
    <t>OPPO K10 (Blue Flame, 128 GB)</t>
  </si>
  <si>
    <t>['6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</si>
  <si>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OPPO F19s (Glowing Gold, 128 GB)</t>
  </si>
  <si>
    <t>['6 GB RAM | 128 GB ROM | Expandable Upto 256 GB', '16.33 cm (6.43 inch) Full HD+ Display', '48MP + 2MP + 2MP | 16MP Front Camera', '5000 mAh Battery', 'Qualcomm Snapdragon 662 Processor', 'Brand Warranty of 1 Year Available for Mobile Including Battery and 6 Months for Accessories']</t>
  </si>
  <si>
    <t>POCO X4 Pro 5G (Yellow, 128 GB)</t>
  </si>
  <si>
    <t>SAMSUNG Galaxy F23 5G (Aqua Blue, 128 GB)</t>
  </si>
  <si>
    <t>['6 GB RAM | 128 GB ROM | Expandable Upto 1 TB', '16.76 cm (6.6 inch) Full HD+ Display', '50MP + 8MP + 2MP | 8MP Front Camera', '5000 mAh Lithium Ion Battery', 'Qualcomm Snapdragon 750G Processor', '1 Year Warranty Provided by the Manufacturer from Date of Purchase']</t>
  </si>
  <si>
    <t>SAMSUNG Galaxy F23 5G (Forest Green, 128 GB)</t>
  </si>
  <si>
    <t>SAMSUNG Galaxy F23 5G (Copper Blush, 128 GB)</t>
  </si>
  <si>
    <t>POCO X4 Pro 5G (Laser Black, 128 GB)</t>
  </si>
  <si>
    <t>Infinix Hot 12 (Exploratory Blue, 64 GB)</t>
  </si>
  <si>
    <t>['4 GB RAM | 64 GB ROM', '17.32 cm (6.82 inch) HD+ Display', '50 MP + 2 MP Depth Lens + AI Lens | 8MP Front Camera', '6000 mAh Lithium-ion Polymer Battery', 'Meditek Helio G37 Processor', '1 Year on Handset and 6 Months on Accessories']</t>
  </si>
  <si>
    <t>Infinix Hot 12 (7Â° Purple, 64 GB)</t>
  </si>
  <si>
    <t>Infinix Hot 12 (Turquoise Cyan, 64 GB)</t>
  </si>
  <si>
    <t>REDMI Note 11 SE (Cosmic White, 64 GB)</t>
  </si>
  <si>
    <t>APPLE iPhone 12 mini (White, 64 GB)</t>
  </si>
  <si>
    <t>Micromax IN 2C (Silver, 32 GB)</t>
  </si>
  <si>
    <t>Micromax</t>
  </si>
  <si>
    <t>['3 GB RAM | 32 GB ROM | Expandable Upto 256 GB', '16.56 cm (6.52 inch) HD+ Display', '8MP Rear Camera | 5MP Front Camera', '5000 mAh Battery', 'Unisoc T610 Processor', '1 Year Warranty for Phone and 6 Months Warranty for In-Box Accessories']</t>
  </si>
  <si>
    <t>REDMI Note 11 SE (Space Black, 64 GB)</t>
  </si>
  <si>
    <t>Infinix Smart 6 Plus (Tranquil Sea Blue, 64 GB)</t>
  </si>
  <si>
    <t>['3 GB RAM | 64 GB ROM | Expandable Upto 512 GB', '17.32 cm (6.82 inch) HD+ Display', '8 MP + Depth Lens | 5MP Front Camera', '5000 mAh Lithium-ion Polymer Battery', 'Mediatek Helio G25 Processor', '1 Year on Handset and 6 Months on Accessories']</t>
  </si>
  <si>
    <t>vivo T1 5G (Rainbow Fantasy, 128 GB)</t>
  </si>
  <si>
    <t>['4 GB RAM | 128 GB ROM | Expandable Upto 1 TB', '16.71 cm (6.58 inch) Full HD+ Display', '50MP + 2MP + 2MP | 16MP Front Camera', '5000 mAh Lithium Battery', 'Turbo Processor Snapdragon 695 Processor', '1 Year Handset and 6 Months Accessories']</t>
  </si>
  <si>
    <t>['6 GB RAM | 128 GB ROM | Expandable Upto 1 TB', '16.71 cm (6.58 inch) Full HD+ Display', '50MP + 2MP + 2MP | 16MP Front Camera', '5000 mAh Lithium Battery', 'Qualcomm Snapdragon 695 Processor', '1 Year Handset and 6 Months Accessories']</t>
  </si>
  <si>
    <t>Infinix Note 12 (Jewel Blue, 64 GB)</t>
  </si>
  <si>
    <t>['4 GB RAM | 64 GB ROM | Expandable Upto 512 GB', '17.02 cm (6.7 inch) Full HD+ AMOLED Display', '50MP + 2MP Depth + AI Lens | 16MP Front Camera', '5000 mAh Li-ion Polymer Battery', 'MediaTek Helio G88 Processor', '1 Year on Handset and 6 Months on Accessories']</t>
  </si>
  <si>
    <t>SAMSUNG Galaxy F42 5G (Matte Aqua, 128 GB)</t>
  </si>
  <si>
    <t>['8 GB RAM | 128 GB ROM | Expandable Upto 1 TB', '16.76 cm (6.6 inch) Full HD+ Display', '64MP + 5MP + 2MP | 8MP Front Camera', '5000 mAh Lithium-ion Battery', 'MediaTek Dimensity 700 Processor', '1 Year Warranty Provided by the Manufacturer from Date of Purchase']</t>
  </si>
  <si>
    <t>['4 GB RAM | 64 GB ROM', '16.59 cm (6.53 inch) Display', '13MP Rear Camera', '5000 mAh Battery', '12 months']</t>
  </si>
  <si>
    <t>['4 GB RAM | 128 GB ROM | Expandable Upto 1 TB', '16.76 cm (6.6 inch) Full HD+ Display', '50MP + 8MP + 2MP | 8MP Front Camera', '5000 mAh Lithium Ion Battery', 'Qualcomm Snapdragon 750G Processor', '1 Year Warranty Provided by the Manufacturer from Date of Purchase']</t>
  </si>
  <si>
    <t>vivo T1 44W (Ice Dawn, 128 GB)</t>
  </si>
  <si>
    <t>REDMI 10 Prime (Phantom Black, 128 GB)</t>
  </si>
  <si>
    <t>['6 GB RAM | 128 GB ROM | Expandable Upto 512 GB', '16.51 cm (6.5 inch) Full HD Display', '50MP + 8MP + 2MP + 2MP | 8MP Front Camera', '6000 mAh Battery', 'Helio G88 Processor', '1 Year Manufacturer Warranty for Handset and 6 Months Warranty for In the Box Accessories']</t>
  </si>
  <si>
    <t>OPPO K10 (Black Carbon, 128 GB)</t>
  </si>
  <si>
    <t>SAMSUNG Galaxy F13 (Nightsky Green, 64 GB)</t>
  </si>
  <si>
    <t>['4 GB RAM | 64 GB ROM | Expandable Upto 1 TB', '16.76 cm (6.6 inch) Full HD+ Display', '50MP + 5MP + 2MP | 8MP Front Camera', '6000 mAh Lithium Ion Battery', 'Exynos 850 Processor', '1 Year Warranty Provided By the Manufacturer from Date of Purchase']</t>
  </si>
  <si>
    <t>['8 GB RAM | 128 GB ROM | Expandable Upto 1 TB', '16.36 cm (6.44 inch) Full HD+ AMOLED Display', '50MP + 2MP + 2MP | 16MP Front Camera', '5000 mAh Lithium Battery', 'Qualcomm Snapdragon 680 Processor', '1 Year Handset and 6 Months Accessories']</t>
  </si>
  <si>
    <t>Infinix Hot 12 (Polar Black, 64 GB)</t>
  </si>
  <si>
    <t>POCO M4 5G (Yellow, 64 GB)</t>
  </si>
  <si>
    <t>MOTOROLA g82 5G (Meterorite Grey, 128 GB)</t>
  </si>
  <si>
    <t>['6 GB RAM | 128 GB ROM | Expandable Upto 1 TB', '16.76 cm (6.6 inch) Full HD+ Display', '50MP + 8MP + 2MP | 16MP Front Camera', '5000 mAh Lithium Battery', 'Qualcomm Snapdragon 695 5G Processor', '1 Year on Handset and 6 Months on Accessories']</t>
  </si>
  <si>
    <t>Infinix Hot 11S (Polar Black, 128 GB)</t>
  </si>
  <si>
    <t>['4 GB RAM | 128 GB ROM | Expandable Upto 256 GB', '17.22 cm (6.78 inch) Full HD+ Display', '50 MP + 2 MP + AI Lens | 8MP Front Camera', '5000 mAh Li-ion Polymer Battery', 'Mediatek Helio G88 Processor', '1 Year on Handset and 6 Months on Accessories']</t>
  </si>
  <si>
    <t>Infinix Hot 11S (Green Wave, 128 GB)</t>
  </si>
  <si>
    <t>MOTOROLA g31 (Baby Blue, 128 GB)</t>
  </si>
  <si>
    <t>['6 GB RAM | 128 GB ROM | Expandable Upto 1 TB', '16.26 cm (6.4 inch) Full HD+ Display', '50MP + 8MP + 2MP | 13MP Front Camera', '5000 mAh LiPo Battery', 'Mediatek Helio G85 Processor', '1 Year on Handset and 6 Months on Accessories']</t>
  </si>
  <si>
    <t>vivo T1 5G (Starlight Black, 128 GB)</t>
  </si>
  <si>
    <t>['4 GB RAM | 128 GB ROM | Expandable Upto 1 TB', '16.71 cm (6.58 inch) Full HD+ Display', '50MP + 2MP + 2MP | 16MP Front Camera', '5000 mAh Lithium Battery', 'Qualcomm Snapdragon 695 Processor', '1 Year Handset and 6 Months Accessories']</t>
  </si>
  <si>
    <t>SAMSUNG Galaxy M33 5G (Emarld Brown, 128 GB)</t>
  </si>
  <si>
    <t>['6 GB RAM | 128 GB ROM', '16.76 cm (6.6 inch) Display', '50MP Rear Camera', '6000 mAh Battery', '12 months']</t>
  </si>
  <si>
    <t>REDMI Note 11 SE (Thunder Purple, 64 GB)</t>
  </si>
  <si>
    <t>SAMSUNG Galaxy F13 (Nightsky Green, 128 GB)</t>
  </si>
  <si>
    <t>['4 GB RAM | 128 GB ROM | Expandable Upto 1 TB', '16.76 cm (6.6 inch) Full HD+ Display', '50MP + 5MP + 2MP | 8MP Front Camera', '6000 mAh Lithium Ion Battery', 'Exynos 850 Processor', '1 Year Warranty Provided By the Manufacturer from Date of Purchase']</t>
  </si>
  <si>
    <t>Infinix HOT 12 Play (Racing Black, 64 GB)</t>
  </si>
  <si>
    <t>['4 GB RAM | 64 GB ROM | Expandable Upto 256 GB', '17.32 cm (6.82 inch) HD+ Display', '13MP + Depth Lens | 8MP Front Camera', '6000 mAh Li-ion Polymer Battery', 'Unisoc T610 Processor', '1 Year on Handset And 6 Months on Accessories']</t>
  </si>
  <si>
    <t>Infinix HOT 12 Play (Horizon Blue, 64 GB)</t>
  </si>
  <si>
    <t>Infinix HOT 12 Play (Champagne Gold, 64 GB)</t>
  </si>
  <si>
    <t>Nokia 105 PLUS</t>
  </si>
  <si>
    <t>['4 MB RAM | 4 MB ROM', '4.5 cm (1.77 inch) Display', '0MP Front Camera', '1000 mAh Lithium Ion Battery', 'MTK6261D Processor', '1 Year Manufacturer Warranty For Device And 6 Months Manufacturer Warranty For In-Box Accessories Including Battery From The Date Of Purchase']</t>
  </si>
  <si>
    <t>MOTOROLA g42 (Atlantic Green, 64 GB)</t>
  </si>
  <si>
    <t>['4 GB RAM | 64 GB ROM', '16.43 cm (6.47 inch) Full HD+ AMOLED Display', '50MP + 8MP + 2MP | 16MP Front Camera', '5000 mAh Lithium polymer Battery', 'Qualcomm Snapdragon 680 Processor', '1 Year on Handset and 6 Months on Accessories']</t>
  </si>
  <si>
    <t>MOTOROLA g31 (Meteorite Grey, 128 GB)</t>
  </si>
  <si>
    <t>MOTOROLA g31 (Meteorite Grey, 64 GB)</t>
  </si>
  <si>
    <t>['4 GB RAM | 64 GB ROM | Expandable Upto 1 TB', '16.26 cm (6.4 inch) Full HD+ Display', '50MP + 8MP + 2MP | 13MP Front Camera', '5000 mAh LiPo Battery', 'Mediatek Helio G85 Processor', '1 Year on Handset and 6 Months on Accessories']</t>
  </si>
  <si>
    <t>POCO M4 5G (Cool Blue, 64 GB)</t>
  </si>
  <si>
    <t>SAMSUNG Galaxy M33 5G (Deep Ocean Blue, 128 GB)</t>
  </si>
  <si>
    <t>Realme C30 - Locked with Airtel Prepaid (Lake Blue, 32 GB)</t>
  </si>
  <si>
    <t>Realme</t>
  </si>
  <si>
    <t>Realme C30 - Locked with Airtel Prepaid (Bamboo Green, 32 GB)</t>
  </si>
  <si>
    <t>['8 GB RAM | 128 GB ROM | Expandable Upto 1 TB', '16.94 cm (6.67 inch) Full HD+ Super AMOLED Display', '64MP + 8MP + 2MP | 16MP Front Camera', '5000 mAh Lithium-ion Polymer Battery', 'Qualcomm Snapdragon 695 5G Processor', 'One Year for Handset, 6 Months for Accessories']</t>
  </si>
  <si>
    <t>['8 GB RAM | 128 GB ROM', '16.76 cm (6.6 inch) Display', '50MP Rear Camera', '6000 mAh Battery', '12 months']</t>
  </si>
  <si>
    <t>APPLE iPhone 11 (Red, 128 GB)</t>
  </si>
  <si>
    <t>realme C33 (Sandy Gold, 32 GB)</t>
  </si>
  <si>
    <t>['3 GB RAM | 32 GB ROM | Expandable Upto 1 TB', '16.51 cm (6.5 inch) HD+ Display', '50MP + 0.3MP | 5MP Front Camera', '5000 mAh Lithium Ion Battery', 'Unisoc T612 Processor', '1 Year Manufacturer Warranty for Phone and 6 Months Warranty for In-Box Accessories']</t>
  </si>
  <si>
    <t>realme C33 (Night Sea, 32 GB)</t>
  </si>
  <si>
    <t>realme C33 (Aqua Blue, 32 GB)</t>
  </si>
  <si>
    <t>REDMI 10A (Slate grey, 64 GB)</t>
  </si>
  <si>
    <t>MOTOROLA G51 5G (Bright Silver, 64 GB)</t>
  </si>
  <si>
    <t>['4 GB RAM | 64 GB ROM | Expandable Upto 1 TB', '17.27 cm (6.8 inch) Full HD+ Display', '50MP + 8MP + 2MP | 13MP Front Camera', '5000 mAh Lithium Polymer Battery', 'Qualcomm Snapdragon 480 Pro Processor', '1 Year on Handset and 6 Months on Accessories']</t>
  </si>
  <si>
    <t>Infinix Smart 6 Plus (Miracle Black, 64 GB)</t>
  </si>
  <si>
    <t>Infinix Smart 6 Plus (Crystal Violet, 64 GB)</t>
  </si>
  <si>
    <t>Infinix Note 12 (Force Black, 64 GB)</t>
  </si>
  <si>
    <t>OPPO F19 (Midnight Blue, 128 GB)</t>
  </si>
  <si>
    <t>Nokia 105 TA-1416 DS</t>
  </si>
  <si>
    <t>Infinix Zero Ultra (Coslight Silver, 256 GB)</t>
  </si>
  <si>
    <t>['8 GB RAM | 256 GB ROM | Expandable Upto 2 TB', '17.27 cm (6.8 inch) Full HD+ Display', '200MP + 13MP + 2MP | 32MP Front Camera', '4500 mAh Lithium-ion Polymer Battery', 'Mediatek Dimensity 920 Processor', '1 Year on Handset and 6 Months on Accessories']</t>
  </si>
  <si>
    <t>Infinix Zero Ultra (Genesis Noir, 256 GB)</t>
  </si>
  <si>
    <t>REDMI 9 Activ (Coral Green, 64 GB)</t>
  </si>
  <si>
    <t>['4 GB RAM | 64 GB ROM | Expandable Upto 512 GB', '16.59 cm (6.53 inch) HD+ Display', '13MP + 2MP | 5MP Front Camera', '5000 mAh Lithium Polymer Battery', 'Mediatek Helio G35 Processor', '1 Year Manufacturer Warranty for Phone and 6 Months Warranty for in the Box Accessories']</t>
  </si>
  <si>
    <t>REDMI 9 Activ (Metallic Purple, 64 GB)</t>
  </si>
  <si>
    <t>Infinix Smart 6 (Light Sea Green, 64 GB)</t>
  </si>
  <si>
    <t>['2 GB RAM | 64 GB ROM | Expandable Upto 512 GB', '16.76 cm (6.6 inch) HD+ Display', '8 MP + Depth Lens | 5MP Front Camera', '5000 mAh Li-ion Polymer Battery', 'Mediatek Helio A22 Processor', '1 Year on Handset and 6 Months on Accessories']</t>
  </si>
  <si>
    <t>Infinix Hot 12 Pro (Halo White, 128 GB)</t>
  </si>
  <si>
    <t>['8 GB RAM | 128 GB ROM | Expandable Upto 256 GB', '16.76 cm (6.6 inch) HD+ Display', '50 MP + Depth Lens | 8MP Front Camera', '5000 mAh Lithium-ion Polymer Battery', 'Unisoc T616 Processor', '1 Year on Handset and 6 Months on Accessories']</t>
  </si>
  <si>
    <t>SAMSUNG Galaxy F13 (Waterfall Blue, 128 GB)</t>
  </si>
  <si>
    <t>REDMI 10 Power (Power Black, 128 GB)</t>
  </si>
  <si>
    <t>['8 GB RAM | 128 GB ROM', '17.02 cm (6.7 inch) Display', '50MP Rear Camera', '6000 mAh Battery', '12 months']</t>
  </si>
  <si>
    <t>LAVA GEM</t>
  </si>
  <si>
    <t>LAVA</t>
  </si>
  <si>
    <t>['0 MB ROM | Expandable Upto 32 GB', '7.11 cm (2.8 inch) QVGA Display', '1.3MP Rear Camera', '1750 mAh Battery', 'NA Processor', '1 year manufacturer Replacement for device and 6 months manufacturer warranty for in-box accessories including batteries from the date of purchase']</t>
  </si>
  <si>
    <t>REDMI 10 Prime (Astral White, 128 GB)</t>
  </si>
  <si>
    <t>REDMI 10 Prime (Bifrost Blue, 128 GB)</t>
  </si>
  <si>
    <t>MOTOROLA g72 (Polar Blue, 128 GB)</t>
  </si>
  <si>
    <t>['6 GB RAM | 128 GB ROM | Expandable Upto 1 TB', '16.64 cm (6.55 inch) Full HD+ Display', '108MP + 8MP + 2MP | 16MP Front Camera', '5000 mAh Lithium Battery', 'Mediatek Helio G99 Processor', '1 Year on Handset and 6 Months on Accessories']</t>
  </si>
  <si>
    <t>Infinix Note 12 TURBO (Snowfall, 128 GB)</t>
  </si>
  <si>
    <t>['8 GB RAM | 128 GB ROM | Expandable Upto 512 GB', '17.02 cm (6.7 inch) Full HD+ AMOLED Display', '50 MP + 2 MP Depth Lens + AI lens | 16MP Front Camera', '5000 mAh Li-ion Polymer Battery', 'Mediatek Helio G96 Processor', '1 Year on Handset and 6 Months on Accessories']</t>
  </si>
  <si>
    <t>SAMSUNG Galaxy F13 (Sunrise Copper, 64 GB)</t>
  </si>
  <si>
    <t>SAMSUNG GURU MUSIC 2</t>
  </si>
  <si>
    <t>['8 MB RAM | 0 GB ROM | Expandable Upto 16 GB', '5.08 cm (2 inch) QVGA Display', '0MP | 0MP Front Camera', '800 mAh Battery', '0 0 0 208MHz Processor', "1 Year Manufacturer's Warranty"]</t>
  </si>
  <si>
    <t>SAMSUNG Galaxy F22 (Denim Blue, 128 GB)</t>
  </si>
  <si>
    <t>['6 GB RAM | 128 GB ROM | Expandable Upto 1 TB', '16.26 cm (6.4 inch) HD+ Display', '48MP + 8MP + 2MP + 2MP | 13MP Front Camera', '6000 mAh Lithium-ion Battery', 'MediaTek Helio G80 Processor', '1 Year Warranty Provided by the Manufacturer from Date of Purchase']</t>
  </si>
  <si>
    <t>MOTOROLA G51 5G (Indigo Blue, 64 GB)</t>
  </si>
  <si>
    <t>APPLE iPhone 11 (Green, 64 GB)</t>
  </si>
  <si>
    <t>realme C33 (Aqua Blue, 64 GB)</t>
  </si>
  <si>
    <t>['4 GB RAM | 64 GB ROM | Expandable Upto 1 TB', '16.51 cm (6.5 inch) HD+ Display', '50MP + 0.3MP | 5MP Front Camera', '5000 mAh Lithium Ion Battery', 'Unisoc T612 Processor', '1 Year Manufacturer Warranty for Phone and 6 Months Warranty for In-Box Accessories']</t>
  </si>
  <si>
    <t>realme C33 (Sandy Gold, 64 GB)</t>
  </si>
  <si>
    <t>realme C33 (Night Sea, 64 GB)</t>
  </si>
  <si>
    <t>Infinix Hot 11S (Silver Wave, 128 GB)</t>
  </si>
  <si>
    <t>Realme C30 - Locked with Airtel Prepaid (Denim Black, 32 GB)</t>
  </si>
  <si>
    <t>REDMI Note 10T 5G (Mint Green, 128 GB)</t>
  </si>
  <si>
    <t>['6 GB RAM | 128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</si>
  <si>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['8 GB RAM | 128 GB ROM', '16.64 cm (6.55 inch) Full HD+ Display', '50MP + 8MP + 2MP | 16MP Front Camera', '5000 mAh Lithium Polymer Battery', 'Qualcomm Snapdragon 695 5G Processor', '1 Year on Handset and 6 Months on Accessories']</t>
  </si>
  <si>
    <t>Infinix Smart 6 (Starry Purple, 64 GB)</t>
  </si>
  <si>
    <t>Infinix Smart 6 (Heart Of Ocean, 64 GB)</t>
  </si>
  <si>
    <t>['8 GB RAM | 128 GB ROM | Expandable Upto 1 TB', '16.71 cm (6.58 inch) Full HD+ Display', '50MP + 2MP + 2MP | 16MP Front Camera', '5000 mAh Lithium Battery', 'Qualcomm Snapdragon 695 Processor', '1 Year Handset and 6 Months Accessories']</t>
  </si>
  <si>
    <t>POCO X4 Pro 5G (Laser Blue, 64 GB)</t>
  </si>
  <si>
    <t>['6 GB RAM | 64 GB ROM | Expandable Upto 1 TB', '16.94 cm (6.67 inch) Full HD+ Super AMOLED Display', '64MP + 8MP + 2MP | 16MP Front Camera', '5000 mAh Lithium-ion Polymer Battery', 'Qualcomm Snapdragon 695 5G Processor', 'One Year for Handset, 6 Months for Accessories']</t>
  </si>
  <si>
    <t>Micromax X415</t>
  </si>
  <si>
    <t>['56 MB RAM | 36 MB ROM', '4.5 cm (1.77 inch) Display', '0.03MP Rear Camera', '1000 mAh Battery', '1 Year Brand Warranty']</t>
  </si>
  <si>
    <t>Infinix HOT 20 Play (Luna Blue, 64 GB)</t>
  </si>
  <si>
    <t>['4 GB RAM | 64 GB ROM | Expandable Upto 256 GB', '17.32 cm (6.82 inch) HD+ Display', '13Mp + AI Lens | 8MP Front Camera', '6000 mAh Li-ion Polymer Battery', 'MediaTek G37 Processor', '1 Year on Handset and 6 Months on Accessories']</t>
  </si>
  <si>
    <t>MOTOROLA g42 (Metallic Rose, 64 GB)</t>
  </si>
  <si>
    <t>Infinix HOT 20 Play (Racing Black, 64 GB)</t>
  </si>
  <si>
    <t>Google Pixel 6a (Chalk, 128 GB)</t>
  </si>
  <si>
    <t>Google</t>
  </si>
  <si>
    <t>['6 GB RAM | 128 GB ROM', '15.6 cm (6.14 inch) Full HD+ Display', '12.2MP + 12MP | 8MP Front Camera', '4410 mAh Battery', 'Google Tensor Processor', '1 Year Brand Warranty']</t>
  </si>
  <si>
    <t>SAMSUNG Galaxy F13 (Waterfall Blue, 64 GB)</t>
  </si>
  <si>
    <t>realme C35 (Glowing Black, 64 GB)</t>
  </si>
  <si>
    <t>['4 GB RAM | 64 GB ROM | Expandable Upto 1 TB', '16.76 cm (6.6 inch) Full HD+ Display', '50MP + 2MP + 0.3MP | 8MP Front Camera', '5000 mAh Lithium Polymer Battery', 'Unisoc Tiger T616 Processor', '1 Year Warranty for Phone and 6 Months Warranty for In-Box Accessories']</t>
  </si>
  <si>
    <t>realme C35 (Glowing Green, 64 GB)</t>
  </si>
  <si>
    <t>MOTOROLA g52 (Charcoal Grey, 64 GB)</t>
  </si>
  <si>
    <t>['4 GB RAM | 64 GB ROM', '16.76 cm (6.6 inch) Full HD+ Display', '50MP + 8MP + 2MP | 16MP Front Camera', '5000 mAh Lithium Battery', 'Qualcomm Snapdragon 680 Processor', '1 Year on Handset and 6 Months on Accessories']</t>
  </si>
  <si>
    <t>Infinix Note 12 Pro 5G (Snowfall, 128 GB)</t>
  </si>
  <si>
    <t>['8 GB RAM | 128 GB ROM | Expandable Upto 2 TB', '17.02 cm (6.7 inch) Full HD+ AMOLED Display', '108MP + 2MP (Depth) + 2MP (Macro) | 16MP Front Camera', '5000 mAh Li-ion Polymer Battery', 'Mediatek Dimensity 810 5G Processor', '1 Year on Handset and 6 Months on Accessories']</t>
  </si>
  <si>
    <t>Infinix Note 12 Pro 5G (Force Black, 128 GB)</t>
  </si>
  <si>
    <t>Infinix HOT 20 Play (Fantasy Purple, 64 GB)</t>
  </si>
  <si>
    <t>LAVA A3</t>
  </si>
  <si>
    <t>['4 MB RAM | 3 MB ROM | Expandable Upto 32 GB', '4.5 cm (1.77 inch) Display', '0.3MP Rear Camera', '1750 mAh Battery', '1 year manufacturer Replacement for device and 6 months manufacturer warranty for in-box accessories including batteries from the date of purchase']</t>
  </si>
  <si>
    <t>OPPO K10 5G (Midnight Black, 128 GB)</t>
  </si>
  <si>
    <t>['8 GB RAM | 128 GB ROM | Expandable Upto 1 TB', '16.66 cm (6.56 inch) HD+ Display', '48MP + 2MP | 8MP Front Camera', '5000 mAh Lithium Ion Polymer Battery', 'Mediatek Dimensity 810 Processor', '1 Year Manufacturer Warranty for Phone and 6 Months Warranty for In-Box Accessories']</t>
  </si>
  <si>
    <t>OPPO K10 5G (Ocean Blue, 128 GB)</t>
  </si>
  <si>
    <t>Infinix Note 12 (Jewel Blue, 128 GB)</t>
  </si>
  <si>
    <t>['6 GB RAM | 128 GB ROM | Expandable Upto 512 GB', '17.02 cm (6.7 inch) Full HD+ AMOLED Display', '50MP + 2MP Depth + AI Lens | 16MP Front Camera', '5000 mAh Li-ion Polymer Battery', 'MediaTek Helio G88 Processor', '1 Year on Handset and 6 Months on Accessories']</t>
  </si>
  <si>
    <t>Infinix Note 12 (Force Black, 128 GB)</t>
  </si>
  <si>
    <t>REDMI Note 10S (Frost White, 64 GB)</t>
  </si>
  <si>
    <t>['6 GB RAM | 64 GB ROM | Expandable Upto 512 GB', '16.33 cm (6.43 inch) Full HD+ Super AMOLED Display', '64MP + 8MP + 2MP + 2MP | 13MP Front Camera', '5000 mAh Lithium-Ploymer Battery', 'Mediatek Helio G95 Processor', '1 Year Manufacturer Warranty for Phone and 6 Months Warranty for In the Box Accessories']</t>
  </si>
  <si>
    <t>Infinix Hot 12 Pro (Lightsaber Green, 64 GB)</t>
  </si>
  <si>
    <t>['6 GB RAM | 64 GB ROM | Expandable Upto 256 GB', '16.76 cm (6.6 inch) HD+ Display', '50 MP + Depth Lens | 8MP Front Camera', '5000 mAh Lithium-ion Polymer Battery', 'Unisoc T616 Processor', '1 Year on Handset and 6 Months on Accessories']</t>
  </si>
  <si>
    <t>Infinix Smart 6 (Polar Black, 64 GB)</t>
  </si>
  <si>
    <t>realme C31 (Dark Green, 64 GB)</t>
  </si>
  <si>
    <t>['4 GB RAM | 64 GB ROM | Expandable Upto 1 TB', '16.56 cm (6.52 inch) HD Display', '13MP + 2MP + 0.3MP | 5MP Front Camera', '5000 mAh Battery', 'Unisoc T612 Processor', '1 Year Warranty for Phone and 6 Months Warranty for In-Box Accessories']</t>
  </si>
  <si>
    <t>REDMI Note 10T 5G (Mint Green, 64 GB)</t>
  </si>
  <si>
    <t>['4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</si>
  <si>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REDMI 10A (Charcoal Black, 64 GB)</t>
  </si>
  <si>
    <t>REDMI Note 10S (Deep Sea Blue, 64 GB)</t>
  </si>
  <si>
    <t>realme C31 (Light Silver, 32 GB)</t>
  </si>
  <si>
    <t>['3 GB RAM | 32 GB ROM | Expandable Upto 1 TB', '16.56 cm (6.52 inch) HD Display', '13MP + 2MP + 0.3MP | 5MP Front Camera', '5000 mAh Battery', 'Unisoc T612 Processor', '1 Year Warranty for Phone and 6 Months Warranty for In-Box Accessories']</t>
  </si>
  <si>
    <t>realme C35 (Glowing Black, 128 GB)</t>
  </si>
  <si>
    <t>['4 GB RAM | 128 GB ROM | Expandable Upto 1 TB', '16.76 cm (6.6 inch) Full HD+ Display', '50MP + 2MP + 0.3MP | 8MP Front Camera', '5000 mAh Lithium Polymer Battery', 'Unisoc Tiger T616 Processor', '1 Year Warranty for Phone and 6 Months Warranty for In-Box Accessories']</t>
  </si>
  <si>
    <t>Redmi Note 11 (Starburst White, 64 GB)</t>
  </si>
  <si>
    <t>Redmi</t>
  </si>
  <si>
    <t>['4 GB RAM | 64 GB ROM', '16.33 cm (6.43 inch) Display', '50MP Rear Camera', '5000 mAh Battery', '12 months']</t>
  </si>
  <si>
    <t>itel It2171</t>
  </si>
  <si>
    <t>itel</t>
  </si>
  <si>
    <t>['32 MB RAM | 32 MB ROM | Expandable Upto 32 GB', '4.57 cm (1.8 inch) Quarter QVGA Display', '0.3MP Rear Camera', '1000 mAh Battery', '100 Days Replacement Warranty, 1 year warranty for Handset &amp; 6 Months Warranty for Accessories']</t>
  </si>
  <si>
    <t>['8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</si>
  <si>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SAMSUNG Galaxy A03s (Black, 32 GB)</t>
  </si>
  <si>
    <t>['3 GB RAM | 32 GB ROM | Expandable Upto 1 TB', '16.51 cm (6.5 inch) HD+ Display', '13MP + 2MP + 2MP | 5MP Front Camera', '5000 mAh Lithium-ion Battery', 'Mediatek Helio P35 (MT6765) Processor', '1 Year Warranty Provided by the Manufacturer From Date of Purchase']</t>
  </si>
  <si>
    <t>REDMI Note 10T 5G (Chromium White, 128 GB)</t>
  </si>
  <si>
    <t>realme C30s (Stripe Blue, 32 GB)</t>
  </si>
  <si>
    <t>['2 GB RAM | 32 GB ROM | Expandable Upto 1 TB', '16.51 cm (6.5 inch) HD+ Display', '8MP Rear Camera | 5MP Front Camera', '5000 mAh Lithium Ion Battery', 'Unisoc SC9863A/ Unisoc SC9863A1 Processor', '1 Year Manufacturer Warranty for Phone and 6 Months Warranty for In-Box Accessories']</t>
  </si>
  <si>
    <t>LAVA A1 2021</t>
  </si>
  <si>
    <t>['32 MB RAM | 24 MB ROM | Expandable Upto 32 GB', '4.5 cm (1.77 inch) Display', '0.3MP Rear Camera', '800 mAh Li-ion Battery', '1 year manufacturer replacement guarantee for Phone and 6 months replacement for accessories in the box']</t>
  </si>
  <si>
    <t>['0 MB ROM | Expandable Upto 32 GB', '4.5 cm (1.77 inch) Display', '0.3MP Rear Camera', '800 mAh Li-ion Battery', '1 year manufacturer replacement guarantee for Phone and 6 months replacement for accessories in the box']</t>
  </si>
  <si>
    <t>Redmi Note 11 (Space Black, 128 GB)</t>
  </si>
  <si>
    <t>['6 GB RAM | 128 GB ROM', '16.33 cm (6.43 inch) Display', '50MP Rear Camera', '5000 mAh Battery', 'Snapdragon 680 Processor', '12 months']</t>
  </si>
  <si>
    <t>vivo T1 Pro 5G (Turbo Black, 128 GB)</t>
  </si>
  <si>
    <t>['6 GB RAM | 128 GB ROM', '16.36 cm (6.44 inch) Full HD+ AMOLED Display', '64MP + 8MP + 2MP | 16MP Front Camera', '4700 mAh Lithium Battery', 'Qualcomm Snapdragon 778G 5G Mobile Platform Processor', '1 Year Handset and 6 Months Accessories']</t>
  </si>
  <si>
    <t>['0 GB ROM | Expandable Upto 32 GB', '4.5 cm (1.77 inch) Display', '0.3MP Rear Camera', '1750 mAh Battery', '1 year manufacturer Replacement for device and 6 months manufacturer warranty for in-box accessories including batteries from the date of purchase']</t>
  </si>
  <si>
    <t>REDMI 11 Prime 5G (Meadow Green, 128 GB)</t>
  </si>
  <si>
    <t>['6 GB RAM | 128 GB ROM', '16.71 cm (6.58 inch) Display', '5MP Rear Camera', '5000 mAh Battery', '" 1 year manufacturer warranty for device and 6 months manufacturer warranty for in-box accessories including batteries from the date of purchase"']</t>
  </si>
  <si>
    <t>SAMSUNG GALAXY M13 5G (Aqua Green, 128 GB)</t>
  </si>
  <si>
    <t>['6 GB RAM | 128 GB ROM', '16.51 cm (6.5 inch) Display', '50MP Rear Camera', '5000 mAh Battery', '12 MONTHS']</t>
  </si>
  <si>
    <t>REDMI 10A SPORT (SEA BLUE, 128 GB)</t>
  </si>
  <si>
    <t>['6 GB RAM | 128 GB ROM', '16.59 cm (6.53 inch) Display', '13MP Rear Camera', '5000 mAh Battery', '1 YEAR ON MOBILE, 6 MONTHS ON ACCESSORIES']</t>
  </si>
  <si>
    <t>realme 9 5G (Supersonic Blue, 128 GB)</t>
  </si>
  <si>
    <t>['6 GB RAM | 128 GB ROM | Expandable Upto 1 TB', '16.51 cm (6.5 inch) Full HD+ Display', '48MP + 2MP + 2MP | 16MP Front Camera', '5000 mAh Lithium Polymer Battery', 'Mediatek Dimensity 810 Processor', '1 Year Warranty for Phone and 6 Months Warranty for In-Box Accessories']</t>
  </si>
  <si>
    <t>realme 9 5G (Stargaze White, 64 GB)</t>
  </si>
  <si>
    <t>['4 GB RAM | 64 GB ROM | Expandable Upto 1 TB', '16.51 cm (6.5 inch) Full HD+ Display', '48MP + 2MP + 2MP | 16MP Front Camera', '5000 mAh Lithium Polymer Battery', 'Mediatek Dimensity 810 Processor', '1 Year Warranty for Phone and 6 Months Warranty for In-Box Accessories']</t>
  </si>
  <si>
    <t>GREENBERRI F1</t>
  </si>
  <si>
    <t>GREENBERRI</t>
  </si>
  <si>
    <t>['64 MB RAM | 64 MB ROM | Expandable Upto 32 GB', '4.57 cm (1.8 inch) Display', '2MP Rear Camera', '1050 mAh Battery', '1 Year']</t>
  </si>
  <si>
    <t>realme 9 5G (Meteor Black, 64 GB)</t>
  </si>
  <si>
    <t>Infinix Hot 11S (Polar Black, 64 GB)</t>
  </si>
  <si>
    <t>['4 GB RAM | 64 GB ROM | Expandable Upto 256 GB', '17.22 cm (6.78 inch) Full HD+ Display', '50MP + 2MP + AI Lens | 8MP Front Camera', '5000 mAh Li-ion Polymer Battery', 'MediaTek Helio G88 Processor', '90Hz Refresh Rate', '18W Type C, Fast Charger', '1 Year on Handset and 6 Months on Accessories']</t>
  </si>
  <si>
    <t>MOTOROLA g22 (Cosmic Black, 64 GB)</t>
  </si>
  <si>
    <t>['4 GB RAM | 64 GB ROM | Expandable Upto 1 TB', '16.51 cm (6.5 inch) HD+ Display', '50MP + 8MP + 2MP + 2MP | 16MP Front Camera', '5000 mAh Lithium Ion Battery', 'Mediatek Helio G37 Processor', '1 Year on Handset and 6 Months on Accessories']</t>
  </si>
  <si>
    <t>Infinix Note 11 (Graphite Black, 64 GB)</t>
  </si>
  <si>
    <t>['4 GB RAM | 64 GB ROM | Expandable Upto 512 GB', '17.02 cm (6.7 inch) Full HD+ AMOLED Display', '50 MP + 2 MP + AI Lens | 16MP Front Camera', '5000 mAh Li-ion Polymer Battery', 'Mediatek Helio G88 Processor', '1 Year on Handset and 6 Months on Accessories']</t>
  </si>
  <si>
    <t>Nokia 150 DS 2020</t>
  </si>
  <si>
    <t>['4 MB RAM | 4 MB ROM | Expandable Upto 32 GB', '6.1 cm (2.4 inch) Display', '0.3MP Rear Camera', '1020 mAh Lithium-ion Battery', 'MediaTek Processor', '1 Year Manufacturer Warranty for Device and 6 Months Manufacturer Warranty for In-box Accessories Including Batteries from the Date of Purchase']</t>
  </si>
  <si>
    <t>I Kall King Talking, Contact icon and Auto Call Recording</t>
  </si>
  <si>
    <t>I</t>
  </si>
  <si>
    <t>['32 MB RAM | 64 MB ROM', '4.57 cm (1.8 inch) Display', '0.3MP Rear Camera', '1500 mAh Battery', '1 Year manufacturing warranty for mobile and 6 months for accessories']</t>
  </si>
  <si>
    <t>APPLE iPhone 13 (Blue, 128 GB)</t>
  </si>
  <si>
    <t>APPLE iPhone 11 (Purple, 64 GB)</t>
  </si>
  <si>
    <t>Nokia 150 TA-1235 DS</t>
  </si>
  <si>
    <t>Infinix HOT 20 Play (Aurora Green, 64 GB)</t>
  </si>
  <si>
    <t>Moto G71 5G (Neptune Green, 128 GB)</t>
  </si>
  <si>
    <t>Moto</t>
  </si>
  <si>
    <t>['6 GB RAM | 128 GB ROM', '16.26 cm (6.4 inch) Full HD+ AMOLED Display', '50MP + 8MP + 2MP | 16MP Front Camera', '5000 mAh Lithium-ion Polymer Battery', 'Qualcomm Snapdragon 695 Processor', '1 Year on Handset and 6 Months on Accessories']</t>
  </si>
  <si>
    <t>['8 GB RAM | 128 GB ROM | Expandable Upto 1 TB', '16.33 cm (6.43 inch) Full HD+ AMOLED Display', '64MP + 8MP + 2MP | 16MP Front Camera', '5000 mAh Lithium-ion Polymer Battery', 'Mediatek Helio G96 Processor', 'One Year for Handset, 6 Months for Accessories']</t>
  </si>
  <si>
    <t>APPLE iPhone 12 mini (Black, 128 GB)</t>
  </si>
  <si>
    <t>['128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</si>
  <si>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A03 (Blue, 32 GB)</t>
  </si>
  <si>
    <t>['3 GB RAM | 32 GB ROM', '16.51 cm (6.5 inch) HD+ Display', '48MP + 2MP | 5MP Front Camera', '5000 mAh Lithium Ion Battery', 'Unisoc UMS9230 Processor', '1 Year Manufacturer Warranty for Device and 6 Months Manufacturer Warranty for In-Box']</t>
  </si>
  <si>
    <t>APPLE iPhone 11 (White, 128 GB)</t>
  </si>
  <si>
    <t>REDMI Note 10T 5G (Chromium Silver, 64 GB)</t>
  </si>
  <si>
    <t>POCO X4 Pro 5G (Laser Black, 64 GB)</t>
  </si>
  <si>
    <t>SAMSUNG Galaxy F22 (Denim Black, 64 GB)</t>
  </si>
  <si>
    <t>realme 9i 5G (Soulful Blue, 64 GB)</t>
  </si>
  <si>
    <t>['4 GB RAM | 64 GB ROM | Expandable Upto 1 TB', '16.76 cm (6.6 inch) Full HD+ Display', '50MP + 2MP + 2MP | 8MP Front Camera', '5000 mAh Lithium Ion Battery', 'Mediatek Dimensity 810 5G Processor', '1 Year Manufacturer Warranty for Phone and 6 Months Warranty for In-Box Accessories']</t>
  </si>
  <si>
    <t>realme 9i 5G (Metallica Gold, 64 GB)</t>
  </si>
  <si>
    <t>realme 9i 5G (Rocking Black, 64 GB)</t>
  </si>
  <si>
    <t>realme C31 (Light Silver, 64 GB)</t>
  </si>
  <si>
    <t>SAMSUNG Guru 1200</t>
  </si>
  <si>
    <t>['153 MB RAM | 153 MB ROM', '3.81 cm (1.5 inch) Display', '800 mAh Battery', '0 0 0 0 Processor Processor', '1 Year Manufacturer Warranty']</t>
  </si>
  <si>
    <t>MOTOROLA g31 (Baby Blue, 64 GB)</t>
  </si>
  <si>
    <t>['4 GB RAM | 64 GB ROM | Expandable Upto 1 TB', '16.26 cm (6.4 Inch) Full HD+ Display', '50MP + 8MP + 2MP | 13MP Front Camera', '5000 mAh LiPo Battery', 'Mediatek Helio G85 Processor', '1 Year on Handset and 6 Months on Accessories']</t>
  </si>
  <si>
    <t>realme 9 5G (Meteor Black, 128 GB)</t>
  </si>
  <si>
    <t>Kechaoda K112</t>
  </si>
  <si>
    <t>Kechaoda</t>
  </si>
  <si>
    <t>['32 MB RAM | 64 MB ROM | Expandable Upto 32 GB', '6.1 cm (2.4 inch) QVGA Display', '0.3MP Rear Camera', '3600 mAh Battery', '1 Year Manufacturer Warranty']</t>
  </si>
  <si>
    <t>realme 9 5G (Stargaze White, 128 GB)</t>
  </si>
  <si>
    <t>REDMI A1 (Light Green, 32 GB)</t>
  </si>
  <si>
    <t>realme 9 5G (Supersonic Blue, 64 GB)</t>
  </si>
  <si>
    <t>Infinix Note 12 TURBO (Force Black, 128 GB)</t>
  </si>
  <si>
    <t>Infinix Note 12 TURBO (Jewel Blue, 128 GB)</t>
  </si>
  <si>
    <t>Infinix HOT 20 5G (Blaster Green, 64 GB)</t>
  </si>
  <si>
    <t>['4 GB RAM | 64 GB ROM | Expandable Upto 1 TB', '16.76 cm (6.6 inch) Full HD+ Display', '50MP + AI Lens | 8MP Front Camera', '5000 mAh Li-ion Polymer Battery', 'Dimensity 810 Processor', '1 Year on Handset and 6 Months on Accessories']</t>
  </si>
  <si>
    <t>Tecno Spark 8T (Turquoise Cyan, 64 GB)</t>
  </si>
  <si>
    <t>Tecno</t>
  </si>
  <si>
    <t>['4 GB RAM | 64 GB ROM | Expandable Upto 256 GB', '16.76 cm (6.6 inch) HD+ Display', '50MP Rear Camera | 8MP Front Camera', '5000 mAh Battery', 'MediaTek Helio G35 Processor', '1 Year Manufacturer Warranty for Handset and 6 Months Warranty for In the Box Accessories']</t>
  </si>
  <si>
    <t>Tecno Spark 8T (Atlantic Blue, 64 GB)</t>
  </si>
  <si>
    <t>POCO M5 (Icy Blue, 64 GB)</t>
  </si>
  <si>
    <t>['4 GB RAM | 64 GB ROM | Expandable Upto 512 GB', '16.71 cm (6.58 inch) Full HD+ Display', '50MP + 2MP Depth Sensor + 2MP Macro Sensor | 8MP Front Camera', '5000 mAh Lithium-ion Polymer Battery', 'Mediatek Helio G99 Processor', '1 Year for Handset, 6 Months for Accessories']</t>
  </si>
  <si>
    <t>Infinix Hot 11 2022 (Aurora Green, 64 GB)</t>
  </si>
  <si>
    <t>['4 GB RAM | 64 GB ROM | Expandable Upto 1 TB', '17.02 cm (6.7 inch) Full HD+ Display', '13 MP + 2 MP Depth Lens | 8MP Front Camera', '5000 mAh Li-ion Polymer Battery', 'UniSoc T610 Processor', '1 Year on Handset and 6 Months on Accessories']</t>
  </si>
  <si>
    <t>SAMSUNG M53 5G (Deep Ocean Blue, 128 GB)</t>
  </si>
  <si>
    <t>['8 GB RAM | 128 GB ROM', '17.02 cm (6.7 inch) Display', '108MP Rear Camera', '5000 mAh Battery', '12 MONTHS']</t>
  </si>
  <si>
    <t>Tecno Spark 9 (Infinity Black, 64 GB)</t>
  </si>
  <si>
    <t>['3 GB RAM | 64 GB ROM | Expandable Upto 512 GB', '16.76 cm (6.6 inch) HD+ Display', '13MP Rear Camera | 8MP Front Camera', '5000 mAh Battery', 'MediaTek Helio G37 Processor', '1 Year Warranty for Handset, 6 Months for Accessories']</t>
  </si>
  <si>
    <t>IQOO Neo 6 5G (Dark Nova, 128 GB)</t>
  </si>
  <si>
    <t>IQOO</t>
  </si>
  <si>
    <t>['8 GB RAM | 128 GB ROM', '16.81 cm (6.62 inch) Display', '64MP + 64MP + 8MP + 2MP | 16MP + 16MP Dual Front Camera', '4700 mAh Battery', '1 Year']</t>
  </si>
  <si>
    <t>SAMSUNG GALAXY M13 (Midnight Blue, 64 GB)</t>
  </si>
  <si>
    <t>['4 GB RAM | 64 GB ROM', '16.76 cm (6.6 inch) Display', '50MP Rear Camera', '6000 mAh Battery', '12 MONTHS']</t>
  </si>
  <si>
    <t>MOTOROLA g72 (Meteorite Grey, 128 GB)</t>
  </si>
  <si>
    <t>['8 GB RAM | 128 GB ROM | Expandable Upto 1 TB', '16.76 cm (6.6 inch) Full HD+ Display', '50MP + 8MP + 2MP | 16MP Front Camera', '5000 mAh Lithium Battery', 'Qualcomm Snapdragon 695 5G Processor', '1 Year on Handset and 6 Months on Accessories']</t>
  </si>
  <si>
    <t>POCO X4 Pro 5G (Yellow, 64 GB)</t>
  </si>
  <si>
    <t>Infinix Hot 12 Pro (Electric Blue, 64 GB)</t>
  </si>
  <si>
    <t>realme 9 Pro 5G (Midnight Black, 128 GB)</t>
  </si>
  <si>
    <t>['6 GB RAM | 128 GB ROM | Expandable Upto 256 GB', '16.76 cm (6.6 inch) Full HD+ Display', '64MP + 8MP + 2MP | 16MP Front Camera', '5000 mAh Li-ion Battery', 'Qualcomm Snapdragon 695 Processor', '1 Year Warranty for Phone and 6 Months Warranty for In-Box Accessories']</t>
  </si>
  <si>
    <t>MOTOROLA edge 30 (Meteor Grey, 128 GB)</t>
  </si>
  <si>
    <t>['6 GB RAM | 128 GB ROM', '16.64 cm (6.55 inch) Full HD+ Display', '50MP + 50MP + 2MP | 32MP Front Camera', '4020 mAh Lithium Battery', 'Qualcomm Snapdragon 778G Plus Processor', '1 Year on Handset and 6 Months on Accessories']</t>
  </si>
  <si>
    <t>Redmi 9A Sport (Carbon Black, 32 GB)</t>
  </si>
  <si>
    <t>['2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</si>
  <si>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Redmi 9A Sport (Metallic Blue, 32 GB)</t>
  </si>
  <si>
    <t>['3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</si>
  <si>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['32 MB RAM | 32 MB ROM', '4.5 cm (1.77 inch) Display', '0.03MP Rear Camera', '1000 mAh Battery', '1 Year Manufacturer Warranty']</t>
  </si>
  <si>
    <t>Infinix Note 11s Free Fire Edition (Mithril Grey, 128 GB)</t>
  </si>
  <si>
    <t>['8 GB RAM | 128 GB ROM | Expandable Upto 512 GB', '17.65 cm (6.95 inch) Full HD+ Display', '50 MP + 2 MP Depth Lens + 2 MP Macro Lens | 16MP Front Camera', '5000 mAh Li-ion Polymer Battery', 'MediaTek Helio G96 Processor', '1 Year on Handset and 6 Months on Accessories']</t>
  </si>
  <si>
    <t>['6 GB RAM | 128 GB ROM | Expandable Upto 1 TB', '16.76 cm (6.6 inch) Full HD+ Display', '50MP + 2MP + 0.3MP | 8MP Front Camera', '5000 mAh Lithium Polymer Battery', 'Unisoc Tiger T616 Processor', '1 Year Warranty for Phone and 6 Months Warranty for In-Box Accessories']</t>
  </si>
  <si>
    <t>realme C35 (Glowing Green, 128 GB)</t>
  </si>
  <si>
    <t>realme C30s (Stripe Black, 32 GB)</t>
  </si>
  <si>
    <t>SAMSUNG Galaxy M33 5G (Mystique Green, 128 GB)</t>
  </si>
  <si>
    <t>DIZO Star 500</t>
  </si>
  <si>
    <t>DIZO</t>
  </si>
  <si>
    <t>['32 MB RAM | 32 MB ROM | Expandable Upto 64 GB', '7.11 cm (2.8 inch) QVGA Display', '0.3MP Rear Camera', '1900 mAh Battery', 'SC6531E Processor', '1 Year Warranty']</t>
  </si>
  <si>
    <t>MOTOROLA G60 (Soft Silver, 128 GB)</t>
  </si>
  <si>
    <t>REDMI 9 Activ (Coral Green, 128 GB)</t>
  </si>
  <si>
    <t>['6 GB RAM | 128 GB ROM | Expandable Upto 512 GB', '16.59 cm (6.53 inch) HD+ Display', '13MP + 2MP | 5MP Front Camera', '5000 mAh Lithium Polymer Battery', 'Mediatek Helio G35 Processor', '1 Year Manufacturer Warranty for Phone and 6 Months Warranty for in the Box Accessories']</t>
  </si>
  <si>
    <t>REDMI 9 Activ (Metallic Purple, 128 GB)</t>
  </si>
  <si>
    <t>vivo Y15s (Mystic Blue, 32 GB)</t>
  </si>
  <si>
    <t>['3 GB RAM | 32 GB ROM | Expandable Upto 1 TB', '16.54 cm (6.51 inch) HD+ Display', '13MP + 2MP | 8MP Front Camera', '5000 mAh Lithium Battery Battery', 'Mediatek Helio P35 Processor', '1 Year for Device &amp; 6 Months for In-Box Accessories']</t>
  </si>
  <si>
    <t>SAMSUNG Galaxy F13 (Sunrise Copper, 128 GB)</t>
  </si>
  <si>
    <t>realme 9 Pro 5G (Sunrise Blue, 128 GB)</t>
  </si>
  <si>
    <t>['8 GB RAM | 128 GB ROM | Expandable Upto 256 GB', '16.76 cm (6.6 inch) Full HD+ Display', '64MP + 8MP + 2MP | 16MP Front Camera', '5000 mAh Li-ion Battery', 'Qualcomm Snapdragon 695 Processor', '1 Year Warranty for Phone and 6 Months Warranty for In-Box Accessories']</t>
  </si>
  <si>
    <t>APPLE iPhone 11 (Yellow, 64 GB)</t>
  </si>
  <si>
    <t>realme 9 5G (Supersonic Black, 128 GB)</t>
  </si>
  <si>
    <t>SAMSUNG Galaxy M32 (Black, 128 GB)</t>
  </si>
  <si>
    <t>['6 GB RAM | 128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</si>
  <si>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vivo Y16 (Drizzling Gold, 32 GB)</t>
  </si>
  <si>
    <t>['3 GB RAM | 32 GB ROM | Expandable Upto 1 TB', '16.54 cm (6.51 inch) HD+ Display', '13MP + 2MP | 5MP Front Camera', '5000 mAh Lithium Battery', 'Mediatek Helio P35 Processor', '1 Year of Device &amp; 6 Months for In-Box Accessories']</t>
  </si>
  <si>
    <t>realme 9 Pro+ 5G (Aurora Green, 128 GB)</t>
  </si>
  <si>
    <t>['6 GB RAM | 128 GB ROM', '16.26 cm (6.4 inch) Full HD+ AMOLED Display', '50MP + 8MP + 2MP | 16MP Front Camera', '4500 mAh Li-ion Battery', 'Mediatek Dimensity 920 Processor', '1 Year Warranty for Phone and 6 Months Warranty for In-Box Accessories']</t>
  </si>
  <si>
    <t>Infinix Hot 11 (Silver Wave, 64 GB)</t>
  </si>
  <si>
    <t>['4 GB RAM | 64 GB ROM | Expandable Upto 256 GB', '16.76 cm (6.6 inch) Full HD+ Display', '13MP + Depth Lens | 8MP Front Camera', '5200 mAh Li-ion Polymer Battery', 'MediaTek Helio G70 Processor', '1 Year on Handset and 6 Months on Accessories']</t>
  </si>
  <si>
    <t>MTR Ferrari</t>
  </si>
  <si>
    <t>MTR</t>
  </si>
  <si>
    <t>['64 MB RAM | 64 MB ROM', '4.5 cm (1.77 inch) Display', '0.3MP Rear Camera', '800 mAh Battery', '12 Months']</t>
  </si>
  <si>
    <t>vivo T1 Pro 5G (Turbo Cyan, 128 GB)</t>
  </si>
  <si>
    <t>['8 GB RAM | 128 GB ROM', '16.36 cm (6.44 inch) Full HD+ AMOLED Display', '64MP + 8MP + 2MP | 16MP Front Camera', '4700 mAh Lithium Battery', 'Qualcomm Snapdragon 778G 5G Mobile Platform Processor', '1 Year Handset and 6 Months Accessories']</t>
  </si>
  <si>
    <t>vivo Y15c (Wave Green, 32 GB)</t>
  </si>
  <si>
    <t>['3 GB RAM | 32 GB ROM | Expandable Upto 1 TB', '16.54 cm (6.51 inch) HD+ Display', '13MP + 2MP | 8MP Front Camera', '5000 mAh Lithium Battery', 'Mediatek Helio P35 Processor', '1 Year for Device &amp; 6 Months for In-Box Accessories']</t>
  </si>
  <si>
    <t>realme 9 5G SE (Starry Glow, 128 GB)</t>
  </si>
  <si>
    <t>['6 GB RAM | 128 GB ROM | Expandable Upto 1 TB', '16.76 cm (6.6 inch) Full HD+ Display', '48MP + 2MP + 2MP | 16MP Front Camera', '5000 mAh Lithium Polymer Battery', 'Qualcomm Snapdragon 778G Processor', '1 Year Warranty for Phone and 6 Months Warranty for In-Box Accessories']</t>
  </si>
  <si>
    <t>['8 GB RAM | 128 GB ROM | Expandable Upto 1 TB', '16.76 cm (6.6 inch) Full HD+ Display', '48MP + 2MP + 2MP | 16MP Front Camera', '5000 mAh Lithium Polymer Battery', 'Qualcomm Snapdragon 778G Processor', '1 Year Warranty for Phone and 6 Months Warranty for In-Box Accessories']</t>
  </si>
  <si>
    <t>realme 9 5G SE (Azure Glow, 128 GB)</t>
  </si>
  <si>
    <t>SAMSUNG Galaxy F22 (Denim Black, 128 GB)</t>
  </si>
  <si>
    <t>Nothing Phone (1) (Black, 256 GB)</t>
  </si>
  <si>
    <t>Nothing</t>
  </si>
  <si>
    <t>['8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</si>
  <si>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IQOO Z6 Pro 5G (Legion Sky, 128 GB)</t>
  </si>
  <si>
    <t>['8 GB RAM | 128 GB ROM', '16.36 cm (6.44 inch) Display', '64MP Rear Camera | 16MP Front Camera', '4700 mAh Battery', '1 Year Warranty']</t>
  </si>
  <si>
    <t>Infinix Note 11 (Glacier Green, 128 GB)</t>
  </si>
  <si>
    <t>['6 GB RAM | 128 GB ROM | Expandable Upto 512 GB', '17.02 cm (6.7 inch) Full HD+ AMOLED Display', '50 MP + 2 MP Depth Lens + AI Lens | 16MP Front Camera', '5000 mAh Li-ion Polymer Battery', 'Mediatek Helio G88 Processor', '1 Year on Handset and 6 Months on Accessories']</t>
  </si>
  <si>
    <t>Infinix Note 11 (Celestial Snow, 128 GB)</t>
  </si>
  <si>
    <t>SAMSUNG Galaxy M32 (Light Blue, 64 GB)</t>
  </si>
  <si>
    <t>['4 GB RAM | 64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</si>
  <si>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Micromax X708</t>
  </si>
  <si>
    <t>['32 MB RAM | 32 MB ROM', '6.1 cm (2.4 inch) Display', '0.3MP Rear Camera', '1450 mAh Battery', 'One Year manufacturer Warranty']</t>
  </si>
  <si>
    <t>Micromax X412</t>
  </si>
  <si>
    <t>['32 MB RAM | 32 MB ROM', '4.5 cm (1.77 inch) Display', '1MP Rear Camera', '800 mAh Battery', '12 Month']</t>
  </si>
  <si>
    <t>Micromax J2</t>
  </si>
  <si>
    <t>['32 MB RAM | 32 MB ROM', '4.5 cm (1.77 inch) Display', '800 mAh Battery', 'One Year Manufacture Warranty']</t>
  </si>
  <si>
    <t>vivo Y75 (Moonlight Shadow, 128 GB)</t>
  </si>
  <si>
    <t>['8 GB RAM | 128 GB ROM | Expandable Upto 1 TB', '16.36 cm (6.44 inch) Full HD+ AMOLED Display', '50MP + 8MP + 2MP | 44MP Front Camera', '4050 mAh Lithium Battery', 'Mediatek G96 Processor', '1 Year on Handset and 6 Months on Accessories']</t>
  </si>
  <si>
    <t>OPPO A77s (Sunset Orange, 128 GB)</t>
  </si>
  <si>
    <t>['8 GB RAM | 128 GB ROM | Expandable Upto 1 TB', '16.66 cm (6.56 inch) HD+ Display', '50MP + 2MP | 8MP Front Camera', '5000 mAh Lithium-ion Polymer Battery', 'Qualcomm Snapdragon 680 Processor', '1 Year on Handset and 6 Months on Accessories']</t>
  </si>
  <si>
    <t>itel U20</t>
  </si>
  <si>
    <t>['4 MB RAM | 32 MB ROM | Expandable Upto 32 GB', '4.57 cm (1.8 inch) Quarter QVGA Display', '0.3MP Rear Camera', '1000 mAh Lithium-ion Battery', 'SC6531E Processor', '100 Days Replacement and 1 Year Manufacturer Warranty for Device and 6 Months Manufacturer Warranty for In-Box Accessories Including Batteries from the Date of Purchase']</t>
  </si>
  <si>
    <t>itel Ace Young Without Charger</t>
  </si>
  <si>
    <t>['4 MB RAM | 4 MB ROM | Expandable Upto 32 GB', '4.57 cm (1.8 inch) Quarter QVGA Display', '1000 mAh Lithium ion Battery', '6 Months Manufacturer Warranty for Device and 6 Months Manufacturer Warranty for In-box Accessories Including Batteries from the Date of Purchase']</t>
  </si>
  <si>
    <t>Kechaoda K66 The Music House 4</t>
  </si>
  <si>
    <t>['32 MB RAM | 64 MB ROM | Expandable Upto 32 GB', '4.57 cm (1.8 inch) Display', '1.3MP Rear Camera', '400 mAh Battery', '1 Year Brand Service Center Warranty']</t>
  </si>
  <si>
    <t>itel Power 410</t>
  </si>
  <si>
    <t>['4 MB RAM | 4 MB ROM | Expandable Upto 32 GB', '6.1 cm (2.4 inch) Display', '0.3MP Rear Camera', '2500 mAh Lithium-ion Battery', 'SC6531E Processor', '1 Year Manufacturer Warranty for Device and 6 Months Manufacturer Warranty for In-box Accessories Including Batteries from the Date of Purchase']</t>
  </si>
  <si>
    <t>REDMI 11 Prime 5G (Chrome Silver, 128 GB)</t>
  </si>
  <si>
    <t>Infinix Note 12 5G (Snowfall, 64 GB)</t>
  </si>
  <si>
    <t>['6 GB RAM | 64 GB ROM | Expandable Upto 2 TB', '17.02 cm (6.7 inch) Full HD+ AMOLED Display', '50 MP + 2 MP Depth Lens + AI Lens | 16MP Front Camera', '5000 mAh Li-ion Polymer Battery', 'Mediatek Dimensity 810 5G Processor', '1 Year on Handset and 6 Months on Accessories']</t>
  </si>
  <si>
    <t>Kechaoda A26</t>
  </si>
  <si>
    <t>['32 MB RAM | 32 MB ROM | Expandable Upto 16 GB', '1.68 cm (0.66 inch) Display', '800 mAh Battery', '1 Year Company Warranty']</t>
  </si>
  <si>
    <t>MOTOROLA Edge 30 (Aurora Green, 128 GB)</t>
  </si>
  <si>
    <t>['8 GB RAM | 128 GB ROM', '16.64 cm (6.55 inch) Full HD+ Display', '50MP + 50MP + 2MP | 32MP Front Camera', '4020 mAh Lithium Battery', 'Qualcomm Snapdragon 778G Plus Processor', '1 Year on Handset and 6 Months on Accessories']</t>
  </si>
  <si>
    <t>realme 9i 5G (Rocking Black, 128 GB)</t>
  </si>
  <si>
    <t>['6 GB RAM | 128 GB ROM | Expandable Upto 1 TB', '16.76 cm (6.6 inch) Full HD+ Display', '50MP + 2MP + 2MP | 8MP Front Camera', '5000 mAh Lithium Ion Battery', 'Mediatek Dimensity 810 5G Processor', '1 Year Manufacturer Warranty for Phone and 6 Months Warranty for In-Box Accessories']</t>
  </si>
  <si>
    <t>APPLE iPhone 12 mini (Blue, 64 GB)</t>
  </si>
  <si>
    <t>SAMSUNG Galaxy A53 (Awesome White, 128 GB)</t>
  </si>
  <si>
    <t>['8 GB RAM | 128 GB ROM | Expandable Upto 1 TB', '16.51 cm (6.5 inch) Full HD+ Display', '64MP + 12MP + 5MP + 5MP | 32MP Front Camera', '5000 mAh Lithium Ion Battery', 'Exynos Octa Core Processor Processor', '1 Year Manufacturer Warranty for Device and 6 Months Manufacturer Warranty for In-Box']</t>
  </si>
  <si>
    <t>realme C11 2021 (Cool Blue, 64 GB)</t>
  </si>
  <si>
    <t>['4 GB RAM | 64 GB ROM | Expandable Upto 256 GB', '16.51 cm (6.5 inch) HD+ Display', '8MP Rear Camera | 5MP Front Camera', '5000 mAh Battery', 'Octa-core Processor', '1 Year Warranty for Mobile and 6 Months for Accessories']</t>
  </si>
  <si>
    <t>SAMSUNG Galaxy A73 5G (Awesome Gray, 128 GB)</t>
  </si>
  <si>
    <t>['8 GB RAM | 128 GB ROM | Expandable Upto 1 TB', '17.02 cm (6.7 inch) Full HD+ Display', '108MP + 12MP + 5MP + 5MP | 32MP Front Camera', '5000 mAh Li-ion Battery', 'Qualcomm Snapdragon 778G Processor', '1 Year Manufacturer Warranty for Device and 6 Months Manufacturer Warranty for In-Box']</t>
  </si>
  <si>
    <t>MOTOROLA Edge 30 (Meteor Grey, 128 GB)</t>
  </si>
  <si>
    <t>SAMSUNG Galaxy M12 (Blue, 64 GB)</t>
  </si>
  <si>
    <t>['4 GB RAM | 64 GB ROM', '16.51 cm (6.5 inch) Display', '48MP Rear Camera', '6000 mAh Battery', '1 Year']</t>
  </si>
  <si>
    <t>itel it2163S</t>
  </si>
  <si>
    <t>['4 MB RAM | 4 MB ROM | Expandable Upto 32 GB', '4.57 cm (1.8 inch) Quarter QVGA Display', '1200 mAh Lithium Ion Battery', '7 Days Battery Backup with 1200mAh with Super Battery Mode', '9 Indian Input Language Support', 'BT Caller, Kingtalker', '500 Contacts Memory', '12+1 Month Warranty on Device with 111 Days Replacement and 6 Months on Accessories Including Battery', 'Auto Call Recorder, Smart Notifications, Big LED Torch', 'Smart Transfer Messages/ Call Logs/ Phonebook with Other Phone via BT', 'Wireless FM Radio with Recording', 'Vibration Mode Support', '12 + 1 Month Warranty']</t>
  </si>
  <si>
    <t>Nothing Phone (1) (White, 256 GB)</t>
  </si>
  <si>
    <t>['12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</si>
  <si>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REDMI 10 (Midnight Black, 128 GB)</t>
  </si>
  <si>
    <t>['6 GB RAM | 128 GB ROM | Expandable Upto 1 TB', '17.02 cm (6.7 inch) HD+ Display', '50MP + 2MP | 5MP Front Camera', '6000 mAh Lithium Polymer Battery', 'Qualcomm Snapdragon 680 Processor', '1 Year Warranty for Phone and 6 Months Warranty for In-Box Accessories']</t>
  </si>
  <si>
    <t>itel Ace 2N</t>
  </si>
  <si>
    <t>['4 MB RAM | 4 MB ROM | Expandable Upto 32 GB', '4.57 cm (1.8 inch) Quarter QVGA Display', '0MP Front Camera', '1000 mAh Lithium Ion Battery', 'Mediatek MT6261D Processor', '12+1 Month Warranty on Device and 6 Months on Accessories']</t>
  </si>
  <si>
    <t>IQOO 9 SE 5G (Sunset Sierra, 128 GB)</t>
  </si>
  <si>
    <t>['8 GB RAM | 128 GB ROM', '16.81 cm (6.62 inch) Display', '48MP + 48MP + 13MP + 2MP | 16MP + 16MP Dual Front Camera', '4500 mAh Battery', '1 Year']</t>
  </si>
  <si>
    <t>SAMSUNG Guru GT</t>
  </si>
  <si>
    <t>['6 GB RAM | 128 GB ROM', '16.36 cm (6.44 inch) Full HD Display', '64MP Rear Camera | 16MP Front Camera', '4700 mAh Battery', '1 Year Warranty']</t>
  </si>
  <si>
    <t>Redmi Note 11 (Starburst White, 128 GB)</t>
  </si>
  <si>
    <t>['6 GB RAM | 128 GB ROM', '16.33 cm (6.43 inch) Display', '50MP Rear Camera', '5000 mAh Battery', '12 months']</t>
  </si>
  <si>
    <t>SAMSUNG Guru Music 2</t>
  </si>
  <si>
    <t>['NA ROM | Expandable Upto 16 GB', '5.08 cm (2 inch) QVGA Display', '0MP Front Camera', '800 mAh Li-Ion Battery', 'NA 0 Single Core 208MHz Processor', '1 Year Manufacturer Warranty']</t>
  </si>
  <si>
    <t>Micromax X512</t>
  </si>
  <si>
    <t>['30 MB RAM | 24 MB ROM', '4.5 cm (1.77 inch) Display', '0.3MP Rear Camera', '1750 mAh Battery', '1 Year Warranty']</t>
  </si>
  <si>
    <t>['32 MB RAM | 32 MB ROM', '4.5 cm (1.77 inch) Display', '0.3MP Rear Camera', '1750 mAh Battery', '1 Year Warranty']</t>
  </si>
  <si>
    <t>Xiaomi 11i 5G (Stealth Black, 128 GB)</t>
  </si>
  <si>
    <t>Xiaomi</t>
  </si>
  <si>
    <t>['6 GB RAM | 128 GB ROM | Expandable Upto 1 TB', '16.94 cm (6.67 inch) Full HD+ AMOLED Display', '108MP Rear Camera | 16MP Front Camera', '5160 mAh Li-Polymer Battery', 'Mediatek Dimensity 920 Processor', '1 Year Manufacturer Warranty for Phone and 6 Months Warranty for in the Box Accessories']</t>
  </si>
  <si>
    <t>POCO M5 (Power Black, 64 GB)</t>
  </si>
  <si>
    <t>MOTOROLA e32s (Slate Gray, 64 GB)</t>
  </si>
  <si>
    <t>['4 GB RAM | 64 GB ROM | Expandable Upto 1 TB', '16.51 cm (6.5 inch) HD+ Display', '16MP + 2MP + 2MP | 8MP Front Camera', '5000 mAh Lithium Battery', 'Mediatek Helio G37 Processor', '1 Year on Handset and 6 Months on Accessories']</t>
  </si>
  <si>
    <t>SAMSUNG Galaxy S21 FE 5G (Graphite, 128 GB)</t>
  </si>
  <si>
    <t>['8 GB RAM | 128 GB ROM', '16.26 cm (6.4 inch) Full HD+ Display', '12MP + 12MP + 8MP (OIS) | 32MP Front Camera', '4500 mAh Lithium-ion Battery', '1 Year Manufacturer Warranty for Device and 6 Months Manufacturer Warranty for In-Box Accessories']</t>
  </si>
  <si>
    <t>SAMSUNG Galaxy M32 (Black, 64 GB)</t>
  </si>
  <si>
    <t>REDMI Note 10T 5G (Metallic Blue, 64 GB)</t>
  </si>
  <si>
    <t>POCO F4 5G (Night Black, 256 GB)</t>
  </si>
  <si>
    <t>['12 GB RAM | 256 GB ROM', '16.94 cm (6.67 inch) Full HD+ Display', '64MP + 8MP + 2MP | 20MP Front Camera', '4500 mAh Lithium-ion Polymer Battery', 'Qualcomm Snapdragon 870 Processor', '2 Years Brand Warranty']</t>
  </si>
  <si>
    <t>POCO F4 5G (Night Black, 128 GB)</t>
  </si>
  <si>
    <t>['8 GB RAM | 128 GB ROM', '16.94 cm (6.67 inch) Full HD+ Display', '64MP + 8MP + 2MP | 20MP Front Camera', '4500 mAh Lithium-ion Polymer Battery', 'Qualcomm Snapdragon 870 Processor', '2 Years Brand Warranty']</t>
  </si>
  <si>
    <t>Tecno Pop 5 LTE (Ice Blue, 32 GB)</t>
  </si>
  <si>
    <t>['2 GB RAM | 32 GB ROM | Expandable Upto 256 GB', '16.56 cm (6.52 inch) HD+ Display', '8MP Rear Camera | 5MP Front Camera', '5000 mAh Battery', 'Unisoc SC9863A Processor', '1 Year Manufacturer Warranty for Handset and 6 Months Warranty for In the Box Accessories']</t>
  </si>
  <si>
    <t>Infinix Hot 12 Pro (Racing Black, 64 GB)</t>
  </si>
  <si>
    <t>Infinix Hot 12 Pro (Halo White, 64 GB)</t>
  </si>
  <si>
    <t>REDMI A1+ (Light Green, 32 GB)</t>
  </si>
  <si>
    <t>['2 GB RAM | 32 GB ROM | Expandable Upto 512 GB', '16.56 cm (6.52 inch) HD+ Display', '8MP Rear Camera | 5MP Front Camera', '5000 mAh Lithium Polymer Battery', 'Mediatek Helio A22 Processor', '1 Year Manufacturer Warranty for Phone and 6 Months Warranty for in the Box Accessories']</t>
  </si>
  <si>
    <t>Tecno Pova 3 (Electric Blue, 64 GB)</t>
  </si>
  <si>
    <t>['4 GB RAM | 64 GB ROM | Expandable Upto 512 GB', '17.53 cm (6.9 inch) Full HD+ Display', '50MP + 2MP + 2MP | 8MP Front Camera', '7000 mAh Battery', 'MediaTek Helio G88 Processor', 'One Year Warranty for Handset, 6 Months for Accessories']</t>
  </si>
  <si>
    <t>realme 9 Pro 5G (Aurora Green, 128 GB)</t>
  </si>
  <si>
    <t>Infinix HOT 20 5G (Racing Black, 64 GB)</t>
  </si>
  <si>
    <t>realme Narzo 50 (Speed Black, 128 GB)</t>
  </si>
  <si>
    <t>['6 GB RAM | 128 GB ROM | Expandable Upto 256 GB', '16.76 cm (6.6 inch) Full HD+ Display', '50MP + 2MP + 2MP | 16MP Front Camera', '5000 mAh Lithium Polymer Battery', 'Mediatek Helio G96 Processor', '1 Year Warranty for Phone and 6 Months Warranty for In-Box Accessories']</t>
  </si>
  <si>
    <t>APPLE iPhone 13 (Starlight, 128 GB)</t>
  </si>
  <si>
    <t>REDMI Note 11S (Polar White, 128 GB)</t>
  </si>
  <si>
    <t>['6 GB RAM | 128 GB ROM', '16.33 cm (6.43 inch) Display', '108MP Rear Camera', '5000 mAh Battery', '1 Year Manufacturer Warranty for Phone and 6 Months Warranty for In the Box Accessories']</t>
  </si>
  <si>
    <t>Infinix Note 11 (Celestial Snow, 64 GB)</t>
  </si>
  <si>
    <t>APPLE iPhone 13 Pro Max (Alpine Green, 256 GB)</t>
  </si>
  <si>
    <t>['256 GB ROM', '17.02 cm (6.7 inch) Super Retina XDR Display', '12MP + 12MP + 12MP | 12MP Front Camera', 'A15 Bionic Chip Processor', 'Brand Warranty for 1 Year']</t>
  </si>
  <si>
    <t>realme C30s (Stripe Blue, 64 GB)</t>
  </si>
  <si>
    <t>['4 GB RAM | 64 GB ROM | Expandable Upto 1 TB', '16.51 cm (6.5 inch) HD+ Display', '8MP Rear Camera | 5MP Front Camera', '5000 mAh Lithium Ion Battery', 'Unisoc SC9863A/ Unisoc SC9863A1 Processor', '1 Year Manufacturer Warranty for Phone and 6 Months Warranty for In-Box Accessories']</t>
  </si>
  <si>
    <t>MOTOROLA edge 30 (Aurora Green, 128 GB)</t>
  </si>
  <si>
    <t>Nokia 125 TA-1253 DS</t>
  </si>
  <si>
    <t>['4 MB RAM | 4 MB ROM', '6.1 cm (2.4 inch) Display', '1020 mAh Lithium-ion Battery', 'MediaTek Processor', '1 Year Manufacturer Warranty for Device and 6 Months Manufacturer Warranty for In-box Accessories Including Batteries from the Date of Purchase']</t>
  </si>
  <si>
    <t>SAMSUNG Galaxy A53 (Awesome Peach, 128 GB)</t>
  </si>
  <si>
    <t>Infinix Hot 12 Pro (Lightsaber Green, 128 GB)</t>
  </si>
  <si>
    <t>BlackZone ECO X</t>
  </si>
  <si>
    <t>BlackZone</t>
  </si>
  <si>
    <t>['32 MB RAM | 32 MB ROM | Expandable Upto 32 GB', '3.66 cm (1.44 inch) Display', '0.3MP Rear Camera', '1000 mAh Battery', 'Brand Warranty of 1 Year Available for Mobile']</t>
  </si>
  <si>
    <t>Nokia 105SS PLUS</t>
  </si>
  <si>
    <t>['32 MB RAM | 32 MB ROM', '4.5 cm (1.77 inch) QVGA Display', '0MP Front Camera', '1000 mAh Battery', 'SC6531E Processor', '1 Year Manufacturer Warranty for Device and 6 Months Manufacturer Warranty for In-box Accessories Including Battery from the Date of Purchase']</t>
  </si>
  <si>
    <t>['32 MB RAM | 32 MB ROM', '3.66 cm (1.44 inch) Display', '0.3MP Rear Camera', '1000 mAh Battery', '1 Year Manufacturer Warranty for Device']</t>
  </si>
  <si>
    <t>REDMI 9i (Midnight Black, 64 GB)</t>
  </si>
  <si>
    <t>['4 GB RAM | 64 GB ROM | Expandable Upto 512 GB', '16.59 cm (6.53 inch) HD+ Display', '13MP Rear Camera | 5MP Front Camera', '5000 mAh Lithium Polymer Battery', 'MediaTek Helio G25 Processor', 'Brand Warranty of 1 Year Available for Mobile and 6 Months for Accessories']</t>
  </si>
  <si>
    <t>APPLE iPhone 12 mini (White, 128 GB)</t>
  </si>
  <si>
    <t>APPLE iPhone 11 (Purple, 128 GB)</t>
  </si>
  <si>
    <t>OPPO Reno8 5G (Shimmer Gold, 128 GB)</t>
  </si>
  <si>
    <t>['8 GB RAM | 128 GB ROM', '16.33 cm (6.43 inch) Full HD Display', '50MP + 8MP + 2MP | 32MP Front Camera', '4500 mAh Lithium-ion Polymer Battery', 'Mediatek Dimensity 1300 Processor', '1 Year Warranty for Phone and 6 Months Warranty for In-Box Accessories']</t>
  </si>
  <si>
    <t>POCO M5 (Icy Blue, 128 GB)</t>
  </si>
  <si>
    <t>['6 GB RAM | 128 GB ROM | Expandable Upto 512 GB', '16.71 cm (6.58 inch) Full HD+ Display', '50MP + 2MP Depth Sensor + 2MP Macro Sensor | 8MP Front Camera', '5000 mAh Lithium-ion Polymer Battery', 'Mediatek Helio G99 Processor', '1 Year for Handset, 6 Months for Accessories']</t>
  </si>
  <si>
    <t>OPPO Reno8 5G (Shimmer Black, 128 GB)</t>
  </si>
  <si>
    <t>realme Narzo 30 5G (Racing Blue, 128 GB)</t>
  </si>
  <si>
    <t>['6 GB RAM | 128 GB ROM | Expandable Upto 1 TB', '16.51 cm (6.5 inch) Full HD+ Display', '48MP + 2MP + 2MP | 16MP Front Camera', '5000 mAh Battery', 'MediaTek Dimensity 700 (MT6833) Processor', '1 Year Warranty for Mobile and 6 Months for Accessories']</t>
  </si>
  <si>
    <t>Moto G71 5G (Arctic Blue, 128 GB)</t>
  </si>
  <si>
    <t>realme Narzo 30 5G (Racing Silver, 128 GB)</t>
  </si>
  <si>
    <t>APPLE iPhone 13 (Pink, 256 GB)</t>
  </si>
  <si>
    <t>['256 GB ROM', '15.49 cm (6.1 inch) Super Retina XDR Display', '12MP + 12MP | 12MP Front Camera', 'A15 Bionic Chip Processor', 'Brand Warranty for 1 Year']</t>
  </si>
  <si>
    <t>Infinix Smart 5A (Quetzal Cyan, 32 GB)</t>
  </si>
  <si>
    <t>['2 GB RAM | 32 GB ROM | Expandable Upto 256 GB', '16.56 cm (6.52 inch) HD+ Display', '8MP + Depth Sensor | 8MP Front Camera', '5000 mAh Li-ion Polymer Battery', 'MediaTek Helio A20 Processor', '1 Year on Handset and 6 Months on Accessories']</t>
  </si>
  <si>
    <t>Infinix Smart 5A (Ocean Wave, 32 GB)</t>
  </si>
  <si>
    <t>realme 9i 5G (Metallica Gold, 128 GB)</t>
  </si>
  <si>
    <t>SAMSUNG GALAXY M13 (Stardust Brown, 64 GB)</t>
  </si>
  <si>
    <t>['4 GB RAM | 64 GB ROM', '16.76 cm (6.6 inch) Display', '50MP Rear Camera', '6000 mAh Battery', '1 year for phone &amp; 6 months for accessories']</t>
  </si>
  <si>
    <t>Tecno Camon 19 (Eco Black, 128 GB)</t>
  </si>
  <si>
    <t>['6 GB RAM | 128 GB ROM | Expandable Upto 512 GB', '17.27 cm (6.8 inch) Full HD+ Display', '64MP + 2MP | 16MP Front Camera', '5000 mAh Battery', 'MediaTek Helio G85 Processor', '1 Year Warranty for Handset, 6 Months for Accessories']</t>
  </si>
  <si>
    <t>itel IT5626</t>
  </si>
  <si>
    <t>['8 MB RAM | 8 MB ROM | Expandable Upto 32 GB', '7.11 cm (2.8 inch) QVGA Display', '0.3MP Rear Camera', '2500 mAh Lithium ion Battery', 'SC6531C Processor', '100 Days Replacement with 1 Year of Phone Warranty and 6 Months on Accessories']</t>
  </si>
  <si>
    <t>Redmi 9A Sport (Coral Green, 32 GB)</t>
  </si>
  <si>
    <t>REDMI 9 Power (Electric Green, 64 GB)</t>
  </si>
  <si>
    <t>['4 GB RAM | 64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</si>
  <si>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Redmi Note 11 (Horizon Blue, 128 GB)</t>
  </si>
  <si>
    <t>realme C11 2021 (Cool Grey, 64 GB)</t>
  </si>
  <si>
    <t>Redmi Note 11 (Space Black, 64 GB)</t>
  </si>
  <si>
    <t>['4 GB RAM | 64 GB ROM | Expandable Upto 1 TB', '16.33 cm (6.43 inch) Full HD+ Display', '50MP + 8MP + 2MP + 2MP | 13MP Front Camera', '5000 mAh Battery', 'Qualcomm SM6225 Snapdragon 680 Processor', '1 Year Manufacturer Warranty for Handset and 6 Months Warranty for In the Box Accessories']</t>
  </si>
  <si>
    <t>vivo Y16 (Steller Black, 64 GB)</t>
  </si>
  <si>
    <t>['4 GB RAM | 64 GB ROM | Expandable Upto 1 TB', '16.54 cm (6.51 inch) HD+ Display', '13MP + 2MP | 5MP Front Camera', '5000 mAh Lithium Battery', 'Mediatek Helio P35 Processor', '1 Year of Device &amp; 6 Months for In-Box Accessories']</t>
  </si>
  <si>
    <t>Redmi Note 11 (Horizon Blue, 64 GB)</t>
  </si>
  <si>
    <t>vivo Y16 (Steller Black, 32 GB)</t>
  </si>
  <si>
    <t>APPLE iPhone 13 (Midnight, 512 GB)</t>
  </si>
  <si>
    <t>['512 GB ROM', '15.49 cm (6.1 inch) Super Retina XDR Display', '12MP + 12MP | 12MP Front Camera', 'A15 Bionic Chip Processor', 'Brand Warranty for 1 Year']</t>
  </si>
  <si>
    <t>SAMSUNG Galaxy S21 FE 5G (Lavender, 128 GB)</t>
  </si>
  <si>
    <t>realme Narzo 50 (Speed Black, 64 GB)</t>
  </si>
  <si>
    <t>['4 GB RAM | 64 GB ROM | Expandable Upto 256 GB', '16.76 cm (6.6 inch) Full HD+ Display', '50MP + 2MP + 2MP | 16MP Front Camera', '5000 mAh Lithium Polymer Battery', 'Mediatek Helio G96 Processor', '1 Year Warranty for Phone and 6 Months Warranty for In-Box Accessories']</t>
  </si>
  <si>
    <t>vivo Y15s (Wave Green, 32 GB)</t>
  </si>
  <si>
    <t>realme Narzo 50 (Speed Blue, 128 GB)</t>
  </si>
  <si>
    <t>realme Narzo 50 (Speed Blue, 64 GB)</t>
  </si>
  <si>
    <t>realme C20 (Cool Grey, 32 GB)</t>
  </si>
  <si>
    <t>['2 GB RAM | 32 GB ROM | Expandable Upto 256 GB', '16.51 cm (6.5 inch) HD+ Display', '8MP Rear Camera | 5MP Front Camera', '5000 mAh Battery', 'MediaTek Helio G35 Processor', '1 Year Warranty for Mobile and 6 Months for Accessories']</t>
  </si>
  <si>
    <t>REDMI 9i (Nature Green, 64 GB)</t>
  </si>
  <si>
    <t>['8 GB RAM | 128 GB ROM', '16.33 cm (6.43 inch) Display', '108MP Rear Camera', '5000 mAh Battery', '1 Year Manufacturer Warranty for Phone and 6 Months Warranty for In the Box Accessories']</t>
  </si>
  <si>
    <t>Infinix HOT 20 5G (Space Blue, 64 GB)</t>
  </si>
  <si>
    <t>Kechaoda K115</t>
  </si>
  <si>
    <t>['32 MB RAM | 32 MB ROM', '3.66 cm (1.44 inch) QVGA Display', '0.3MP Rear Camera', '850 mAh Battery', '6 Months']</t>
  </si>
  <si>
    <t>REDMI Note 9 (Scarlet Red, 128 GB)</t>
  </si>
  <si>
    <t>['6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</si>
  <si>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((PRODUCT)RED, 128 GB)</t>
  </si>
  <si>
    <t>['128 GB ROM', '15.49 cm (6.1 inch) Super Retina XDR Display', '12MP + 12MP | 12MP Front Camera', 'A15 Bionic Chip, 6 Core Processor Processor', '1 Year Warranty for Phone and 6 Months Warranty for In-Box Accessories']</t>
  </si>
  <si>
    <t>APPLE iPhone 14 (Midnight, 128 GB)</t>
  </si>
  <si>
    <t>LAVA Flip</t>
  </si>
  <si>
    <t>['56 MB RAM | 56 MB ROM', '6.1 cm (2.4 inch) Display', '0.08MP Rear Camera', '1200 mAh Battery', '1 Year Manufacturer Replacement Guarantee for Phone and 6 Months Replacement for Accessories in the Box']</t>
  </si>
  <si>
    <t>REDMI Note 11 Pro (Phantom White, 128 GB)</t>
  </si>
  <si>
    <t>['8 GB RAM | 128 GB ROM', '16.94 cm (6.67 inch) Display', '108MP Rear Camera', '5000 mAh Battery', '12 months']</t>
  </si>
  <si>
    <t>MOTOROLA G60 (Dynamic Gray, 128 GB)</t>
  </si>
  <si>
    <t>['6 GB RAM | 128 GB ROM', '17.27 cm (6.8 inch) Full HD+ Display', '108MP + 8MP + 2MP | 32MP Front Camera', '6000 mAh Battery', 'Qualcomm Snapdragon 732G Processor', '120Hz Refresh Rate', 'Stock Android Experience', '1 Year on Handset and 6 Months on Accessories']</t>
  </si>
  <si>
    <t>['32 MB RAM | 64 MB ROM', '4.57 cm (1.8 inch) Quarter QVGA Display', '1.3MP Rear Camera', '400 mAh Battery', '1 Year Brand Service Center Warranty']</t>
  </si>
  <si>
    <t>itel Magic3 Smart Touch Keypad</t>
  </si>
  <si>
    <t>['8 MB RAM | 8 MB ROM', '7.11 cm (2.8 inch) Display', '1.3MP Rear Camera', '1500 mAh Battery', 'Smart Touch Keypad - Add a Magical Touch to your Life', '9.5mm Super Slim Unibody Design with Glass Coated Finish', 'Premium ID Design- Dual Toned Colors', 'KingVoice', '09 Indian Language Support', 'WAP/GPRS Support, Facebook Support, JAVA Games Support', 'Smart Phonebook with 2000 Contacts memory', 'Wireless FM Radio with Recording', 'One Touch Mute Functionality', 'Smart UI', '12+1 Months Warranty for Device and 6 Months for Accessories']</t>
  </si>
  <si>
    <t>Infinix Smart 5A (Midnight Black, 32 GB)</t>
  </si>
  <si>
    <t>Micromax X513+</t>
  </si>
  <si>
    <t>['32 MB RAM | 32 MB ROM', '4.5 cm (1.77 inch) Display', '0.3MP Rear Camera', '1750 mAh Battery', 'One Year manufacturer Warranty']</t>
  </si>
  <si>
    <t>SAMSUNG Galaxy A23 (Black, 128 GB)</t>
  </si>
  <si>
    <t>['8 GB RAM | 128 GB ROM | Expandable Upto 1 TB', '16.76 cm (6.6 inch) Full HD+ Display', '50MP Rear Camera | 8MP Front Camera', '5000 mAh Li-Ion Battery', 'Octa-core(EXYNOS) Processor', '1 year manufacturer warranty for device and 6 months manufacturer warranty for in-box']</t>
  </si>
  <si>
    <t>SAMSUNG Galaxy A23 (Peach, 128 GB)</t>
  </si>
  <si>
    <t>['6 GB RAM | 128 GB ROM | Expandable Upto 1 TB', '16.76 cm (6.6 inch) Full HD+ Display', '50MP Rear Camera | 8MP Front Camera', '5000 mAh Li-Ion Battery', 'Octa-core(EXYNOS) Processor', '1 year manufacturer warranty for device and 6 months manufacturer warranty for in-box']</t>
  </si>
  <si>
    <t>MOTOROLA Edge 30 Fusion (Solar Gold, 128 GB)</t>
  </si>
  <si>
    <t>['8 GB RAM | 128 GB ROM', '16.64 cm (6.55 inch) Full HD+ Display', '50MP + 13MP + 2MP | 32MP Front Camera', '4400 mAh Lithium Battery', 'Qualcomm Snapdragon 888 + Processor', '1 Year on Handset and 6 Months on Accessories']</t>
  </si>
  <si>
    <t>realme C25_Y (Metal Grey, 64 GB)</t>
  </si>
  <si>
    <t>['4 GB RAM | 64 GB ROM', '16.51 cm (6.5 inch) HD+ Display', '50MP + 2MP + 2MP | 8MP Front Camera', '5000 mAh LiPo Battery', 'Unisoc T618 Processor', '1 Year Domestic Warranty']</t>
  </si>
  <si>
    <t>Nothing Phone (1) (Black, 128 GB)</t>
  </si>
  <si>
    <t>['8 GB RAM | 128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</si>
  <si>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SAMSUNG GT-E1215ZWAINS</t>
  </si>
  <si>
    <t>['NA ROM', '3.81 cm (1.5 inch) NA Display', '800 mAh Battery', '0 0 0 0 Processor Processor', '1 Year for Mobile &amp; 6 Months for Accessories']</t>
  </si>
  <si>
    <t>APPLE iPhone 14 (Purple, 128 GB)</t>
  </si>
  <si>
    <t>SAMSUNG Galaxy S21 FE 5G (Olive, 128 GB)</t>
  </si>
  <si>
    <t>vivo Y21G (Diamond Glow, 64 GB)</t>
  </si>
  <si>
    <t>['4 GB RAM | 64 GB ROM | Expandable Upto 1 TB', '16.54 cm (6.51 inch) HD+ Display', '13MP + 2MP | 8MP Front Camera', '5000 mAh Lithium Battery', 'Mediatek MT6769 Helio G70 Processor', '1 Year for Device &amp; 6 Months for In-Box Accessories']</t>
  </si>
  <si>
    <t>APPLE iPhone 13 (Starlight, 512 GB)</t>
  </si>
  <si>
    <t>POCO M5 (Power Black, 128 GB)</t>
  </si>
  <si>
    <t>IQOO 9 5G (Alpha, 256 GB)</t>
  </si>
  <si>
    <t>['12 GB RAM | 256 GB ROM', '16.66 cm (6.56 inch) Display', '48MP + 48MP + 13MP + 13MP | 16MP Front Camera', '4350 mAh Battery', '1 Year']</t>
  </si>
  <si>
    <t>realme 9 Pro+ 5G (Midnight Black, 256 GB)</t>
  </si>
  <si>
    <t>['8 GB RAM | 256 GB ROM', '16.26 cm (6.4 inch) Full HD+ AMOLED Display', '50MP + 8MP + 2MP | 16MP Front Camera', '4500 mAh Li-ion Battery', 'Mediatek Dimensity 920 Processor', '1 Year Warranty for Phone and 6 Months Warranty for In-Box Accessories']</t>
  </si>
  <si>
    <t>realme 9 Pro+ 5G (Sunrise Blue, 128 GB)</t>
  </si>
  <si>
    <t>realme 9 Pro+ 5G (Midnight Black, 128 GB)</t>
  </si>
  <si>
    <t>realme 9 Pro+ 5G (Aurora Green, 256 GB)</t>
  </si>
  <si>
    <t>['8 GB RAM | 128 GB ROM', '16.26 cm (6.4 inch) Full HD+ AMOLED Display', '50MP + 8MP + 2MP | 16MP Front Camera', '4500 mAh Li-ion Battery', 'Mediatek Dimensity 920 Processor', '1 Year Warranty for Phone and 6 Months Warranty for In-Box Accessories']</t>
  </si>
  <si>
    <t>APPLE iPhone 13 (Starlight, 256 GB)</t>
  </si>
  <si>
    <t>Kechaoda K33</t>
  </si>
  <si>
    <t>['32 MB RAM | 32 MB ROM', '3.56 cm (1.4 inch) Display', '0.3MP Rear Camera', '800 mAh Battery', '1 Year Warranty']</t>
  </si>
  <si>
    <t>realme 8i (Space Purple, 64 GB)</t>
  </si>
  <si>
    <t>['4 GB RAM | 64 GB ROM | Expandable Upto 256 GB', '16.76 cm (6.6 inch) Full HD+ Display', '50MP + 2MP + 2MP | 16MP Front Camera', '5000 mAh Battery', 'MediaTek Helio G96 Processor', '1 Year Warranty for Mobile and 6 Months for Accessories']</t>
  </si>
  <si>
    <t>APPLE iPhone 13 ((PRODUCT)RED, 256 GB)</t>
  </si>
  <si>
    <t>APPLE iPhone 13 (Pink, 128 GB)</t>
  </si>
  <si>
    <t>Nokia 110 DS</t>
  </si>
  <si>
    <t>['4 MB RAM | 32 MB ROM', '4.5 cm (1.77 inch) Display', '1MP Rear Camera', '800 mAh Battery', '1 Year']</t>
  </si>
  <si>
    <t>realme 8s 5G (Universe Purple, 128 GB)</t>
  </si>
  <si>
    <t>['6 GB RAM | 128 GB ROM | Expandable Upto 1 TB', '16.51 cm (6.5 inch) Full HD+ Display', '64MP + 2MP + 2MP | 16MP Front Camera', '5000 mAh Battery', 'MediaTek Dimensity 810 5G Processor', '33 W Charger', '1 Year Warranty for Mobile and 6 Months for Accessories']</t>
  </si>
  <si>
    <t>REDMI 9i (Sea Blue, 64 GB)</t>
  </si>
  <si>
    <t>realme C30s (Stripe Black, 64 GB)</t>
  </si>
  <si>
    <t>Tecno Spark 8 Pro (Turquoise Cyan, 64 GB)</t>
  </si>
  <si>
    <t>['4 GB RAM | 64 GB ROM', '17.27 cm (6.8 inch) Display', '48MP Rear Camera', '5000 mAh Battery', '12 Months warranty']</t>
  </si>
  <si>
    <t>APPLE iPhone 12 Pro (Graphite, 256 GB)</t>
  </si>
  <si>
    <t>['256 GB ROM', '15.49 cm (6.1 inch) Super Retina XDR Display', '12MP + 12MP + 12MP | 12MP Front Camera', 'A14 Bionic Chip with Next Generation Neural Engine Processor', 'Ceramic Shield | Industry-leading IP68 Water Resistance', 'All Screen OLED Display', 'LiDAR Scanner for Improved AR Experiences, Night Mode Portraits', 'Brand Warranty for 1 Year']</t>
  </si>
  <si>
    <t>APPLE iPhone 14 Plus (Starlight, 128 GB)</t>
  </si>
  <si>
    <t>['128 GB ROM', '17.02 cm (6.7 inch) Super Retina XDR Display', '12MP + 12MP | 12MP Front Camera', 'A15 Bionic Chip, 6 Core Processor Processor', '1 Year Warranty for Phone and 6 Months Warranty for In-Box Accessories']</t>
  </si>
  <si>
    <t>SAMSUNG Galaxy F12 (Sky Blue, 128 GB)</t>
  </si>
  <si>
    <t>['4 GB RAM | 128 GB ROM | Expandable Upto 512 GB', '16.55 cm (6.515 inch) HD+ Display', '48MP + 5MP + 2MP + 2MP | 8MP Front Camera', '6000 mAh Lithium-ion Battery', 'Exynos 850 Processor', '1 Year Warranty Provided by the Manufacturer from Date of Purchase']</t>
  </si>
  <si>
    <t>realme 8 5G (Supersonic Black, 128 GB)</t>
  </si>
  <si>
    <t>['8 GB RAM | 128 GB ROM | Expandable Upto 1 TB', '16.51 cm (6.5 inch) Full HD+ Display', '48MP + 2MP + 2MP | 16MP Front Camera', '5000 mAh Battery', 'MediaTek Dimensity 700 (MT6833) Processor', '1 Year Warranty for Mobile and 6 Months for Accessories']</t>
  </si>
  <si>
    <t>realme 8 5G (Supersonic Black, 64 GB)</t>
  </si>
  <si>
    <t>['4 GB RAM | 64 GB ROM | Expandable Upto 1 TB', '16.51 cm (6.5 inch) Full HD+ Display', '48MP + 2MP + 2MP | 16MP Front Camera', '5000 mAh Battery', 'MediaTek Dimensity 700 (MT6833) Processor', '1 Year Warranty for Mobile and 6 Months for Accessories']</t>
  </si>
  <si>
    <t>vivo Y35 (Dawn Gold, 128 GB)</t>
  </si>
  <si>
    <t>['8 GB RAM | 128 GB ROM', '16.71 cm (6.58 inch) Full HD+ Display', '50MP + 2MP + 2MP | 16MP Front Camera', '5000 mAh Lithium Battery', 'Qualcomm Snapdragon 680 Processor', '1 Year of Device &amp; 6 Months for In-Box Accessories']</t>
  </si>
  <si>
    <t>Nokia TA-1174 / TA-1299</t>
  </si>
  <si>
    <t>['4 MB RAM | 4 MB ROM', '4.57 cm (1.8 inch) Display', '800 mAh Battery', '1 Year Manufacturer Warranty']</t>
  </si>
  <si>
    <t>APPLE iPhone 14 Plus (Purple, 128 GB)</t>
  </si>
  <si>
    <t>REDMI Note 10T 5G (Graphite Black, 64 GB)</t>
  </si>
  <si>
    <t>Tecno Pop 5 Pro (Deepsea Luster, 32 GB)</t>
  </si>
  <si>
    <t>['3 GB RAM | 32 GB ROM | Expandable Upto 256 GB', '16.56 cm (6.52 inch) HD+ Display', '8MP Rear Camera | 5MP Front Camera', '6000 mAh Battery', 'Helio A22 Processor', 'One Year Warranty for Handset, 6 Months for Accessories']</t>
  </si>
  <si>
    <t>realme C21Y (Cross Blue, 64 GB)</t>
  </si>
  <si>
    <t>['4 GB RAM | 64 GB ROM | Expandable Upto 256 GB', '16.51 cm (6.5 inch) HD+ Display', '13MP + 2MP + 2MP | 5MP Front Camera', '5000 mAh Battery', 'Unisoc T610 Processor', '1 Year Warranty for Mobile and 6 Months for Accessories']</t>
  </si>
  <si>
    <t>APPLE iPhone 12 mini (Blue, 256 GB)</t>
  </si>
  <si>
    <t>['256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</si>
  <si>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Metro 313 Dual Sim</t>
  </si>
  <si>
    <t>['4 MB RAM | 2.27 MB ROM | Expandable Upto 16 GB', '5.16 cm (2.03 inch) QVGA Display', '0.3MP Rear Camera', '1000 mAh Battery', 'NA Processor', '1 Year on Tablet, 6 Months on Accessories']</t>
  </si>
  <si>
    <t>POCO M3 (Yellow, 128 GB)</t>
  </si>
  <si>
    <t>['6 GB RAM | 128 GB ROM | Expandable Upto 512 GB', '16.59 cm (6.53 inch) Full HD+ Display', '48MP + 2MP + 2MP | 8MP Front Camera', '6000 mAh Lithium-ion Polymer Battery', 'Qualcomm Snapdragon 662 Processor', 'Multiple Hands-free Voice Assistant', 'One Year Warranty for Handset, 6 Months for Accessories']</t>
  </si>
  <si>
    <t>OPPO A16 (Crystal Black, 64 GB)</t>
  </si>
  <si>
    <t>['4 GB RAM | 64 GB ROM', '16.56 cm (6.52 inch) HD+ Display', '13MP Rear Camera | 8MP Front Camera', '5000 mAh Battery', 'MediaTek Helio G35 Processor', 'Brand Warranty of 1 Year Available for Mobile Including Battery and 6 Months for Accessories']</t>
  </si>
  <si>
    <t>realme Narzo 50i (Carbon Black, 32 GB)</t>
  </si>
  <si>
    <t>['2 GB RAM | 32 GB ROM | Expandable Upto 256 GB', '16.51 cm (6.5 inch) Display', '8MP Rear Camera | 5MP Front Camera', '5000 mAh Battery', 'SC9863A Processor', '1 Year Warranty for Mobile and 6 Months for Accessories']</t>
  </si>
  <si>
    <t>['6 GB RAM | 128 GB ROM', '16.94 cm (6.67 inch) Full HD+ Display', '64MP + 8MP + 2MP | 20MP Front Camera', '4500 mAh Lithium-ion Polymer Battery', 'Qualcomm Snapdragon 870 Processor', '2 Years Brand Warranty']</t>
  </si>
  <si>
    <t>vivo Y75 (Dancing waves, 128 GB)</t>
  </si>
  <si>
    <t>realme Narzo 50A (Oxygen Green, 64 GB)</t>
  </si>
  <si>
    <t>['4 GB RAM | 64 GB ROM | Expandable Upto 256 GB', '16.51 cm (6.5 inch) HD+ Display', '50MP + 2MP + 2MP | 8MP Front Camera', '6000 mAh Battery', 'MediaTek Helio G85 Processor', '1 Year Warranty for Mobile and 6 Months for Accessories']</t>
  </si>
  <si>
    <t>SAMSUNG Galaxy A13 (Black, 128 GB)</t>
  </si>
  <si>
    <t>['4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</si>
  <si>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Infinix Hot 11 (Emerald Green, 64 GB)</t>
  </si>
  <si>
    <t>Kechaoda K-9</t>
  </si>
  <si>
    <t>['64 MB RAM | 64 MB ROM', '5.59 cm (2.2 inch) Display', '0.3MP Rear Camera', '2000 mAh Battery', '1 Year Manufacturer Warranty']</t>
  </si>
  <si>
    <t>APPLE iPhone 14 (Purple, 256 GB)</t>
  </si>
  <si>
    <t>['256 GB ROM', '15.49 cm (6.1 inch) Super Retina XDR Display', '12MP + 12MP | 12MP Front Camera', 'A15 Bionic Chip, 6 Core Processor Processor', '1 Year Warranty for Phone and 6 Months Warranty for In-Box Accessories']</t>
  </si>
  <si>
    <t>POCO M5 (Yellow, 64 GB)</t>
  </si>
  <si>
    <t>realme Narzo 30 (Racing Silver, 128 GB)</t>
  </si>
  <si>
    <t>['6 GB RAM | 128 GB ROM | Expandable Upto 256 GB', '16.51 cm (6.5 inch) Full HD+ Display', '48MP + 2MP + 2MP | 16MP Front Camera', '5000 mAh Battery', 'MediaTek Helio G95 Processor', '30W Charger', '1 Year Warranty for Mobile and 6 Months for Accessories']</t>
  </si>
  <si>
    <t>realme Narzo 30 (Racing Blue, 128 GB)</t>
  </si>
  <si>
    <t>REDMI 9 Power (Mighty Black, 128 GB)</t>
  </si>
  <si>
    <t>['4 GB RAM | 128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</si>
  <si>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APPLE iPhone 13 (Pink, 512 GB)</t>
  </si>
  <si>
    <t>Kechaoda K55 Pro</t>
  </si>
  <si>
    <t>Xiaomi 11i Hypercharge 5G (Pacific Pearl, 128 GB)</t>
  </si>
  <si>
    <t>['8 GB RAM | 128 GB ROM | Expandable Upto 1 TB', '16.94 cm (6.67 inch) Full HD+ AMOLED Display', '108MP + 8MP + 2MP | 16MP Front Camera', '4500 mAh Li-Polymer Battery', 'Mediatek Dimensity 920 Processor', '1 Year Manufacturer Warranty for Phone and 6 Months Warranty for In the Box Accessories']</t>
  </si>
  <si>
    <t>APPLE iPhone 14 Plus (Midnight, 128 GB)</t>
  </si>
  <si>
    <t>OPPO A57 (Glowing Green, 64 GB)</t>
  </si>
  <si>
    <t>['4 GB RAM | 64 GB ROM | Expandable Upto 1 TB', '16.66 cm (6.56 inch) HD+ Display', '13MP + 2MP | 8MP Front Camera', '5000 mAh Lithium-ion Polymer Battery', 'Mediatek Helio G35 Processor', '1 Year Warranty for Phone and 6 Months Warranty for In-Box Accessories']</t>
  </si>
  <si>
    <t>['8 GB RAM | 128 GB ROM | Expandable Upto 1 TB', '16.51 cm (6.5 inch) Full HD+ Display', '64MP + 2MP + 2MP | 16MP Front Camera', '5000 mAh Battery', 'MediaTek Dimensity 810 5G Processor', '33 W Charger', '1 Year Warranty for Mobile and 6 Months for Accessories']</t>
  </si>
  <si>
    <t>APPLE iPhone 13 Pro (Graphite, 256 GB)</t>
  </si>
  <si>
    <t>['256 GB ROM', '15.49 cm (6.1 inch) Super Retina XDR Display', '12MP + 12MP + 12MP | 12MP Front Camera', 'A15 Bionic Chip Processor', 'Brand Warranty for 1 Year']</t>
  </si>
  <si>
    <t>['32 MB RAM | 32 MB ROM', '3.66 cm (1.44 inch) QVGA Display', '0.3MP Rear Camera', '1000 mAh Battery', '6 Months']</t>
  </si>
  <si>
    <t>realme C21Y (Cross Blue, 32 GB)</t>
  </si>
  <si>
    <t>['3 GB RAM | 32 GB ROM | Expandable Upto 256 GB', '16.51 cm (6.5 inch) HD+ Display', '13MP + 2MP + 2MP | 5MP Front Camera', '5000 mAh Battery', 'Unisoc T610 Processor', '1 Year Warranty for Mobile and 6 Months for Accessories']</t>
  </si>
  <si>
    <t>Kechaoda K10</t>
  </si>
  <si>
    <t>['32 MB RAM | 32 MB ROM', '1.68 cm (0.66 inch) NA Display', '300 mAh Battery', '1 Year Manufacturer Warranty']</t>
  </si>
  <si>
    <t>REDMI Note 11S (Horizon Blue, 128 GB)</t>
  </si>
  <si>
    <t>realme Narzo 30 (Racing Silver, 64 GB)</t>
  </si>
  <si>
    <t>['6 GB RAM | 64 GB ROM | Expandable Upto 256 GB', '16.51 cm (6.5 inch) Full HD+ Display', '48MP + 2MP + 2MP | 16MP Front Camera', '5000 mAh Battery', 'MediaTek Helio G95 Processor', '30W Charger', '1 Year Warranty for Mobile and 6 Months for Accessories']</t>
  </si>
  <si>
    <t>Tecno Spark Go 2022 (Turquoise Cyan, 32 GB)</t>
  </si>
  <si>
    <t>['2 GB RAM | 32 GB ROM', '16.66 cm (6.56 inch) HD+ Display', '13MP Rear Camera', '5000 mAh Battery', 'Helio A20 Processor', '12 Month']</t>
  </si>
  <si>
    <t>REDMI NOTE 10 LITE (Aurora Blue, 64 GB)</t>
  </si>
  <si>
    <t>['4 GB RAM | 64 GB ROM', '16.94 cm (6.67 inch) Display', '48MP Rear Camera', '5020 mAh Battery', '1 Year Manufacturer Warranty']</t>
  </si>
  <si>
    <t>OPPO A16 (Pearl Blue, 64 GB)</t>
  </si>
  <si>
    <t>POCO M2 Pro (Green and Greener, 64 GB)</t>
  </si>
  <si>
    <t>['4 GB RAM | 64 GB ROM | Expandable Upto 512 GB', '16.94 cm (6.67 inch) Full HD+ Display', '48MP + 8MP + 5MP + 2MP | 16MP Front Camera', '5000 mAh Lithium-ion Polymer Battery', 'Qualcomm Snapdragon 720G Processor', '1 Year for Handset, 6 Months for Accessories']</t>
  </si>
  <si>
    <t>OPPO Reno7 5G (Startrails Blue, 256 GB)</t>
  </si>
  <si>
    <t>['8 GB RAM | 256 GB ROM | Expandable Upto 1 TB', '16.33 cm (6.43 inch) Full HD Display', '64MP + 8MP + 2MP | 32MP Front Camera', '4500 mAh Lithium-ion Polymer Battery', 'Mediatek Dimensity 900 Processor', '1 Year Warranty for Phone and 6 Months Warranty for In-Box Accessories']</t>
  </si>
  <si>
    <t>realme C21 (Cross Blue, 32 GB)</t>
  </si>
  <si>
    <t>['3 GB RAM | 32 GB ROM | Expandable Upto 256 GB', '16.51 cm (6.5 inch) HD+ Display', '13MP + 2MP + 2MP | 5MP Front Camera', '5000 mAh Battery', 'MediaTek Helio G35 Processor', '1 Year Warranty for Mobile and 6 Months for Accessories']</t>
  </si>
  <si>
    <t>realme Narzo 50A (Oxygen Blue, 64 GB)</t>
  </si>
  <si>
    <t>SAMSUNG Galaxy S22 Plus 5G (Green, 128 GB)</t>
  </si>
  <si>
    <t>['8 GB RAM | 128 GB ROM', '16.76 cm (6.6 inch) Full HD+ Display', '50MP + 12MP + 10MP | 10MP Front Camera', '4500 mAh Lithium-ion Battery', 'Qualcomm Snapdragon 8 Gen 1 Processor', '1 Year Manufacturer Warranty for Device and 6 Months Manufacturer Warranty for In-Box Accessories']</t>
  </si>
  <si>
    <t>realme Narzo 30 (Racing Blue, 64 GB)</t>
  </si>
  <si>
    <t>['4 GB RAM | 64 GB ROM | Expandable Upto 256 GB', '16.51 cm (6.5 inch) Full HD+ Display', '48MP + 2MP + 2MP | 16MP Front Camera', '5000 mAh Battery', 'MediaTek Helio G95 Processor', '30W Charger', '1 Year Warranty for Mobile and 6 Months for Accessories']</t>
  </si>
  <si>
    <t>POCO M2 Pro (Out of the Blue, 64 GB)</t>
  </si>
  <si>
    <t>['6 GB RAM | 64 GB ROM | Expandable Upto 512 GB', '16.94 cm (6.67 inch) Full HD+ Display', '48MP + 8MP + 5MP + 2MP | 16MP Front Camera', '5000 mAh Lithium-ion Polymer Battery', 'Qualcomm Snapdragon 720G Processor', '1 Year for Handset, 6 Months for Accessories']</t>
  </si>
  <si>
    <t>vivo Y21T (Midnight Blue, 128 GB)</t>
  </si>
  <si>
    <t>['4 GB RAM | 128 GB ROM | Expandable Upto 1 TB', '16.71 cm (6.58 inch) Full HD+ Display', '50MP + 2MP + 2MP | 8MP Front Camera', '5000 mAh Lithium Battery', 'Qualcomm Snapdragon 680 Processor', '1 Year for Device &amp; 6 Months for In-box Accessories']</t>
  </si>
  <si>
    <t>itel it5026</t>
  </si>
  <si>
    <t>['4 MB RAM | 4 MB ROM', '6.1 cm (2.4 inch) Display', '2MP Rear Camera', '1200 mAh Battery', '1 YEAR Brand Warranty']</t>
  </si>
  <si>
    <t>['4 MB RAM | 4 MB ROM', '6.1 cm (2.4 inch) Display', '2MP Rear Camera', '1200 mAh Battery', '1 Year Manufacturer Warranty on handset and six month of accessories']</t>
  </si>
  <si>
    <t>SAMSUNG Galaxy F12 (Sea Green, 128 GB)</t>
  </si>
  <si>
    <t>realme C25_Y (Glacier Blue, 64 GB)</t>
  </si>
  <si>
    <t>APPLE iPhone 12 Pro (Silver, 256 GB)</t>
  </si>
  <si>
    <t>vivo Y22 (Metaverse Green, 64 GB)</t>
  </si>
  <si>
    <t>['4 GB RAM | 64 GB ROM | Expandable Upto 1 TB', '16.64 cm (6.55 inch) HD+ Display', '50MP + 2MP | 8MP Front Camera', '5000 mAh Lithium Battery', 'Mediatek Helio G70 Processor', '1 Year of Device &amp; 6 Months for In-Box Accessories']</t>
  </si>
  <si>
    <t>Lvix L1 King</t>
  </si>
  <si>
    <t>Lvix</t>
  </si>
  <si>
    <t>['16 MB RAM | 32 MB ROM', '7.11 cm (2.8 inch) Display', '0.3MP Rear Camera', '3000 mAh Battery', '3 Months Warranty']</t>
  </si>
  <si>
    <t>vivo Y22 (Starlit Blue, 64 GB)</t>
  </si>
  <si>
    <t>REDMI A1+ (Light Blue, 32 GB)</t>
  </si>
  <si>
    <t>itel Muzik 110</t>
  </si>
  <si>
    <t>['4 MB RAM | 4 MB ROM | Expandable Upto 32 GB', '4.57 cm (1.8 inch) Display', '0.3MP Rear Camera', '1900 mAh Lithium-ion Battery', 'SC6531E Processor', '1 Year Manufacturer Warranty for Device and 6 Months Manufacturer Warranty for In-box Accessories Including Batteries from the Date of Purchase']</t>
  </si>
  <si>
    <t>realme 9 Pro+ 5G (Sunrise Blue, 256 GB)</t>
  </si>
  <si>
    <t>REDMI Note 10S (Shadow Black, 128 GB)</t>
  </si>
  <si>
    <t>['8 GB RAM | 128 GB ROM | Expandable Upto 512 GB', '16.33 cm (6.43 inch) Full HD+ Super AMOLED Display', '64MP + 8MP + 2MP + 2MP | 13MP Front Camera', '5000 mAh Lithium-Ploymer Battery', 'Mediatek Helio G95 Processor', '1 Year Manufacturer Warranty for Phone and 6 Months Warranty for In the Box Accessories']</t>
  </si>
  <si>
    <t>LAVA Z2 Max (Stroked Blue, 32 GB)</t>
  </si>
  <si>
    <t>['2 GB RAM | 32 GB ROM | Expandable Upto 256 GB', '17.78 cm (7 inch) HD+ Display', '13MP + 2MP | 8MP Front Camera', '6000 mAh Li-Polymer Battery', 'MediaTek Helio Quad Core Processor', '1 Year Handset Warranty and 6 Months Warranty on Accessories']</t>
  </si>
  <si>
    <t>REDMI Note 10 Pro Max (Vintage Bronze, 128 GB)</t>
  </si>
  <si>
    <t>['6 GB RAM | 128 GB ROM | Expandable Upto 512 GB', '16.94 cm (6.67 inch) Full HD+ Display', '108MP Rear Camera | 16MP Front Camera', '5020 mAh Battery', 'Qualcomm Snapdragon 732G Processor', '1 Year Manufacturer Warranty for Phone and 6 Months Warranty for In the Box Accessories']</t>
  </si>
  <si>
    <t>['6 GB RAM | 128 GB ROM | Expandable Upto 1 TB', '16.51 cm (6.5 inch) Full HD+ Display', '64MP + 12MP + 5MP + 5MP | 32MP Front Camera', '5000 mAh Lithium Ion Battery', 'Exynos Octa Core Processor Processor', '1 Year Manufacturer Warranty for Device and 6 Months Manufacturer Warranty for In-Box']</t>
  </si>
  <si>
    <t>APPLE iPhone 14 Plus (Blue, 128 GB)</t>
  </si>
  <si>
    <t>OPPO A12 (Flowing Silver, 32 GB)</t>
  </si>
  <si>
    <t>['3 GB RAM | 32 GB ROM | Expandable Upto 256 GB', '15.8 cm (6.22 inch) HD+ Display', '13MP + 2MP | 5MP Front Camera', '4230 mAh Battery', 'MediaTek Helio P35 Processor', 'Brand Warranty of 1 Year Available for Mobile Including Battery and 6 Months for Accessories']</t>
  </si>
  <si>
    <t>POCO M5 (Yellow, 128 GB)</t>
  </si>
  <si>
    <t>APPLE iPhone 14 Plus (Purple, 256 GB)</t>
  </si>
  <si>
    <t>['256 GB ROM', '17.02 cm (6.7 inch) Super Retina XDR Display', '12MP + 12MP | 12MP Front Camera', 'A15 Bionic Chip, 6 Core Processor Processor', '1 Year Warranty for Phone and 6 Months Warranty for In-Box Accessories']</t>
  </si>
  <si>
    <t>Kechaoda K28</t>
  </si>
  <si>
    <t>['32 MB RAM | 64 MB ROM | Expandable Upto 16 GB', '6.1 cm (2.4 inch) QVGA Display', '0.3MP Rear Camera', '1700 mAh Battery', '1 Year Manufacturer Warranty']</t>
  </si>
  <si>
    <t>OPPO A77 (Sky Blue, 64 GB)</t>
  </si>
  <si>
    <t>['4 GB RAM | 64 GB ROM | Expandable Upto 1 TB', '16.66 cm (6.56 inch) HD+ Display', '50MP + 2MP | 8MP Front Camera', '5000 mAh Lithium-ion Polymer Battery', 'Mediatek Helio G35 Processor', '1 Year on Handset and 6 Months on Accessories']</t>
  </si>
  <si>
    <t>vivo Y21T (Pearl White, 128 GB)</t>
  </si>
  <si>
    <t>REDMI Note 10 Pro (Vintage Bronze, 128 GB)</t>
  </si>
  <si>
    <t>['6 GB RAM | 128 GB ROM | Expandable Upto 512 GB', '16.94 cm (6.67 inch) Full HD+ Super AMOLED Display', '64MP + 8MP + 5MP + 2MP | 16MP Front Camera', '5020 mAh Li-Polymer Battery', 'Qualcomm Snapdragon 732G Processor', '1 Year Manufacturer Warranty for Phone and 6 Months Warranty for In the Box Accessories']</t>
  </si>
  <si>
    <t>['4 MB RAM | 32 MB ROM', '4.5 cm (1.77 inch) Display', '1MP Rear Camera', '800 mAh Battery', '1 YEAR']</t>
  </si>
  <si>
    <t>Micromax X809</t>
  </si>
  <si>
    <t>['32 MB RAM | 32 MB ROM', '7.11 cm (2.8 inch) Display', '1MP Rear Camera', '1000 mAh Battery', '1 Year Warranty']</t>
  </si>
  <si>
    <t>['8 GB RAM | 128 GB ROM | Expandable Upto 1 TB', '16.94 cm (6.67 inch) Full HD+ AMOLED Display', '108MP Rear Camera | 16MP Front Camera', '5160 mAh Li-Polymer Battery', 'Mediatek Dimensity 920 Processor', '1 Year Manufacturer Warranty for Phone and 6 Months Warranty for in the Box Accessories']</t>
  </si>
  <si>
    <t>IQOO Z6 44W (Lumina Blue, 128 GB)</t>
  </si>
  <si>
    <t>['4 GB RAM | 128 GB ROM', '16.36 cm (6.44 inch) Display', '50MP + 50MP + 2MP + 2MP | 16MP + 16MP Dual Front Camera', '5000 mAh Battery', '1 Year']</t>
  </si>
  <si>
    <t>OPPO A77s (Starry Black, 128 GB)</t>
  </si>
  <si>
    <t>Infinix Zero 5G (Cosmic Black, 128 GB)</t>
  </si>
  <si>
    <t>['8 GB RAM | 128 GB ROM | Expandable Upto 256 GB', '17.22 cm (6.78 inch) Full HD+ Display', '48 MP + 13 MP Portrait Lens + 2 MP Bokeh Lens | 16MP Front Camera', '5000 mAh Li-ion Polymer Battery', 'Mediatek Dimensity 900 Processor', '1 Year on Handset and 6 Months on Accessories']</t>
  </si>
  <si>
    <t>Infinix Zero 5G (Skylight Orange, 128 GB)</t>
  </si>
  <si>
    <t>MOTOROLA Edge 30 Ultra (Interstellar Black, 128 GB)</t>
  </si>
  <si>
    <t>['8 GB RAM | 128 GB ROM', '16.94 cm (6.67 inch) Full HD+ Display', '200MP + 50MP + 12MP | 60MP Front Camera', '4610 mAh Lithium Battery', 'Qualcomm Snapdragon 8+ Gen 1 Processor', '1 Year on Handset and 6 Months on Accessories']</t>
  </si>
  <si>
    <t>OPPO A55 (Rainbow Blue, 128 GB)</t>
  </si>
  <si>
    <t>['6 GB RAM | 128 GB ROM | Expandable Upto 256 GB', '16.54 cm (6.51 inch) HD+ Display', '50MP + 2MP + 2MP | 16MP Front Camera', '5000 mAh Lithium-ion Polymer Battery', 'MediaTek Helio G35 Processor', 'Brand Warranty of 1 Year Available for Mobile Including Battery and 6 Months for Accessories']</t>
  </si>
  <si>
    <t>Kechaoda K33 Rock</t>
  </si>
  <si>
    <t>['32 MB RAM | 32 MB ROM', '3.56 cm (1.4 inch) Display', '0.3MP Rear Camera', '1000 mAh Battery', '1 Year Warranty']</t>
  </si>
  <si>
    <t>KARBONN K31 Star</t>
  </si>
  <si>
    <t>KARBONN</t>
  </si>
  <si>
    <t>['35 MB RAM | 32 MB ROM | Expandable Upto 32 GB', '6.1 cm (2.4 inch) HVGA Display', '0.03MP Rear Camera', '1800 mAh Battery', '1 year handset and 6 Month Box Accessories']</t>
  </si>
  <si>
    <t>MOTOROLA Edge 30 Pro (Stardust White, 128 GB)</t>
  </si>
  <si>
    <t>['8 GB RAM | 128 GB ROM', '17.02 cm (6.7 inch) Full HD+ AMOLED Display', '50MP + 50MP + 2MP | 60MP Front Camera', '4800 mAh Lithium Polymer Battery', 'Qualcomm Snapdragon 8 Gen 1 Processor', '1 Year on Handset and 6 Months on Accessories']</t>
  </si>
  <si>
    <t>OPPO A54 (Crystal Black, 128 GB)</t>
  </si>
  <si>
    <t>['4 GB RAM | 128 GB ROM | Expandable Upto 256 GB', '16.54 cm (6.51 inch) HD+ Display', '13MP + 2MP + 2MP | 16MP Front Camera', '5000 mAh Lithium-ion Polymer Battery', 'MediaTek Helio P35 Processor', 'Brand Warranty of 1 Year Available for Mobile Including Battery and 6 Months for Accessories']</t>
  </si>
  <si>
    <t>OPPO A54 (Moonlight Gold, 64 GB)</t>
  </si>
  <si>
    <t>['4 GB RAM | 64 GB ROM | Expandable Upto 256 GB', '16.54 cm (6.51 inch) HD+ Display', '13MP + 2MP + 2MP | 16MP Front Camera', '5000 mAh Lithium-ion Polymer Battery', 'MediaTek Helio P35 Processor', 'Brand Warranty of 1 Year Available for Mobile Including Battery and 6 Months for Accessories']</t>
  </si>
  <si>
    <t>REDMI Note 11T 5G (Stardust White, 64 GB)</t>
  </si>
  <si>
    <t>['6 GB RAM | 64 GB ROM', '16.76 cm (6.6 inch) Display', '50MP Rear Camera', '5000 mAh Battery', 'Octa Core Processor', '12 months']</t>
  </si>
  <si>
    <t>LAVA A9</t>
  </si>
  <si>
    <t>['24 MB RAM | 32 MB ROM | Expandable Upto 32 GB', '7.11 cm (2.8 inch) QVGA Display', '1.3MP Rear Camera', '1700 mAh Lithium-ion Battery', '1 Year Manufacturer Replacement Guarantee for Phone and 6 Months Replacement for Accessories in the Box']</t>
  </si>
  <si>
    <t>Micromax IN 1 (Purple, 128 GB)</t>
  </si>
  <si>
    <t>['6 GB RAM | 128 GB ROM | Expandable Upto 256 GB', '16.94 cm (6.67 inch) Full HD+ Display', '48MP + 2MP + 2MP | 8MP Front Camera', '5000 mAh Lithium Polymer Battery', 'MediaTek Helio G80 Processor', 'One Year for Handset and 6 Months for Accessories']</t>
  </si>
  <si>
    <t>APPLE iPhone 14 Plus (Starlight, 256 GB)</t>
  </si>
  <si>
    <t>POCO C3 (Matte Black, 32 GB)</t>
  </si>
  <si>
    <t>['3 GB RAM | 32 GB ROM | Expandable Upto 512 GB', '16.59 cm (6.53 inch) HD+ Display', '13MP + 2MP + 2MP | 5MP Front Camera', '5000 mAh Li-ion Polymer Battery', 'Mediatek Helio G35 Processor', '1 Year on Handset and 6 Months on Accessories']</t>
  </si>
  <si>
    <t>Infinix Note 11s (Haze Green, 64 GB)</t>
  </si>
  <si>
    <t>['6 GB RAM | 64 GB ROM | Expandable Upto 512 GB', '17.65 cm (6.95 inch) Full HD+ Display', '50 MP + 2 MP Depth Lens + 2 MP Macro Lens | 16MP Front Camera', '5000 mAh Li-ion Polymer Battery', 'MediaTek Helio G96 Processor', '1 Year on Handset and 6 Months on Accessories']</t>
  </si>
  <si>
    <t>vivo V23e 5G (Sunshine Gold, 128 GB)</t>
  </si>
  <si>
    <t>['8 GB RAM | 128 GB ROM | Expandable Upto 1 TB', '16.36 cm (6.44 inch) Full HD+ AMOLED Display', '50MP + 8MP + 2MP | 44MP Front Camera', '4050 mAh Lithium Battery', 'Mediatek Dimensity 810 Processor', '1 Year Manufacturer Warranty for Phone and 6 Months Warranty for In the Box Accessories']</t>
  </si>
  <si>
    <t>['32 MB RAM | 32 MB ROM', '3.66 cm (1.44 inch) Display', '0.3MP Rear Camera', '850 mAh Battery', '6 Months']</t>
  </si>
  <si>
    <t>OPPO Reno7 Pro 5G (Starlight Black, 256 GB)</t>
  </si>
  <si>
    <t>['12 GB RAM | 256 GB ROM',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</si>
  <si>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OPPO Reno7 Pro 5G (Startrails Blue, 256 GB)</t>
  </si>
  <si>
    <t>['12 GB RAM | 256 GB ROM | Expandable Upto 7 GB',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</si>
  <si>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REDMI 9 Prime (Matte Black, 128 GB)</t>
  </si>
  <si>
    <t>['4 GB RAM | 128 GB ROM | Expandable Upto 512 GB', '16.59 cm (6.53 inch) Full HD+ Display', '13MP + 8MP + 5MP + 2MP | 8MP Front Camera', '5000 mAh Battery', 'MediaTek Helio G80 Processor', '1 Year Manufacturer Warranty']</t>
  </si>
  <si>
    <t>itel IT5026</t>
  </si>
  <si>
    <t>['4 MB RAM | 4 MB ROM | Expandable Upto 32 GB', '6.1 cm (2.4 inch) Display', '2MP Rear Camera', '1200 mAh Lithium-ion Battery', 'SC6531E Processor', '1 Year Manufacturer Warranty for Device and 6 Months Manufacturer Warranty for In-box Accessories Including Batteries from the Date of Purchase']</t>
  </si>
  <si>
    <t>realme 8i (Space Black, 128 GB)</t>
  </si>
  <si>
    <t>['6 GB RAM | 128 GB ROM | Expandable Upto 256 GB', '16.76 cm (6.6 inch) Full HD+ Display', '50MP + 2MP + 2MP | 16MP Front Camera', '5000 mAh Battery', 'MediaTek Helio G96 Processor', '1 Year Warranty for Mobile and 6 Months for Accessories']</t>
  </si>
  <si>
    <t>IQOO Neo 6 5G (Cyber Rage, 128 GB)</t>
  </si>
  <si>
    <t>APPLE iPhone 14 ((PRODUCT)RED, 256 GB)</t>
  </si>
  <si>
    <t>vivo Y15c (Mystic Blue, 32 GB)</t>
  </si>
  <si>
    <t>Nokia 105</t>
  </si>
  <si>
    <t>['32 MB ROM', '3.56 cm (1.4 inch) Display', '800 mAh3 Li-Ion Battery', '1 Year Manufacturer Warranty']</t>
  </si>
  <si>
    <t>APPLE iPhone 13 (Blue, 512 GB)</t>
  </si>
  <si>
    <t>MOTOROLA G40 Fusion (Frosted Champagne, 128 GB)</t>
  </si>
  <si>
    <t>['6 GB RAM | 128 GB ROM', '17.22 cm (6.78 inch) Full HD+ Display', '64MP + 8MP + 2MP | 16MP Front Camera', '6000 mAh Battery', 'Qualcomm Snapdragon 732G Processor', '120Hz Refresh Rate', 'Stock Android Experience', '1 Year on Handset and 6 Months on Accessories']</t>
  </si>
  <si>
    <t>Tecno Spark 9T (Turquoise Cyan, 64 GB)</t>
  </si>
  <si>
    <t>['4 GB RAM | 64 GB ROM | Expandable Upto 512 GB', '16.76 cm (6.6 inch) Full HD+ Display', '50MP + 2MP | 8MP Front Camera', '5000 mAh Battery', 'MediaTek Helio G35 Processor', '1 Year Warranty for Handset, 6 Months for Accessories']</t>
  </si>
  <si>
    <t>MOTOROLA e32s (Misty Silver, 64 GB)</t>
  </si>
  <si>
    <t>realme C25_Y (Glacier Blue, 128 GB)</t>
  </si>
  <si>
    <t>['4 GB RAM | 128 GB ROM', '16.51 cm (6.5 inch) HD+ Display', '50MP + 2MP + 2MP | 8MP Front Camera', '5000 mAh LiPo Battery', 'Unisoc T618 Processor', '1 Year Domestic Warranty']</t>
  </si>
  <si>
    <t>Redmi Note 9 Pro (Glacier White, 64 GB)</t>
  </si>
  <si>
    <t>['4 GB RAM | 64 GB ROM | Expandable Upto 512 GB', '16.94 cm (6.67 inch) Full HD+ Display', '48MP + 8MP + 5MP + 2MP | 16MP Front Camera', '5020 mAh Battery', 'QualcommÂ® Snapdragonâ„¢ 720G Processor', '1 year manufacturer warranty for device and 6 months manufacturer warranty for in-box accessories']</t>
  </si>
  <si>
    <t>APPLE iPhone 12 mini (Black, 256 GB)</t>
  </si>
  <si>
    <t>APPLE iPhone 14 (Starlight, 128 GB)</t>
  </si>
  <si>
    <t>Micromax S115</t>
  </si>
  <si>
    <t>['32 MB RAM | 32 MB ROM', '4.5 cm (1.77 inch) Display', '800 mAh Battery', '1 Year Manufacturer Warranty']</t>
  </si>
  <si>
    <t>APPLE iPhone 12 mini (Red, 256 GB)</t>
  </si>
  <si>
    <t>vivo Y22 (Metaverse Green, 128 GB)</t>
  </si>
  <si>
    <t>['6 GB RAM | 128 GB ROM | Expandable Upto 1 TB', '16.64 cm (6.55 inch) HD+ Display', '50MP + 2MP | 8MP Front Camera', '5000 mAh Lithium Battery', 'Mediatek Helio G70 Processor', '1 Year of Device &amp; 6 Months for In-Box Accessories']</t>
  </si>
  <si>
    <t>LAVA A5</t>
  </si>
  <si>
    <t>['32 MB RAM | 24 MB ROM | Expandable Upto 32 GB', '6.1 cm (2.4 inch) QVGA Display', '0.3MP Rear Camera', '1000 mAh Li-ion Battery', 'Brand Warranty of 1 Year Available for Mobile and 6 Months for Battery and Accessories']</t>
  </si>
  <si>
    <t>realme 8 (Cyber Silver, 128 GB)</t>
  </si>
  <si>
    <t>['6 GB RAM | 128 GB ROM | Expandable Upto 256 GB', '16.26 cm (6.4 inch) Full HD+ Display', '64MP + 8MP + 2MP + 2MP | 16MP Front Camera', '5000 mAh Battery', 'MediaTek Helio G95 Processor', 'Super AMOLED Display', '1 Year Warranty for Mobile and 6 Months for Accessories']</t>
  </si>
  <si>
    <t>REDMI Note 9 (Arctic White, 128 GB)</t>
  </si>
  <si>
    <t>['4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</si>
  <si>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realme 8 (Cyber Black, 128 GB)</t>
  </si>
  <si>
    <t>MOTOROLA Edge 30 Ultra (Interstellar Black, 256 GB)</t>
  </si>
  <si>
    <t>['12 GB RAM | 256 GB ROM', '16.94 cm (6.67 inch) Full HD+ Display', '200MP + 50MP + 12MP | 60MP Front Camera', '4610 mAh Lithium Battery', 'Qualcomm Snapdragon 8+ Gen 1 Processor', '1 Year on Handset and 6 Months on Accessories']</t>
  </si>
  <si>
    <t>['32 MB RAM | 64 MB ROM', '3.66 cm (1.44 inch) Display', '1.3MP Rear Camera', '400 mAh Battery', '1 year brand Service Center Warranty']</t>
  </si>
  <si>
    <t>realme 8s 5G (Universe Blue, 128 GB)</t>
  </si>
  <si>
    <t>POCO F3 GT 5G (Predator Black, 128 GB)</t>
  </si>
  <si>
    <t>['8 GB RAM | 128 GB ROM', '16.94 cm (6.67 inch) Full HD+ Display', '64MP + 8MP + 2MP | 16MP Front Camera', '5065 mAh Lithium-ion Polymer Battery', 'MediaTek Dimensity 1200 Processor', 'Multiple Hands-free Voice Assistant', '1 Year Warranty for Handset, 6 Months for Accessories']</t>
  </si>
  <si>
    <t>realme C25Y (Metal Grey, 64 GB)</t>
  </si>
  <si>
    <t>['4 GB RAM | 64 GB ROM | Expandable Upto 256 GB', '16.51 cm (6.5 inch) HD+ Display', '50MP + 2MP + 2MP | 8MP Front Camera', '5000 mAh Battery', 'Unisoc T610 Octa Core Processor', '1 Year Warranty for Mobile and 6 Months for Accessories']</t>
  </si>
  <si>
    <t>MOTOROLA Edge 30 Fusion (Cosmic grey, 128 GB)</t>
  </si>
  <si>
    <t>OPPO A17K (Gold, 64 GB)</t>
  </si>
  <si>
    <t>['3 GB RAM | 64 GB ROM | Expandable Upto 1 TB', '16.66 cm (6.56 inch) Display', '8MP Rear Camera | 5MP Front Camera', '5000 mAh Battery', 'MTK Helio G35 Processor', '1 YEAR']</t>
  </si>
  <si>
    <t>LAVA A7 2020</t>
  </si>
  <si>
    <t>['24 MB RAM | 32 MB ROM | Expandable Upto 32 GB', '6.1 cm (2.4 inch) Display', '0.3MP Rear Camera', '1800 mAh Lithium-ion Battery', '1 Year Manufacturer Replacement Guarantee for Phone and 6 Months Replacement for Accessories in the Box']</t>
  </si>
  <si>
    <t>MTR MT310</t>
  </si>
  <si>
    <t>['64 MB RAM | 64 MB ROM', '4.57 cm (1.8 inch) Display', '0.3MP Rear Camera', '800 mAh Battery', '1 Year Warranty']</t>
  </si>
  <si>
    <t>realme GT Master Edition (Daybreak Blue, 128 GB)</t>
  </si>
  <si>
    <t>['8 GB RAM | 128 GB ROM', '16.33 cm (6.43 inch) Full HD+ Display', '64MP + 8MP + 2MP | 32MP Front Camera', '4300 mAh Battery', 'Qualcomm Snapdragon 778G Processor', '1 Year Warranty for Mobile and 6 Months for Accessories']</t>
  </si>
  <si>
    <t>MOTOROLA G60 (Frosted Champagne, 128 GB)</t>
  </si>
  <si>
    <t>MOTOROLA G40 Fusion (Frosted Champagne, 64 GB)</t>
  </si>
  <si>
    <t>['4 GB RAM | 64 GB ROM', '17.22 cm (6.78 inch) Full HD+ Display', '64MP + 8MP + 2MP | 16MP Front Camera', '6000 mAh Battery', 'Qualcomm Snapdragon 732G Processor', '120Hz Refresh Rate', 'Stock Android Experience', '1 Year on Handset and 6 Months on Accessories']</t>
  </si>
  <si>
    <t>Infinix Note 11s (Mithril Grey, 64 GB)</t>
  </si>
  <si>
    <t>SAMSUNG Galaxy A04s (Green, 64 GB)</t>
  </si>
  <si>
    <t>['4 GB RAM | 64 GB ROM', '16.51 cm (6.5 inch) HD+ Display', '50MP + 50MP + 2MP + 2MP | 5MP Front Camera', '5000 mAh Lithium-ion Battery', 'Exynos Octa Core Processor Processor', '1 Year Manufacturer Warranty For Device And 6 Months Manufacturer Warranty For In-box Accessories']</t>
  </si>
  <si>
    <t>SAMSUNG Galaxy A53 (Awesome Blue, 128 GB)</t>
  </si>
  <si>
    <t>realme Narzo 50A (Oxygen Green, 128 GB)</t>
  </si>
  <si>
    <t>['4 GB RAM | 128 GB ROM | Expandable Upto 256 GB', '16.51 cm (6.5 inch) HD+ Display', '50MP + 2MP + 2MP | 8MP Front Camera', '6000 mAh Battery', 'MediaTek Helio G85 Processor', '1 Year Warranty for Mobile and 6 Months for Accessories']</t>
  </si>
  <si>
    <t>REDMI 9 Power (Fiery Red, 64 GB)</t>
  </si>
  <si>
    <t>ANGAGE A2320</t>
  </si>
  <si>
    <t>ANGAGE</t>
  </si>
  <si>
    <t>['64 MB RAM | 64 MB ROM | Expandable Upto 32 GB', '4.5 cm (1.77 inch) Display', '0.3MP Rear Camera', '1100 mAh Battery', '1 Month Manufacturing Warranty']</t>
  </si>
  <si>
    <t>realme Narzo 50i (Mint Green, 32 GB)</t>
  </si>
  <si>
    <t>realme Narzo 50i (Carbon Black, 64 GB)</t>
  </si>
  <si>
    <t>['4 GB RAM | 64 GB ROM | Expandable Upto 256 GB', '16.51 cm (6.5 inch) Display', '8MP Rear Camera | 5MP Front Camera', '5000 mAh Battery', 'SC9863A Processor', '1 Year Warranty for Mobile and 6 Months for Accessories']</t>
  </si>
  <si>
    <t>IQOO Z6 5G (Chromatic Blue, 128 GB)</t>
  </si>
  <si>
    <t>['4 GB RAM | 128 GB ROM', '16.71 cm (6.58 inch) Display', '50MP + 48MP + 2MP + 2MP | 16MP + 16MP Dual Front Camera', '5000 mAh Battery', '1 Year Warranty']</t>
  </si>
  <si>
    <t>POCO M3 (Power Black, 64 GB)</t>
  </si>
  <si>
    <t>['4 GB RAM | 64 GB ROM | Expandable Upto 512 GB', '16.59 cm (6.53 inch) Full HD+ Display', '48MP + 2MP + 2MP | 8MP Front Camera', '6000 mAh Lithium-ion Polymer Battery', 'Qualcomm Snapdragon 662 Processor', 'Multiple Hands-free Voice Assistant', 'One Year Warranty for Handset, 6 Months for Accessories']</t>
  </si>
  <si>
    <t>REDMI Note 9 (Pebble Grey, 64 GB)</t>
  </si>
  <si>
    <t>['4 GB RAM | 64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</si>
  <si>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Plus (Blue, 256 GB)</t>
  </si>
  <si>
    <t>SAMSUNG Galaxy S22 Plus 5G (Phantom Black, 128 GB)</t>
  </si>
  <si>
    <t>APPLE iPhone 12 (Red, 64 GB)</t>
  </si>
  <si>
    <t>['64 GB ROM', '15.49 cm (6.1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</si>
  <si>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A33 (Awesome Peach, 128 GB)</t>
  </si>
  <si>
    <t>['6 GB RAM | 128 GB ROM | Expandable Upto 1 TB', '16.26 cm (6.4 inch) Full HD+ Display', '48MP + 8MP + 5MP + 2MP | 13MP Front Camera', '5000 mAh Li-ion Battery', 'Exynos 1280 Processor', '1 Year Manufacturer Warranty for Device and 6 Months Manufacturer Warranty for In-Box']</t>
  </si>
  <si>
    <t>MOTOROLA G30 (Dark Pearl, 64 GB)</t>
  </si>
  <si>
    <t>['4 GB RAM | 64 GB ROM', '16.54 cm (6.51 inch) HD+ Display', '64MP + 8MP + 2MP + 2MP | 13MP Front Camera', '5000 mAh Battery', 'Snapdragon 662 Processor', 'Stock Android Experience | 90Hz Refresh Rate', '1 Year on Handset and 6 Months on Accessories']</t>
  </si>
  <si>
    <t>POCO M3 (Cool Blue, 64 GB)</t>
  </si>
  <si>
    <t>['6 GB RAM | 64 GB ROM | Expandable Upto 512 GB', '16.59 cm (6.53 inch) Full HD+ Display', '48MP + 2MP + 2MP | 8MP Front Camera', '6000 mAh Lithium-ion Polymer Battery', 'Qualcomm Snapdragon 662 Processor', 'Multiple Hands-free Voice Assistant', 'One Year Warranty for Handset, 6 Months for Accessories']</t>
  </si>
  <si>
    <t>vivo V23 Pro 5G (Sunshine Gold, 128 GB)</t>
  </si>
  <si>
    <t>['8 GB RAM | 128 GB ROM', '16.66 cm (6.56 inch) Full HD+ Display', '108MP + 8MP + 2MP | 50MP + 8MP Dual Front Camera', '4300 mAh Lithium Battery', 'Mediatek Dimensity 1200 Processor', '1 Year Manufacturer Warranty for Phone and 6 Months Warranty for In the Box Accessories']</t>
  </si>
  <si>
    <t>OPPO A33 (Moonlight Black, 32 GB)</t>
  </si>
  <si>
    <t>['3 GB RAM | 32 GB ROM | Expandable Upto 256 GB', '16.51 cm (6.5 inch) HD+ Display', '13MP + 2MP + 2MP | 8MP Front Camera', '5000 mAh Lithium-ion Polymer Battery', 'Qualcomm Snapdragon 460 Processor', '90 Hz Punch Hole Display', '18W Fast Charging', 'Brand Warranty of 1 Year Available for Mobile Including Battery and 6 Months for Accessories']</t>
  </si>
  <si>
    <t>MOTOROLA e32 (Eco Black, 64 GB)</t>
  </si>
  <si>
    <t>['4 GB RAM | 64 GB ROM | Expandable Upto 1 TB', '16.51 cm (6.5 inch) HD+ Display', '50MP + 2MP | 8MP Front Camera', '5000 mAh Battery', 'Mediatek Helio G37 Processor', '1 Year on Handset and 6 Months on Accessories']</t>
  </si>
  <si>
    <t>REDMI Note 9 (Pebble Grey, 128 GB)</t>
  </si>
  <si>
    <t>SAMSUNG Galaxy A13 (Blue, 128 GB)</t>
  </si>
  <si>
    <t>['6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</si>
  <si>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REDMI Note 11 Pro (Star Blue, 128 GB)</t>
  </si>
  <si>
    <t>OPPO F21 Pro (Cosmic Black, 128 GB)</t>
  </si>
  <si>
    <t>['8 GB RAM | 128 GB ROM', '16.33 cm (6.43 inch) Display', '64MP Rear Camera', '4500 mAh Battery', '12 months']</t>
  </si>
  <si>
    <t>Discount_per</t>
  </si>
  <si>
    <t>6%</t>
  </si>
  <si>
    <t>11%</t>
  </si>
  <si>
    <t>38%</t>
  </si>
  <si>
    <t>5%</t>
  </si>
  <si>
    <t>13%</t>
  </si>
  <si>
    <t>10%</t>
  </si>
  <si>
    <t>8%</t>
  </si>
  <si>
    <t>9%</t>
  </si>
  <si>
    <t>35%</t>
  </si>
  <si>
    <t>3%</t>
  </si>
  <si>
    <t>17%</t>
  </si>
  <si>
    <t>12%</t>
  </si>
  <si>
    <t>19%</t>
  </si>
  <si>
    <t>26%</t>
  </si>
  <si>
    <t>4%</t>
  </si>
  <si>
    <t>30%</t>
  </si>
  <si>
    <t>2%</t>
  </si>
  <si>
    <t>23%</t>
  </si>
  <si>
    <t>14%</t>
  </si>
  <si>
    <t>1%</t>
  </si>
  <si>
    <t>31%</t>
  </si>
  <si>
    <t>24%</t>
  </si>
  <si>
    <t>37%</t>
  </si>
  <si>
    <t>33%</t>
  </si>
  <si>
    <t>29%</t>
  </si>
  <si>
    <t>34%</t>
  </si>
  <si>
    <t>27%</t>
  </si>
  <si>
    <t>28%</t>
  </si>
  <si>
    <t>25%</t>
  </si>
  <si>
    <t>42%</t>
  </si>
  <si>
    <t>32%</t>
  </si>
  <si>
    <t>16%</t>
  </si>
  <si>
    <t>7%</t>
  </si>
  <si>
    <t>22%</t>
  </si>
  <si>
    <t>36%</t>
  </si>
  <si>
    <t>41%</t>
  </si>
  <si>
    <t>20%</t>
  </si>
  <si>
    <t>21%</t>
  </si>
  <si>
    <t>18%</t>
  </si>
  <si>
    <t>15%</t>
  </si>
  <si>
    <t>40%</t>
  </si>
  <si>
    <t>46%</t>
  </si>
  <si>
    <t>My Functions</t>
  </si>
  <si>
    <t>AVERAGE</t>
  </si>
  <si>
    <t>MEDIAN</t>
  </si>
  <si>
    <t>MODE</t>
  </si>
  <si>
    <t>MAX VALUE</t>
  </si>
  <si>
    <t>MIN VALUE</t>
  </si>
  <si>
    <t>RANGE</t>
  </si>
  <si>
    <t>VARIANCE</t>
  </si>
  <si>
    <t>STD DEVIATION</t>
  </si>
  <si>
    <t>COUNT</t>
  </si>
  <si>
    <t>SR.NO</t>
  </si>
  <si>
    <t>Price Range</t>
  </si>
  <si>
    <t>Discount_Total</t>
  </si>
  <si>
    <t>Row Labels</t>
  </si>
  <si>
    <t>Average of Ratings</t>
  </si>
  <si>
    <t>Average of No_of_ratings</t>
  </si>
  <si>
    <t>Distinct Count of Brand</t>
  </si>
  <si>
    <t>Average of No_of_reviews</t>
  </si>
  <si>
    <t>Average of Discount_Total</t>
  </si>
  <si>
    <t>Average of MRP</t>
  </si>
  <si>
    <t>Distinct Count of Name</t>
  </si>
  <si>
    <t>Average of MSP</t>
  </si>
  <si>
    <t>AVG RATING</t>
  </si>
  <si>
    <t>AVG NO. OF RATINGS</t>
  </si>
  <si>
    <t>AVG NO. OF REVIEWS</t>
  </si>
  <si>
    <t>AVG MRP</t>
  </si>
  <si>
    <t>AVG MSP</t>
  </si>
  <si>
    <t>TOTAL BRANDS</t>
  </si>
  <si>
    <t>TOTAL MOBILES</t>
  </si>
  <si>
    <t>PARTICULARS</t>
  </si>
  <si>
    <t>TOP 5 BRANDS AS PER NO. OF RATINGS</t>
  </si>
  <si>
    <t>TOP 5 BRANDS AS PER NO. OF REVIEWS</t>
  </si>
  <si>
    <t>TOP 5 BRANDS AS PER DISCOUNT</t>
  </si>
  <si>
    <t>TOP 5 BRANDS AS PER RATINGS</t>
  </si>
  <si>
    <t xml:space="preserve"> </t>
  </si>
  <si>
    <t>TOP 5 MOBILES AS PER RATINGS</t>
  </si>
  <si>
    <t>TOP 5 MOBILES AS PER NO. OF RATINGS</t>
  </si>
  <si>
    <t>TOP 5 MOBILES AS PER NO. OF REVIEWS</t>
  </si>
  <si>
    <t>TOP 5 MOBILES AS PER DISCOUNT</t>
  </si>
  <si>
    <t>PRICE RANGE</t>
  </si>
  <si>
    <t>20k to 40k</t>
  </si>
  <si>
    <t>Above 40k</t>
  </si>
  <si>
    <t>Below 20k</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</si>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</sst>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
    <numFmt numFmtId="165" formatCode="0.0"/>
    <numFmt numFmtId="166" formatCode="0.0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23">
    <xf numFmtId="0" fontId="0" fillId="0" borderId="0" xfId="0"/>
    <xf numFmtId="0" fontId="0" fillId="0" borderId="10" xfId="0" applyBorder="1" applyAlignment="1">
      <alignment horizontal="center" vertic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164" fontId="0" fillId="0" borderId="10" xfId="0" applyNumberFormat="1" applyBorder="1" applyAlignment="1">
      <alignment horizontal="center" vertical="center"/>
    </xf>
    <xf numFmtId="2" fontId="0" fillId="0" borderId="10" xfId="0" applyNumberFormat="1" applyBorder="1" applyAlignment="1">
      <alignment horizontal="center" vertical="center"/>
    </xf>
    <xf numFmtId="165" fontId="0" fillId="0" borderId="10" xfId="0" applyNumberFormat="1" applyBorder="1" applyAlignment="1">
      <alignment horizontal="center" vertical="center"/>
    </xf>
    <xf numFmtId="165" fontId="0" fillId="0" borderId="0" xfId="0" applyNumberFormat="1" applyAlignment="1">
      <alignment horizontal="center" vertical="center"/>
    </xf>
    <xf numFmtId="1" fontId="0" fillId="0" borderId="10" xfId="0" applyNumberFormat="1"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6" fillId="34" borderId="10" xfId="0" applyFont="1" applyFill="1" applyBorder="1" applyAlignment="1">
      <alignment horizontal="center" vertical="center"/>
    </xf>
    <xf numFmtId="0" fontId="0" fillId="34" borderId="0" xfId="0" applyFill="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1">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numFmt numFmtId="166" formatCode="0.00000"/>
    </dxf>
    <dxf>
      <font>
        <b/>
        <color theme="1"/>
      </font>
      <border>
        <bottom style="thin">
          <color theme="7"/>
        </bottom>
        <vertical/>
        <horizontal/>
      </border>
    </dxf>
    <dxf>
      <font>
        <color theme="1"/>
      </font>
      <fill>
        <patternFill>
          <bgColor rgb="FFFFFF00"/>
        </patternFill>
      </fill>
      <border>
        <left style="thin">
          <color theme="7"/>
        </left>
        <right style="thin">
          <color theme="7"/>
        </right>
        <top style="thin">
          <color theme="7"/>
        </top>
        <bottom style="thin">
          <color theme="7"/>
        </bottom>
        <vertical/>
        <horizontal/>
      </border>
    </dxf>
    <dxf>
      <font>
        <b/>
        <color theme="1"/>
      </font>
      <border>
        <bottom style="thin">
          <color theme="4"/>
        </bottom>
        <vertical/>
        <horizontal/>
      </border>
    </dxf>
    <dxf>
      <font>
        <color theme="1"/>
      </font>
      <fill>
        <patternFill>
          <bgColor rgb="FF0070C0"/>
        </patternFill>
      </fill>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Invisible" pivot="0" table="0" count="0" xr9:uid="{57AA6D54-9174-431E-A49D-FED0C0D74B26}"/>
    <tableStyle name="SlicerStyleLight1 2" pivot="0" table="0" count="10" xr9:uid="{6FB7FD3D-096D-46F5-A48A-20BF6E546E0F}">
      <tableStyleElement type="wholeTable" dxfId="20"/>
      <tableStyleElement type="headerRow" dxfId="19"/>
    </tableStyle>
    <tableStyle name="SlicerStyleLight4 2" pivot="0" table="0" count="10" xr9:uid="{277CB5AB-9194-467F-BDF4-E9440D750E53}">
      <tableStyleElement type="wholeTable" dxfId="18"/>
      <tableStyleElement type="headerRow" dxfId="17"/>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[Flipkart(Excel).xlsx]rATINGS!PivotTable2</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5 BRANDS AS PER RATINGS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rATINGS!$A$4:$A$8</c:f>
              <c:strCache>
                <c:ptCount val="5"/>
                <c:pt idx="0">
                  <c:v>APPLE</c:v>
                </c:pt>
                <c:pt idx="1">
                  <c:v>realme</c:v>
                </c:pt>
                <c:pt idx="2">
                  <c:v>vivo</c:v>
                </c:pt>
                <c:pt idx="3">
                  <c:v>OPPO</c:v>
                </c:pt>
                <c:pt idx="4">
                  <c:v>Google</c:v>
                </c:pt>
              </c:strCache>
            </c:strRef>
          </c:cat>
          <c:val>
            <c:numRef>
              <c:f>rATINGS!$B$4:$B$8</c:f>
              <c:numCache>
                <c:formatCode>General</c:formatCode>
                <c:ptCount val="5"/>
                <c:pt idx="0">
                  <c:v>4.5918367346938762</c:v>
                </c:pt>
                <c:pt idx="1">
                  <c:v>4.3938596491228035</c:v>
                </c:pt>
                <c:pt idx="2">
                  <c:v>4.3435897435897433</c:v>
                </c:pt>
                <c:pt idx="3">
                  <c:v>4.3296296296296299</c:v>
                </c:pt>
                <c:pt idx="4">
                  <c:v>4.3</c:v>
                </c:pt>
              </c:numCache>
            </c:numRef>
          </c:val>
          <c:extLst>
            <c:ext xmlns:c16="http://schemas.microsoft.com/office/drawing/2014/chart" uri="{C3380CC4-5D6E-409C-BE32-E72D297353CC}">
              <c16:uniqueId val="{00000000-807D-4492-A4DE-DE23BDD37E50}"/>
            </c:ext>
          </c:extLst>
        </c:ser>
        <c:dLbls>
          <c:showLegendKey val="0"/>
          <c:showVal val="0"/>
          <c:showCatName val="0"/>
          <c:showSerName val="0"/>
          <c:showPercent val="0"/>
          <c:showBubbleSize val="0"/>
        </c:dLbls>
        <c:gapWidth val="100"/>
        <c:overlap val="-24"/>
        <c:axId val="496558896"/>
        <c:axId val="496563696"/>
      </c:barChart>
      <c:catAx>
        <c:axId val="496558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63696"/>
        <c:crosses val="autoZero"/>
        <c:auto val="1"/>
        <c:lblAlgn val="ctr"/>
        <c:lblOffset val="100"/>
        <c:noMultiLvlLbl val="0"/>
      </c:catAx>
      <c:valAx>
        <c:axId val="496563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5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[Flipkart(Excel).xlsx]rATINGS!PivotTable2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5 BRANDS AS PER RATINGS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rATINGS!$A$4:$A$8</c:f>
              <c:strCache>
                <c:ptCount val="5"/>
                <c:pt idx="0">
                  <c:v>APPLE</c:v>
                </c:pt>
                <c:pt idx="1">
                  <c:v>realme</c:v>
                </c:pt>
                <c:pt idx="2">
                  <c:v>vivo</c:v>
                </c:pt>
                <c:pt idx="3">
                  <c:v>OPPO</c:v>
                </c:pt>
                <c:pt idx="4">
                  <c:v>Google</c:v>
                </c:pt>
              </c:strCache>
            </c:strRef>
          </c:cat>
          <c:val>
            <c:numRef>
              <c:f>rATINGS!$B$4:$B$8</c:f>
              <c:numCache>
                <c:formatCode>General</c:formatCode>
                <c:ptCount val="5"/>
                <c:pt idx="0">
                  <c:v>4.5918367346938762</c:v>
                </c:pt>
                <c:pt idx="1">
                  <c:v>4.3938596491228035</c:v>
                </c:pt>
                <c:pt idx="2">
                  <c:v>4.3435897435897433</c:v>
                </c:pt>
                <c:pt idx="3">
                  <c:v>4.3296296296296299</c:v>
                </c:pt>
                <c:pt idx="4">
                  <c:v>4.3</c:v>
                </c:pt>
              </c:numCache>
            </c:numRef>
          </c:val>
          <c:extLst>
            <c:ext xmlns:c16="http://schemas.microsoft.com/office/drawing/2014/chart" uri="{C3380CC4-5D6E-409C-BE32-E72D297353CC}">
              <c16:uniqueId val="{00000000-831D-4BBD-B0F2-6B439B432A0E}"/>
            </c:ext>
          </c:extLst>
        </c:ser>
        <c:dLbls>
          <c:showLegendKey val="0"/>
          <c:showVal val="0"/>
          <c:showCatName val="0"/>
          <c:showSerName val="0"/>
          <c:showPercent val="0"/>
          <c:showBubbleSize val="0"/>
        </c:dLbls>
        <c:gapWidth val="100"/>
        <c:overlap val="-24"/>
        <c:axId val="496558896"/>
        <c:axId val="496563696"/>
      </c:barChart>
      <c:catAx>
        <c:axId val="496558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63696"/>
        <c:crosses val="autoZero"/>
        <c:auto val="1"/>
        <c:lblAlgn val="ctr"/>
        <c:lblOffset val="100"/>
        <c:noMultiLvlLbl val="0"/>
      </c:catAx>
      <c:valAx>
        <c:axId val="496563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5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[Flipkart(Excel).xlsx]rATINGS!BRatings</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5 BRANDS AS PER NO. OF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rATINGS!$D$3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8AF-4D59-A07C-0B07E5980A0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8AF-4D59-A07C-0B07E5980A0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8AF-4D59-A07C-0B07E5980A0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8AF-4D59-A07C-0B07E5980A0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8AF-4D59-A07C-0B07E5980A0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rATINGS!$C$4:$C$8</c:f>
              <c:strCache>
                <c:ptCount val="5"/>
                <c:pt idx="0">
                  <c:v>APPLE</c:v>
                </c:pt>
                <c:pt idx="1">
                  <c:v>POCO</c:v>
                </c:pt>
                <c:pt idx="2">
                  <c:v>REDMI</c:v>
                </c:pt>
                <c:pt idx="3">
                  <c:v>realme</c:v>
                </c:pt>
                <c:pt idx="4">
                  <c:v>SAMSUNG</c:v>
                </c:pt>
              </c:strCache>
            </c:strRef>
          </c:cat>
          <c:val>
            <c:numRef>
              <c:f>rATINGS!$D$4:$D$8</c:f>
              <c:numCache>
                <c:formatCode>General</c:formatCode>
                <c:ptCount val="5"/>
                <c:pt idx="0">
                  <c:v>106023.97959183673</c:v>
                </c:pt>
                <c:pt idx="1">
                  <c:v>84567.901960784307</c:v>
                </c:pt>
                <c:pt idx="2">
                  <c:v>66848.813333333339</c:v>
                </c:pt>
                <c:pt idx="3">
                  <c:v>64301.403508771931</c:v>
                </c:pt>
                <c:pt idx="4">
                  <c:v>44164.607142857145</c:v>
                </c:pt>
              </c:numCache>
            </c:numRef>
          </c:val>
          <c:extLst>
            <c:ext xmlns:c16="http://schemas.microsoft.com/office/drawing/2014/chart" uri="{C3380CC4-5D6E-409C-BE32-E72D297353CC}">
              <c16:uniqueId val="{00000000-5E24-45F9-AB61-A12347B0446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[Flipkart(Excel).xlsx]rATINGS!BNOofreviews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BRANDS AS PER NO. OF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rATINGS!$H$3</c:f>
              <c:strCache>
                <c:ptCount val="1"/>
                <c:pt idx="0">
                  <c:v>Total</c:v>
                </c:pt>
              </c:strCache>
            </c:strRef>
          </c:tx>
          <c:spPr>
            <a:solidFill>
              <a:schemeClr val="accent1"/>
            </a:solidFill>
            <a:ln>
              <a:noFill/>
            </a:ln>
            <a:effectLst/>
            <a:sp3d/>
          </c:spPr>
          <c:invertIfNegative val="0"/>
          <c:cat>
            <c:strRef>
              <c:f>rATINGS!$G$4:$G$8</c:f>
              <c:strCache>
                <c:ptCount val="5"/>
                <c:pt idx="0">
                  <c:v>POCO</c:v>
                </c:pt>
                <c:pt idx="1">
                  <c:v>APPLE</c:v>
                </c:pt>
                <c:pt idx="2">
                  <c:v>REDMI</c:v>
                </c:pt>
                <c:pt idx="3">
                  <c:v>realme</c:v>
                </c:pt>
                <c:pt idx="4">
                  <c:v>SAMSUNG</c:v>
                </c:pt>
              </c:strCache>
            </c:strRef>
          </c:cat>
          <c:val>
            <c:numRef>
              <c:f>rATINGS!$H$4:$H$8</c:f>
              <c:numCache>
                <c:formatCode>General</c:formatCode>
                <c:ptCount val="5"/>
                <c:pt idx="0">
                  <c:v>6927.3137254901958</c:v>
                </c:pt>
                <c:pt idx="1">
                  <c:v>6561.6938775510207</c:v>
                </c:pt>
                <c:pt idx="2">
                  <c:v>4374.373333333333</c:v>
                </c:pt>
                <c:pt idx="3">
                  <c:v>4096.5175438596489</c:v>
                </c:pt>
                <c:pt idx="4">
                  <c:v>3478.5178571428573</c:v>
                </c:pt>
              </c:numCache>
            </c:numRef>
          </c:val>
          <c:extLst>
            <c:ext xmlns:c16="http://schemas.microsoft.com/office/drawing/2014/chart" uri="{C3380CC4-5D6E-409C-BE32-E72D297353CC}">
              <c16:uniqueId val="{00000000-B7ED-48DA-A47B-2A0D6688BD80}"/>
            </c:ext>
          </c:extLst>
        </c:ser>
        <c:dLbls>
          <c:showLegendKey val="0"/>
          <c:showVal val="0"/>
          <c:showCatName val="0"/>
          <c:showSerName val="0"/>
          <c:showPercent val="0"/>
          <c:showBubbleSize val="0"/>
        </c:dLbls>
        <c:gapWidth val="150"/>
        <c:shape val="box"/>
        <c:axId val="265253152"/>
        <c:axId val="265259872"/>
        <c:axId val="0"/>
      </c:bar3DChart>
      <c:catAx>
        <c:axId val="265253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59872"/>
        <c:crosses val="autoZero"/>
        <c:auto val="1"/>
        <c:lblAlgn val="ctr"/>
        <c:lblOffset val="100"/>
        <c:noMultiLvlLbl val="0"/>
      </c:catAx>
      <c:valAx>
        <c:axId val="26525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5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[Flipkart(Excel).xlsx]rATINGS!PivotTable5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t>TOP 5 BRANDS AS PER DISCOUNT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rATINGS!$N$3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rATINGS!$M$4:$M$8</c:f>
              <c:strCache>
                <c:ptCount val="5"/>
                <c:pt idx="0">
                  <c:v>Google</c:v>
                </c:pt>
                <c:pt idx="1">
                  <c:v>APPLE</c:v>
                </c:pt>
                <c:pt idx="2">
                  <c:v>Nothing</c:v>
                </c:pt>
                <c:pt idx="3">
                  <c:v>SAMSUNG</c:v>
                </c:pt>
                <c:pt idx="4">
                  <c:v>MOTOROLA</c:v>
                </c:pt>
              </c:strCache>
            </c:strRef>
          </c:cat>
          <c:val>
            <c:numRef>
              <c:f>rATINGS!$N$4:$N$8</c:f>
              <c:numCache>
                <c:formatCode>General</c:formatCode>
                <c:ptCount val="5"/>
                <c:pt idx="0">
                  <c:v>14000</c:v>
                </c:pt>
                <c:pt idx="1">
                  <c:v>11162.734693877552</c:v>
                </c:pt>
                <c:pt idx="2">
                  <c:v>9400</c:v>
                </c:pt>
                <c:pt idx="3">
                  <c:v>6613.625</c:v>
                </c:pt>
                <c:pt idx="4">
                  <c:v>6580.3023255813951</c:v>
                </c:pt>
              </c:numCache>
            </c:numRef>
          </c:val>
          <c:smooth val="0"/>
          <c:extLst>
            <c:ext xmlns:c16="http://schemas.microsoft.com/office/drawing/2014/chart" uri="{C3380CC4-5D6E-409C-BE32-E72D297353CC}">
              <c16:uniqueId val="{00000000-7485-4C48-A6F5-68DF6BC8D440}"/>
            </c:ext>
          </c:extLst>
        </c:ser>
        <c:dLbls>
          <c:showLegendKey val="0"/>
          <c:showVal val="0"/>
          <c:showCatName val="0"/>
          <c:showSerName val="0"/>
          <c:showPercent val="0"/>
          <c:showBubbleSize val="0"/>
        </c:dLbls>
        <c:marker val="1"/>
        <c:smooth val="0"/>
        <c:axId val="496568496"/>
        <c:axId val="496569456"/>
      </c:lineChart>
      <c:catAx>
        <c:axId val="4965684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569456"/>
        <c:crosses val="autoZero"/>
        <c:auto val="1"/>
        <c:lblAlgn val="ctr"/>
        <c:lblOffset val="100"/>
        <c:noMultiLvlLbl val="0"/>
      </c:catAx>
      <c:valAx>
        <c:axId val="496569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56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[Flipkart(Excel).xlsx]rATINGS!PivotTable7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MOBILES AS PER NO. OF REVIEWS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rATINGS!$L$3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rATINGS!$K$4:$K$8</c:f>
              <c:strCache>
                <c:ptCount val="5"/>
                <c:pt idx="0">
                  <c:v>POCO M3 (Cool Blue, 64 GB)</c:v>
                </c:pt>
                <c:pt idx="1">
                  <c:v>POCO M3 (Yellow, 128 GB)</c:v>
                </c:pt>
                <c:pt idx="2">
                  <c:v>REDMI 9i (Nature Green, 64 GB)</c:v>
                </c:pt>
                <c:pt idx="3">
                  <c:v>REDMI 9i (Sea Blue, 64 GB)</c:v>
                </c:pt>
                <c:pt idx="4">
                  <c:v>REDMI 9i (Midnight Black, 64 GB)</c:v>
                </c:pt>
              </c:strCache>
            </c:strRef>
          </c:cat>
          <c:val>
            <c:numRef>
              <c:f>rATINGS!$L$4:$L$8</c:f>
              <c:numCache>
                <c:formatCode>General</c:formatCode>
                <c:ptCount val="5"/>
                <c:pt idx="0">
                  <c:v>34744</c:v>
                </c:pt>
                <c:pt idx="1">
                  <c:v>34744</c:v>
                </c:pt>
                <c:pt idx="2">
                  <c:v>33954</c:v>
                </c:pt>
                <c:pt idx="3">
                  <c:v>33954</c:v>
                </c:pt>
                <c:pt idx="4">
                  <c:v>33954</c:v>
                </c:pt>
              </c:numCache>
            </c:numRef>
          </c:val>
          <c:extLst>
            <c:ext xmlns:c16="http://schemas.microsoft.com/office/drawing/2014/chart" uri="{C3380CC4-5D6E-409C-BE32-E72D297353CC}">
              <c16:uniqueId val="{00000000-280B-4926-B663-58F973CDC91A}"/>
            </c:ext>
          </c:extLst>
        </c:ser>
        <c:dLbls>
          <c:showLegendKey val="0"/>
          <c:showVal val="0"/>
          <c:showCatName val="0"/>
          <c:showSerName val="0"/>
          <c:showPercent val="0"/>
          <c:showBubbleSize val="0"/>
        </c:dLbls>
        <c:gapWidth val="150"/>
        <c:shape val="box"/>
        <c:axId val="1451669840"/>
        <c:axId val="1451668880"/>
        <c:axId val="0"/>
      </c:bar3DChart>
      <c:catAx>
        <c:axId val="14516698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1668880"/>
        <c:crosses val="autoZero"/>
        <c:auto val="1"/>
        <c:lblAlgn val="ctr"/>
        <c:lblOffset val="100"/>
        <c:noMultiLvlLbl val="0"/>
      </c:catAx>
      <c:valAx>
        <c:axId val="1451668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166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[Flipkart(Excel).xlsx]rATINGS!PivotTable1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MOBILES AS PER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308953106663565E-2"/>
          <c:y val="0.18880141578832721"/>
          <c:w val="0.93799455665886089"/>
          <c:h val="0.63417975870910459"/>
        </c:manualLayout>
      </c:layout>
      <c:lineChart>
        <c:grouping val="stacked"/>
        <c:varyColors val="0"/>
        <c:ser>
          <c:idx val="0"/>
          <c:order val="0"/>
          <c:tx>
            <c:strRef>
              <c:f>rATINGS!$F$3</c:f>
              <c:strCache>
                <c:ptCount val="1"/>
                <c:pt idx="0">
                  <c:v>Total</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rATINGS!$E$4:$E$8</c:f>
              <c:strCache>
                <c:ptCount val="5"/>
                <c:pt idx="0">
                  <c:v>Infinix Zero Ultra (Coslight Silver, 256 GB)</c:v>
                </c:pt>
                <c:pt idx="1">
                  <c:v>Infinix Zero Ultra (Genesis Noir, 256 GB)</c:v>
                </c:pt>
                <c:pt idx="2">
                  <c:v>APPLE iPhone 13 ((PRODUCT)RED, 128 GB)</c:v>
                </c:pt>
                <c:pt idx="3">
                  <c:v>APPLE iPhone 13 ((PRODUCT)RED, 256 GB)</c:v>
                </c:pt>
                <c:pt idx="4">
                  <c:v>APPLE iPhone 13 (Blue, 128 GB)</c:v>
                </c:pt>
              </c:strCache>
            </c:strRef>
          </c:cat>
          <c:val>
            <c:numRef>
              <c:f>rATINGS!$F$4:$F$8</c:f>
              <c:numCache>
                <c:formatCode>General</c:formatCode>
                <c:ptCount val="5"/>
                <c:pt idx="0">
                  <c:v>4.8</c:v>
                </c:pt>
                <c:pt idx="1">
                  <c:v>4.8</c:v>
                </c:pt>
                <c:pt idx="2">
                  <c:v>4.7</c:v>
                </c:pt>
                <c:pt idx="3">
                  <c:v>4.7</c:v>
                </c:pt>
                <c:pt idx="4">
                  <c:v>4.7</c:v>
                </c:pt>
              </c:numCache>
            </c:numRef>
          </c:val>
          <c:smooth val="0"/>
          <c:extLst>
            <c:ext xmlns:c16="http://schemas.microsoft.com/office/drawing/2014/chart" uri="{C3380CC4-5D6E-409C-BE32-E72D297353CC}">
              <c16:uniqueId val="{00000000-871C-45D9-9CA3-8D0C3BFF4FE4}"/>
            </c:ext>
          </c:extLst>
        </c:ser>
        <c:dLbls>
          <c:dLblPos val="ctr"/>
          <c:showLegendKey val="0"/>
          <c:showVal val="1"/>
          <c:showCatName val="0"/>
          <c:showSerName val="0"/>
          <c:showPercent val="0"/>
          <c:showBubbleSize val="0"/>
        </c:dLbls>
        <c:marker val="1"/>
        <c:smooth val="0"/>
        <c:axId val="1451684240"/>
        <c:axId val="1451685200"/>
      </c:lineChart>
      <c:catAx>
        <c:axId val="14516842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51685200"/>
        <c:crosses val="autoZero"/>
        <c:auto val="1"/>
        <c:lblAlgn val="ctr"/>
        <c:lblOffset val="100"/>
        <c:noMultiLvlLbl val="0"/>
      </c:catAx>
      <c:valAx>
        <c:axId val="1451685200"/>
        <c:scaling>
          <c:orientation val="minMax"/>
        </c:scaling>
        <c:delete val="1"/>
        <c:axPos val="l"/>
        <c:numFmt formatCode="General" sourceLinked="1"/>
        <c:majorTickMark val="none"/>
        <c:minorTickMark val="none"/>
        <c:tickLblPos val="nextTo"/>
        <c:crossAx val="145168424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[Flipkart(Excel).xlsx]rATINGS!PivotTable6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MOBILES AS PER NO. OF REVIEWS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rATINGS!$J$3</c:f>
              <c:strCache>
                <c:ptCount val="1"/>
                <c:pt idx="0">
                  <c:v>Total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rATINGS!$I$4:$I$8</c:f>
              <c:strCache>
                <c:ptCount val="5"/>
                <c:pt idx="0">
                  <c:v>REDMI 9i (Nature Green, 64 GB)</c:v>
                </c:pt>
                <c:pt idx="1">
                  <c:v>REDMI 9i (Sea Blue, 64 GB)</c:v>
                </c:pt>
                <c:pt idx="2">
                  <c:v>REDMI 9i (Midnight Black, 64 GB)</c:v>
                </c:pt>
                <c:pt idx="3">
                  <c:v>POCO M3 (Cool Blue, 64 GB)</c:v>
                </c:pt>
                <c:pt idx="4">
                  <c:v>POCO M3 (Yellow, 128 GB)</c:v>
                </c:pt>
              </c:strCache>
            </c:strRef>
          </c:cat>
          <c:val>
            <c:numRef>
              <c:f>rATINGS!$J$4:$J$8</c:f>
              <c:numCache>
                <c:formatCode>General</c:formatCode>
                <c:ptCount val="5"/>
                <c:pt idx="0">
                  <c:v>575591</c:v>
                </c:pt>
                <c:pt idx="1">
                  <c:v>575591</c:v>
                </c:pt>
                <c:pt idx="2">
                  <c:v>575591</c:v>
                </c:pt>
                <c:pt idx="3">
                  <c:v>480309</c:v>
                </c:pt>
                <c:pt idx="4">
                  <c:v>480309</c:v>
                </c:pt>
              </c:numCache>
            </c:numRef>
          </c:val>
          <c:extLst>
            <c:ext xmlns:c16="http://schemas.microsoft.com/office/drawing/2014/chart" uri="{C3380CC4-5D6E-409C-BE32-E72D297353CC}">
              <c16:uniqueId val="{00000000-0F35-4F8A-BDA8-E447CD2BAEAC}"/>
            </c:ext>
          </c:extLst>
        </c:ser>
        <c:dLbls>
          <c:showLegendKey val="0"/>
          <c:showVal val="0"/>
          <c:showCatName val="0"/>
          <c:showSerName val="0"/>
          <c:showPercent val="0"/>
          <c:showBubbleSize val="0"/>
        </c:dLbls>
        <c:gapWidth val="65"/>
        <c:shape val="box"/>
        <c:axId val="1576504784"/>
        <c:axId val="1576515824"/>
        <c:axId val="0"/>
      </c:bar3DChart>
      <c:catAx>
        <c:axId val="15765047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76515824"/>
        <c:crosses val="autoZero"/>
        <c:auto val="1"/>
        <c:lblAlgn val="ctr"/>
        <c:lblOffset val="100"/>
        <c:noMultiLvlLbl val="0"/>
      </c:catAx>
      <c:valAx>
        <c:axId val="1576515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7650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[Flipkart(Excel).xlsx]rATINGS!PivotTable8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MOBILES AS PER DISCOUNT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rATINGS!$P$3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rATINGS!$O$4:$O$8</c:f>
              <c:strCache>
                <c:ptCount val="5"/>
                <c:pt idx="0">
                  <c:v>SAMSUNG Galaxy S21 FE 5G (Lavender, 128 GB)</c:v>
                </c:pt>
                <c:pt idx="1">
                  <c:v>SAMSUNG Galaxy S21 FE 5G (Graphite, 128 GB)</c:v>
                </c:pt>
                <c:pt idx="2">
                  <c:v>SAMSUNG Galaxy S21 FE 5G (Olive, 128 GB)</c:v>
                </c:pt>
                <c:pt idx="3">
                  <c:v>SAMSUNG Galaxy S22 Plus 5G (Phantom Black, 128 GB)</c:v>
                </c:pt>
                <c:pt idx="4">
                  <c:v>SAMSUNG Galaxy S22 Plus 5G (Green, 128 GB)</c:v>
                </c:pt>
              </c:strCache>
            </c:strRef>
          </c:cat>
          <c:val>
            <c:numRef>
              <c:f>rATINGS!$P$4:$P$8</c:f>
              <c:numCache>
                <c:formatCode>General</c:formatCode>
                <c:ptCount val="5"/>
                <c:pt idx="0">
                  <c:v>35000</c:v>
                </c:pt>
                <c:pt idx="1">
                  <c:v>35000</c:v>
                </c:pt>
                <c:pt idx="2">
                  <c:v>35000</c:v>
                </c:pt>
                <c:pt idx="3">
                  <c:v>32000</c:v>
                </c:pt>
                <c:pt idx="4">
                  <c:v>32000</c:v>
                </c:pt>
              </c:numCache>
            </c:numRef>
          </c:val>
          <c:extLst>
            <c:ext xmlns:c16="http://schemas.microsoft.com/office/drawing/2014/chart" uri="{C3380CC4-5D6E-409C-BE32-E72D297353CC}">
              <c16:uniqueId val="{00000000-056B-43B1-8F99-0B704707F5B6}"/>
            </c:ext>
          </c:extLst>
        </c:ser>
        <c:dLbls>
          <c:showLegendKey val="0"/>
          <c:showVal val="0"/>
          <c:showCatName val="0"/>
          <c:showSerName val="0"/>
          <c:showPercent val="0"/>
          <c:showBubbleSize val="0"/>
        </c:dLbls>
        <c:axId val="496544976"/>
        <c:axId val="496528656"/>
      </c:areaChart>
      <c:catAx>
        <c:axId val="49654497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528656"/>
        <c:crosses val="autoZero"/>
        <c:auto val="1"/>
        <c:lblAlgn val="ctr"/>
        <c:lblOffset val="100"/>
        <c:noMultiLvlLbl val="0"/>
      </c:catAx>
      <c:valAx>
        <c:axId val="496528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5449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[Flipkart(Excel).xlsx]rATINGS!PivotTable9</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PRICE RANGE</a:t>
            </a:r>
          </a:p>
        </c:rich>
      </c:tx>
      <c:overlay val="0"/>
      <c:spPr>
        <a:noFill/>
        <a:ln>
          <a:noFill/>
        </a:ln>
        <a:effectLst/>
      </c:sp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s>
    <c:plotArea>
      <c:layout/>
      <c:pieChart>
        <c:varyColors val="1"/>
        <c:ser>
          <c:idx val="0"/>
          <c:order val="0"/>
          <c:tx>
            <c:strRef>
              <c:f>rATINGS!$R$3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4-1323-4191-B766-D90B42563995}"/>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6-1323-4191-B766-D90B42563995}"/>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8-1323-4191-B766-D90B425639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rATINGS!$Q$4:$Q$6</c:f>
              <c:strCache>
                <c:ptCount val="3"/>
                <c:pt idx="0">
                  <c:v>20k to 40k</c:v>
                </c:pt>
                <c:pt idx="1">
                  <c:v>Above 40k</c:v>
                </c:pt>
                <c:pt idx="2">
                  <c:v>Below 20k</c:v>
                </c:pt>
              </c:strCache>
            </c:strRef>
          </c:cat>
          <c:val>
            <c:numRef>
              <c:f>rATINGS!$R$4:$R$6</c:f>
              <c:numCache>
                <c:formatCode>General</c:formatCode>
                <c:ptCount val="3"/>
                <c:pt idx="0">
                  <c:v>75</c:v>
                </c:pt>
                <c:pt idx="1">
                  <c:v>45</c:v>
                </c:pt>
                <c:pt idx="2">
                  <c:v>502</c:v>
                </c:pt>
              </c:numCache>
            </c:numRef>
          </c:val>
          <c:extLst>
            <c:ext xmlns:c16="http://schemas.microsoft.com/office/drawing/2014/chart" uri="{C3380CC4-5D6E-409C-BE32-E72D297353CC}">
              <c16:uniqueId val="{00000009-1323-4191-B766-D90B4256399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[Flipkart(Excel).xlsx]rATINGS!BRatings</c:name>
    <c:fmtId val="2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5 BRANDS AS PER NO. OF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rATINGS!$D$3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F1A-4D09-9848-97B43BD16EA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F1A-4D09-9848-97B43BD16EA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F1A-4D09-9848-97B43BD16EA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F1A-4D09-9848-97B43BD16EA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F1A-4D09-9848-97B43BD16EA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rATINGS!$C$4:$C$8</c:f>
              <c:strCache>
                <c:ptCount val="5"/>
                <c:pt idx="0">
                  <c:v>APPLE</c:v>
                </c:pt>
                <c:pt idx="1">
                  <c:v>POCO</c:v>
                </c:pt>
                <c:pt idx="2">
                  <c:v>REDMI</c:v>
                </c:pt>
                <c:pt idx="3">
                  <c:v>realme</c:v>
                </c:pt>
                <c:pt idx="4">
                  <c:v>SAMSUNG</c:v>
                </c:pt>
              </c:strCache>
            </c:strRef>
          </c:cat>
          <c:val>
            <c:numRef>
              <c:f>rATINGS!$D$4:$D$8</c:f>
              <c:numCache>
                <c:formatCode>General</c:formatCode>
                <c:ptCount val="5"/>
                <c:pt idx="0">
                  <c:v>106023.97959183673</c:v>
                </c:pt>
                <c:pt idx="1">
                  <c:v>84567.901960784307</c:v>
                </c:pt>
                <c:pt idx="2">
                  <c:v>66848.813333333339</c:v>
                </c:pt>
                <c:pt idx="3">
                  <c:v>64301.403508771931</c:v>
                </c:pt>
                <c:pt idx="4">
                  <c:v>44164.607142857145</c:v>
                </c:pt>
              </c:numCache>
            </c:numRef>
          </c:val>
          <c:extLst>
            <c:ext xmlns:c16="http://schemas.microsoft.com/office/drawing/2014/chart" uri="{C3380CC4-5D6E-409C-BE32-E72D297353CC}">
              <c16:uniqueId val="{0000000A-5F1A-4D09-9848-97B43BD16EA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[Flipkart(Excel).xlsx]rATINGS!BNOofreviews</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solidFill>
                  <a:schemeClr val="tx1"/>
                </a:solidFill>
              </a:rPr>
              <a:t>TOP 5 BRANDS AS PER NO. OF REVIEWS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41569510728015"/>
          <c:y val="0.32901897985600864"/>
          <c:w val="0.83289168603816566"/>
          <c:h val="0.52568294201162047"/>
        </c:manualLayout>
      </c:layout>
      <c:lineChart>
        <c:grouping val="standard"/>
        <c:varyColors val="0"/>
        <c:ser>
          <c:idx val="0"/>
          <c:order val="0"/>
          <c:tx>
            <c:strRef>
              <c:f>rATINGS!$H$3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rATINGS!$G$4:$G$8</c:f>
              <c:strCache>
                <c:ptCount val="5"/>
                <c:pt idx="0">
                  <c:v>POCO</c:v>
                </c:pt>
                <c:pt idx="1">
                  <c:v>APPLE</c:v>
                </c:pt>
                <c:pt idx="2">
                  <c:v>REDMI</c:v>
                </c:pt>
                <c:pt idx="3">
                  <c:v>realme</c:v>
                </c:pt>
                <c:pt idx="4">
                  <c:v>SAMSUNG</c:v>
                </c:pt>
              </c:strCache>
            </c:strRef>
          </c:cat>
          <c:val>
            <c:numRef>
              <c:f>rATINGS!$H$4:$H$8</c:f>
              <c:numCache>
                <c:formatCode>General</c:formatCode>
                <c:ptCount val="5"/>
                <c:pt idx="0">
                  <c:v>6927.3137254901958</c:v>
                </c:pt>
                <c:pt idx="1">
                  <c:v>6561.6938775510207</c:v>
                </c:pt>
                <c:pt idx="2">
                  <c:v>4374.373333333333</c:v>
                </c:pt>
                <c:pt idx="3">
                  <c:v>4096.5175438596489</c:v>
                </c:pt>
                <c:pt idx="4">
                  <c:v>3478.5178571428573</c:v>
                </c:pt>
              </c:numCache>
            </c:numRef>
          </c:val>
          <c:smooth val="0"/>
          <c:extLst>
            <c:ext xmlns:c16="http://schemas.microsoft.com/office/drawing/2014/chart" uri="{C3380CC4-5D6E-409C-BE32-E72D297353CC}">
              <c16:uniqueId val="{00000002-FCBA-4EA3-A0D2-943A3CE7C659}"/>
            </c:ext>
          </c:extLst>
        </c:ser>
        <c:dLbls>
          <c:showLegendKey val="0"/>
          <c:showVal val="0"/>
          <c:showCatName val="0"/>
          <c:showSerName val="0"/>
          <c:showPercent val="0"/>
          <c:showBubbleSize val="0"/>
        </c:dLbls>
        <c:marker val="1"/>
        <c:smooth val="0"/>
        <c:axId val="496568496"/>
        <c:axId val="496569456"/>
      </c:lineChart>
      <c:catAx>
        <c:axId val="4965684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6569456"/>
        <c:crosses val="autoZero"/>
        <c:auto val="1"/>
        <c:lblAlgn val="ctr"/>
        <c:lblOffset val="100"/>
        <c:noMultiLvlLbl val="0"/>
      </c:catAx>
      <c:valAx>
        <c:axId val="496569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6568496"/>
        <c:crosses val="autoZero"/>
        <c:crossBetween val="between"/>
      </c:valAx>
      <c:spPr>
        <a:noFill/>
        <a:ln>
          <a:noFill/>
        </a:ln>
        <a:effectLst/>
      </c:spPr>
    </c:plotArea>
    <c:plotVisOnly val="1"/>
    <c:dispBlanksAs val="gap"/>
    <c:showDLblsOverMax val="0"/>
    <c:extLst/>
  </c:chart>
  <c:spPr>
    <a:noFill/>
    <a:ln>
      <a:solidFill>
        <a:schemeClr val="bg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[Flipkart(Excel).xlsx]rATINGS!BNOofreviews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BRANDS AS PER NO. OF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rATINGS!$H$3</c:f>
              <c:strCache>
                <c:ptCount val="1"/>
                <c:pt idx="0">
                  <c:v>Total</c:v>
                </c:pt>
              </c:strCache>
            </c:strRef>
          </c:tx>
          <c:spPr>
            <a:solidFill>
              <a:schemeClr val="accent1"/>
            </a:solidFill>
            <a:ln>
              <a:noFill/>
            </a:ln>
            <a:effectLst/>
            <a:sp3d/>
          </c:spPr>
          <c:invertIfNegative val="0"/>
          <c:cat>
            <c:strRef>
              <c:f>rATINGS!$G$4:$G$8</c:f>
              <c:strCache>
                <c:ptCount val="5"/>
                <c:pt idx="0">
                  <c:v>POCO</c:v>
                </c:pt>
                <c:pt idx="1">
                  <c:v>APPLE</c:v>
                </c:pt>
                <c:pt idx="2">
                  <c:v>REDMI</c:v>
                </c:pt>
                <c:pt idx="3">
                  <c:v>realme</c:v>
                </c:pt>
                <c:pt idx="4">
                  <c:v>SAMSUNG</c:v>
                </c:pt>
              </c:strCache>
            </c:strRef>
          </c:cat>
          <c:val>
            <c:numRef>
              <c:f>rATINGS!$H$4:$H$8</c:f>
              <c:numCache>
                <c:formatCode>General</c:formatCode>
                <c:ptCount val="5"/>
                <c:pt idx="0">
                  <c:v>6927.3137254901958</c:v>
                </c:pt>
                <c:pt idx="1">
                  <c:v>6561.6938775510207</c:v>
                </c:pt>
                <c:pt idx="2">
                  <c:v>4374.373333333333</c:v>
                </c:pt>
                <c:pt idx="3">
                  <c:v>4096.5175438596489</c:v>
                </c:pt>
                <c:pt idx="4">
                  <c:v>3478.5178571428573</c:v>
                </c:pt>
              </c:numCache>
            </c:numRef>
          </c:val>
          <c:extLst>
            <c:ext xmlns:c16="http://schemas.microsoft.com/office/drawing/2014/chart" uri="{C3380CC4-5D6E-409C-BE32-E72D297353CC}">
              <c16:uniqueId val="{00000000-128E-4F09-B1F6-8B029F70856C}"/>
            </c:ext>
          </c:extLst>
        </c:ser>
        <c:dLbls>
          <c:showLegendKey val="0"/>
          <c:showVal val="0"/>
          <c:showCatName val="0"/>
          <c:showSerName val="0"/>
          <c:showPercent val="0"/>
          <c:showBubbleSize val="0"/>
        </c:dLbls>
        <c:gapWidth val="150"/>
        <c:shape val="box"/>
        <c:axId val="265253152"/>
        <c:axId val="265259872"/>
        <c:axId val="0"/>
      </c:bar3DChart>
      <c:catAx>
        <c:axId val="265253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59872"/>
        <c:crosses val="autoZero"/>
        <c:auto val="1"/>
        <c:lblAlgn val="ctr"/>
        <c:lblOffset val="100"/>
        <c:noMultiLvlLbl val="0"/>
      </c:catAx>
      <c:valAx>
        <c:axId val="26525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5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[Flipkart(Excel).xlsx]rATINGS!PivotTable7</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MOBILES AS PER NO. OF REVIEWS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rATINGS!$L$3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rATINGS!$K$4:$K$8</c:f>
              <c:strCache>
                <c:ptCount val="5"/>
                <c:pt idx="0">
                  <c:v>POCO M3 (Cool Blue, 64 GB)</c:v>
                </c:pt>
                <c:pt idx="1">
                  <c:v>POCO M3 (Yellow, 128 GB)</c:v>
                </c:pt>
                <c:pt idx="2">
                  <c:v>REDMI 9i (Nature Green, 64 GB)</c:v>
                </c:pt>
                <c:pt idx="3">
                  <c:v>REDMI 9i (Sea Blue, 64 GB)</c:v>
                </c:pt>
                <c:pt idx="4">
                  <c:v>REDMI 9i (Midnight Black, 64 GB)</c:v>
                </c:pt>
              </c:strCache>
            </c:strRef>
          </c:cat>
          <c:val>
            <c:numRef>
              <c:f>rATINGS!$L$4:$L$8</c:f>
              <c:numCache>
                <c:formatCode>General</c:formatCode>
                <c:ptCount val="5"/>
                <c:pt idx="0">
                  <c:v>34744</c:v>
                </c:pt>
                <c:pt idx="1">
                  <c:v>34744</c:v>
                </c:pt>
                <c:pt idx="2">
                  <c:v>33954</c:v>
                </c:pt>
                <c:pt idx="3">
                  <c:v>33954</c:v>
                </c:pt>
                <c:pt idx="4">
                  <c:v>33954</c:v>
                </c:pt>
              </c:numCache>
            </c:numRef>
          </c:val>
          <c:extLst>
            <c:ext xmlns:c16="http://schemas.microsoft.com/office/drawing/2014/chart" uri="{C3380CC4-5D6E-409C-BE32-E72D297353CC}">
              <c16:uniqueId val="{00000000-A6B1-49CF-9DAF-D62D78F9ED31}"/>
            </c:ext>
          </c:extLst>
        </c:ser>
        <c:dLbls>
          <c:showLegendKey val="0"/>
          <c:showVal val="0"/>
          <c:showCatName val="0"/>
          <c:showSerName val="0"/>
          <c:showPercent val="0"/>
          <c:showBubbleSize val="0"/>
        </c:dLbls>
        <c:gapWidth val="150"/>
        <c:shape val="box"/>
        <c:axId val="1451669840"/>
        <c:axId val="1451668880"/>
        <c:axId val="0"/>
      </c:bar3DChart>
      <c:catAx>
        <c:axId val="14516698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1668880"/>
        <c:crosses val="autoZero"/>
        <c:auto val="1"/>
        <c:lblAlgn val="ctr"/>
        <c:lblOffset val="100"/>
        <c:noMultiLvlLbl val="0"/>
      </c:catAx>
      <c:valAx>
        <c:axId val="1451668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166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[Flipkart(Excel).xlsx]rATINGS!PivotTable1</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MOBILES AS PER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31750" cap="rnd" cmpd="sng" algn="ctr">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31750" cap="rnd" cmpd="sng" algn="ctr">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rATINGS!$F$3</c:f>
              <c:strCache>
                <c:ptCount val="1"/>
                <c:pt idx="0">
                  <c:v>Total</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rATINGS!$E$4:$E$8</c:f>
              <c:strCache>
                <c:ptCount val="5"/>
                <c:pt idx="0">
                  <c:v>Infinix Zero Ultra (Coslight Silver, 256 GB)</c:v>
                </c:pt>
                <c:pt idx="1">
                  <c:v>Infinix Zero Ultra (Genesis Noir, 256 GB)</c:v>
                </c:pt>
                <c:pt idx="2">
                  <c:v>APPLE iPhone 13 ((PRODUCT)RED, 128 GB)</c:v>
                </c:pt>
                <c:pt idx="3">
                  <c:v>APPLE iPhone 13 ((PRODUCT)RED, 256 GB)</c:v>
                </c:pt>
                <c:pt idx="4">
                  <c:v>APPLE iPhone 13 (Blue, 128 GB)</c:v>
                </c:pt>
              </c:strCache>
            </c:strRef>
          </c:cat>
          <c:val>
            <c:numRef>
              <c:f>rATINGS!$F$4:$F$8</c:f>
              <c:numCache>
                <c:formatCode>General</c:formatCode>
                <c:ptCount val="5"/>
                <c:pt idx="0">
                  <c:v>4.8</c:v>
                </c:pt>
                <c:pt idx="1">
                  <c:v>4.8</c:v>
                </c:pt>
                <c:pt idx="2">
                  <c:v>4.7</c:v>
                </c:pt>
                <c:pt idx="3">
                  <c:v>4.7</c:v>
                </c:pt>
                <c:pt idx="4">
                  <c:v>4.7</c:v>
                </c:pt>
              </c:numCache>
            </c:numRef>
          </c:val>
          <c:smooth val="0"/>
          <c:extLst>
            <c:ext xmlns:c16="http://schemas.microsoft.com/office/drawing/2014/chart" uri="{C3380CC4-5D6E-409C-BE32-E72D297353CC}">
              <c16:uniqueId val="{00000000-33D4-42C3-A41A-0FAB2B017730}"/>
            </c:ext>
          </c:extLst>
        </c:ser>
        <c:dLbls>
          <c:dLblPos val="ctr"/>
          <c:showLegendKey val="0"/>
          <c:showVal val="1"/>
          <c:showCatName val="0"/>
          <c:showSerName val="0"/>
          <c:showPercent val="0"/>
          <c:showBubbleSize val="0"/>
        </c:dLbls>
        <c:marker val="1"/>
        <c:smooth val="0"/>
        <c:axId val="1451684240"/>
        <c:axId val="1451685200"/>
      </c:lineChart>
      <c:catAx>
        <c:axId val="14516842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51685200"/>
        <c:crosses val="autoZero"/>
        <c:auto val="1"/>
        <c:lblAlgn val="ctr"/>
        <c:lblOffset val="100"/>
        <c:noMultiLvlLbl val="0"/>
      </c:catAx>
      <c:valAx>
        <c:axId val="1451685200"/>
        <c:scaling>
          <c:orientation val="minMax"/>
        </c:scaling>
        <c:delete val="1"/>
        <c:axPos val="l"/>
        <c:numFmt formatCode="General" sourceLinked="1"/>
        <c:majorTickMark val="none"/>
        <c:minorTickMark val="none"/>
        <c:tickLblPos val="nextTo"/>
        <c:crossAx val="145168424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[Flipkart(Excel).xlsx]rATINGS!PivotTable6</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MOBILES AS PER NO. OF REVIEWS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rATINGS!$J$3</c:f>
              <c:strCache>
                <c:ptCount val="1"/>
                <c:pt idx="0">
                  <c:v>Total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rATINGS!$I$4:$I$8</c:f>
              <c:strCache>
                <c:ptCount val="5"/>
                <c:pt idx="0">
                  <c:v>REDMI 9i (Nature Green, 64 GB)</c:v>
                </c:pt>
                <c:pt idx="1">
                  <c:v>REDMI 9i (Sea Blue, 64 GB)</c:v>
                </c:pt>
                <c:pt idx="2">
                  <c:v>REDMI 9i (Midnight Black, 64 GB)</c:v>
                </c:pt>
                <c:pt idx="3">
                  <c:v>POCO M3 (Cool Blue, 64 GB)</c:v>
                </c:pt>
                <c:pt idx="4">
                  <c:v>POCO M3 (Yellow, 128 GB)</c:v>
                </c:pt>
              </c:strCache>
            </c:strRef>
          </c:cat>
          <c:val>
            <c:numRef>
              <c:f>rATINGS!$J$4:$J$8</c:f>
              <c:numCache>
                <c:formatCode>General</c:formatCode>
                <c:ptCount val="5"/>
                <c:pt idx="0">
                  <c:v>575591</c:v>
                </c:pt>
                <c:pt idx="1">
                  <c:v>575591</c:v>
                </c:pt>
                <c:pt idx="2">
                  <c:v>575591</c:v>
                </c:pt>
                <c:pt idx="3">
                  <c:v>480309</c:v>
                </c:pt>
                <c:pt idx="4">
                  <c:v>480309</c:v>
                </c:pt>
              </c:numCache>
            </c:numRef>
          </c:val>
          <c:extLst>
            <c:ext xmlns:c16="http://schemas.microsoft.com/office/drawing/2014/chart" uri="{C3380CC4-5D6E-409C-BE32-E72D297353CC}">
              <c16:uniqueId val="{00000000-A03C-4A64-B841-839F05FA0497}"/>
            </c:ext>
          </c:extLst>
        </c:ser>
        <c:dLbls>
          <c:showLegendKey val="0"/>
          <c:showVal val="0"/>
          <c:showCatName val="0"/>
          <c:showSerName val="0"/>
          <c:showPercent val="0"/>
          <c:showBubbleSize val="0"/>
        </c:dLbls>
        <c:gapWidth val="65"/>
        <c:shape val="box"/>
        <c:axId val="1576504784"/>
        <c:axId val="1576515824"/>
        <c:axId val="0"/>
      </c:bar3DChart>
      <c:catAx>
        <c:axId val="15765047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76515824"/>
        <c:crosses val="autoZero"/>
        <c:auto val="1"/>
        <c:lblAlgn val="ctr"/>
        <c:lblOffset val="100"/>
        <c:noMultiLvlLbl val="0"/>
      </c:catAx>
      <c:valAx>
        <c:axId val="1576515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7650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[Flipkart(Excel).xlsx]rATINGS!PivotTable8</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MOBILES AS PER DISCOUNT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rATINGS!$P$3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cat>
            <c:strRef>
              <c:f>rATINGS!$O$4:$O$8</c:f>
              <c:strCache>
                <c:ptCount val="5"/>
                <c:pt idx="0">
                  <c:v>SAMSUNG Galaxy S21 FE 5G (Lavender, 128 GB)</c:v>
                </c:pt>
                <c:pt idx="1">
                  <c:v>SAMSUNG Galaxy S21 FE 5G (Graphite, 128 GB)</c:v>
                </c:pt>
                <c:pt idx="2">
                  <c:v>SAMSUNG Galaxy S21 FE 5G (Olive, 128 GB)</c:v>
                </c:pt>
                <c:pt idx="3">
                  <c:v>SAMSUNG Galaxy S22 Plus 5G (Phantom Black, 128 GB)</c:v>
                </c:pt>
                <c:pt idx="4">
                  <c:v>SAMSUNG Galaxy S22 Plus 5G (Green, 128 GB)</c:v>
                </c:pt>
              </c:strCache>
            </c:strRef>
          </c:cat>
          <c:val>
            <c:numRef>
              <c:f>rATINGS!$P$4:$P$8</c:f>
              <c:numCache>
                <c:formatCode>General</c:formatCode>
                <c:ptCount val="5"/>
                <c:pt idx="0">
                  <c:v>35000</c:v>
                </c:pt>
                <c:pt idx="1">
                  <c:v>35000</c:v>
                </c:pt>
                <c:pt idx="2">
                  <c:v>35000</c:v>
                </c:pt>
                <c:pt idx="3">
                  <c:v>32000</c:v>
                </c:pt>
                <c:pt idx="4">
                  <c:v>32000</c:v>
                </c:pt>
              </c:numCache>
            </c:numRef>
          </c:val>
          <c:extLst>
            <c:ext xmlns:c16="http://schemas.microsoft.com/office/drawing/2014/chart" uri="{C3380CC4-5D6E-409C-BE32-E72D297353CC}">
              <c16:uniqueId val="{00000000-6B5F-47D2-9B0A-D12C7A171027}"/>
            </c:ext>
          </c:extLst>
        </c:ser>
        <c:dLbls>
          <c:showLegendKey val="0"/>
          <c:showVal val="0"/>
          <c:showCatName val="0"/>
          <c:showSerName val="0"/>
          <c:showPercent val="0"/>
          <c:showBubbleSize val="0"/>
        </c:dLbls>
        <c:axId val="496544976"/>
        <c:axId val="496528656"/>
      </c:areaChart>
      <c:catAx>
        <c:axId val="49654497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6528656"/>
        <c:crosses val="autoZero"/>
        <c:auto val="1"/>
        <c:lblAlgn val="ctr"/>
        <c:lblOffset val="100"/>
        <c:noMultiLvlLbl val="0"/>
      </c:catAx>
      <c:valAx>
        <c:axId val="496528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65449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[Flipkart(Excel).xlsx]rATINGS!PivotTable9</c:name>
    <c:fmtId val="1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PRICE RANGE</a:t>
            </a:r>
          </a:p>
        </c:rich>
      </c:tx>
      <c:overlay val="0"/>
      <c:spPr>
        <a:noFill/>
        <a:ln>
          <a:noFill/>
        </a:ln>
        <a:effectLst/>
      </c:sp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1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s>
    <c:plotArea>
      <c:layout/>
      <c:pieChart>
        <c:varyColors val="1"/>
        <c:ser>
          <c:idx val="0"/>
          <c:order val="0"/>
          <c:tx>
            <c:strRef>
              <c:f>rATINGS!$R$3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B811-4C1E-B85B-F5485BA4BCB7}"/>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B811-4C1E-B85B-F5485BA4BCB7}"/>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B811-4C1E-B85B-F5485BA4BC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rATINGS!$Q$4:$Q$6</c:f>
              <c:strCache>
                <c:ptCount val="3"/>
                <c:pt idx="0">
                  <c:v>20k to 40k</c:v>
                </c:pt>
                <c:pt idx="1">
                  <c:v>Above 40k</c:v>
                </c:pt>
                <c:pt idx="2">
                  <c:v>Below 20k</c:v>
                </c:pt>
              </c:strCache>
            </c:strRef>
          </c:cat>
          <c:val>
            <c:numRef>
              <c:f>rATINGS!$R$4:$R$6</c:f>
              <c:numCache>
                <c:formatCode>General</c:formatCode>
                <c:ptCount val="3"/>
                <c:pt idx="0">
                  <c:v>75</c:v>
                </c:pt>
                <c:pt idx="1">
                  <c:v>45</c:v>
                </c:pt>
                <c:pt idx="2">
                  <c:v>502</c:v>
                </c:pt>
              </c:numCache>
            </c:numRef>
          </c:val>
          <c:extLst>
            <c:ext xmlns:c16="http://schemas.microsoft.com/office/drawing/2014/chart" uri="{C3380CC4-5D6E-409C-BE32-E72D297353CC}">
              <c16:uniqueId val="{00000006-B811-4C1E-B85B-F5485BA4BCB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ln>
      <a:solidFill>
        <a:schemeClr val="bg2">
          <a:lumMod val="7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5.xml"/><Relationship Id="rId17" Type="http://schemas.openxmlformats.org/officeDocument/2006/relationships/image" Target="../media/image8.png"/><Relationship Id="rId2" Type="http://schemas.openxmlformats.org/officeDocument/2006/relationships/image" Target="../media/image2.png"/><Relationship Id="rId16"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chart" Target="../charts/chart8.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0</xdr:col>
      <xdr:colOff>442653</xdr:colOff>
      <xdr:row>11</xdr:row>
      <xdr:rowOff>178723</xdr:rowOff>
    </xdr:from>
    <xdr:to>
      <xdr:col>1</xdr:col>
      <xdr:colOff>768557</xdr:colOff>
      <xdr:row>25</xdr:row>
      <xdr:rowOff>124171</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16264C89-468C-2C56-2109-474F5A266C41}"/>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442653" y="215992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985058</xdr:colOff>
      <xdr:row>12</xdr:row>
      <xdr:rowOff>7620</xdr:rowOff>
    </xdr:from>
    <xdr:to>
      <xdr:col>3</xdr:col>
      <xdr:colOff>1595785</xdr:colOff>
      <xdr:row>25</xdr:row>
      <xdr:rowOff>133177</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a16="http://schemas.microsoft.com/office/drawing/2014/main" id="{91FFFA4B-810D-10DA-52AB-306351E3756C}"/>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3859876" y="216892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579550</xdr:colOff>
      <xdr:row>0</xdr:row>
      <xdr:rowOff>165735</xdr:rowOff>
    </xdr:from>
    <xdr:to>
      <xdr:col>27</xdr:col>
      <xdr:colOff>525887</xdr:colOff>
      <xdr:row>5</xdr:row>
      <xdr:rowOff>66675</xdr:rowOff>
    </xdr:to>
    <xdr:sp macro="" textlink="">
      <xdr:nvSpPr>
        <xdr:cNvPr id="2" name="Rectangle: Rounded Corners 1">
          <a:extLst>
            <a:ext uri="{FF2B5EF4-FFF2-40B4-BE49-F238E27FC236}">
              <a16:creationId xmlns:a16="http://schemas.microsoft.com/office/drawing/2014/main" id="{DD013092-DFF9-0234-3E67-D50F52EBC988}"/>
            </a:ext>
          </a:extLst>
        </xdr:cNvPr>
        <xdr:cNvSpPr/>
      </xdr:nvSpPr>
      <xdr:spPr>
        <a:xfrm>
          <a:off x="6085268" y="165735"/>
          <a:ext cx="10957774" cy="8131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407830</xdr:colOff>
      <xdr:row>1</xdr:row>
      <xdr:rowOff>116205</xdr:rowOff>
    </xdr:from>
    <xdr:to>
      <xdr:col>25</xdr:col>
      <xdr:colOff>472224</xdr:colOff>
      <xdr:row>4</xdr:row>
      <xdr:rowOff>70485</xdr:rowOff>
    </xdr:to>
    <xdr:sp macro="" textlink="">
      <xdr:nvSpPr>
        <xdr:cNvPr id="3" name="TextBox 2">
          <a:extLst>
            <a:ext uri="{FF2B5EF4-FFF2-40B4-BE49-F238E27FC236}">
              <a16:creationId xmlns:a16="http://schemas.microsoft.com/office/drawing/2014/main" id="{726992AC-384A-8881-66C3-30665019A6B6}"/>
            </a:ext>
          </a:extLst>
        </xdr:cNvPr>
        <xdr:cNvSpPr txBox="1"/>
      </xdr:nvSpPr>
      <xdr:spPr>
        <a:xfrm>
          <a:off x="6525295" y="298656"/>
          <a:ext cx="9240591" cy="501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tx1"/>
              </a:solidFill>
              <a:latin typeface="Arial" panose="020B0604020202020204" pitchFamily="34" charset="0"/>
              <a:cs typeface="Arial" panose="020B0604020202020204" pitchFamily="34" charset="0"/>
            </a:rPr>
            <a:t>FLIPKART DATA</a:t>
          </a:r>
          <a:r>
            <a:rPr lang="en-IN" sz="2800" b="1" baseline="0">
              <a:solidFill>
                <a:schemeClr val="tx1"/>
              </a:solidFill>
              <a:latin typeface="Arial" panose="020B0604020202020204" pitchFamily="34" charset="0"/>
              <a:cs typeface="Arial" panose="020B0604020202020204" pitchFamily="34" charset="0"/>
            </a:rPr>
            <a:t>SET ANALYSIS &amp; VISUALIZATION</a:t>
          </a:r>
          <a:endParaRPr lang="en-IN" sz="2800" b="1">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449580</xdr:colOff>
      <xdr:row>6</xdr:row>
      <xdr:rowOff>0</xdr:rowOff>
    </xdr:from>
    <xdr:to>
      <xdr:col>5</xdr:col>
      <xdr:colOff>236220</xdr:colOff>
      <xdr:row>11</xdr:row>
      <xdr:rowOff>38100</xdr:rowOff>
    </xdr:to>
    <xdr:sp macro="" textlink="">
      <xdr:nvSpPr>
        <xdr:cNvPr id="4" name="Rectangle: Diagonal Corners Rounded 3">
          <a:extLst>
            <a:ext uri="{FF2B5EF4-FFF2-40B4-BE49-F238E27FC236}">
              <a16:creationId xmlns:a16="http://schemas.microsoft.com/office/drawing/2014/main" id="{2BB9E96C-D4E5-C5AB-9640-532C5457A91F}"/>
            </a:ext>
          </a:extLst>
        </xdr:cNvPr>
        <xdr:cNvSpPr/>
      </xdr:nvSpPr>
      <xdr:spPr>
        <a:xfrm>
          <a:off x="1059180" y="1097280"/>
          <a:ext cx="2225040" cy="952500"/>
        </a:xfrm>
        <a:prstGeom prst="round2DiagRect">
          <a:avLst/>
        </a:prstGeom>
        <a:solidFill>
          <a:schemeClr val="accent5"/>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396240</xdr:colOff>
      <xdr:row>17</xdr:row>
      <xdr:rowOff>114300</xdr:rowOff>
    </xdr:from>
    <xdr:to>
      <xdr:col>9</xdr:col>
      <xdr:colOff>182880</xdr:colOff>
      <xdr:row>22</xdr:row>
      <xdr:rowOff>152400</xdr:rowOff>
    </xdr:to>
    <xdr:sp macro="" textlink="">
      <xdr:nvSpPr>
        <xdr:cNvPr id="5" name="Rectangle: Diagonal Corners Rounded 4">
          <a:extLst>
            <a:ext uri="{FF2B5EF4-FFF2-40B4-BE49-F238E27FC236}">
              <a16:creationId xmlns:a16="http://schemas.microsoft.com/office/drawing/2014/main" id="{2BDD5C75-1E5E-44CC-B437-DBB32E0E580B}"/>
            </a:ext>
          </a:extLst>
        </xdr:cNvPr>
        <xdr:cNvSpPr/>
      </xdr:nvSpPr>
      <xdr:spPr>
        <a:xfrm>
          <a:off x="3444240" y="3223260"/>
          <a:ext cx="2225040" cy="952500"/>
        </a:xfrm>
        <a:prstGeom prst="round2Diag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403860</xdr:colOff>
      <xdr:row>11</xdr:row>
      <xdr:rowOff>129540</xdr:rowOff>
    </xdr:from>
    <xdr:to>
      <xdr:col>9</xdr:col>
      <xdr:colOff>190500</xdr:colOff>
      <xdr:row>16</xdr:row>
      <xdr:rowOff>167640</xdr:rowOff>
    </xdr:to>
    <xdr:sp macro="" textlink="">
      <xdr:nvSpPr>
        <xdr:cNvPr id="6" name="Rectangle: Diagonal Corners Rounded 5">
          <a:extLst>
            <a:ext uri="{FF2B5EF4-FFF2-40B4-BE49-F238E27FC236}">
              <a16:creationId xmlns:a16="http://schemas.microsoft.com/office/drawing/2014/main" id="{4D916F0E-5AB1-40E9-9030-0A1A3B4EC0BA}"/>
            </a:ext>
          </a:extLst>
        </xdr:cNvPr>
        <xdr:cNvSpPr/>
      </xdr:nvSpPr>
      <xdr:spPr>
        <a:xfrm>
          <a:off x="3451860" y="2141220"/>
          <a:ext cx="2225040" cy="952500"/>
        </a:xfrm>
        <a:prstGeom prst="round2Diag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434340</xdr:colOff>
      <xdr:row>11</xdr:row>
      <xdr:rowOff>144780</xdr:rowOff>
    </xdr:from>
    <xdr:to>
      <xdr:col>5</xdr:col>
      <xdr:colOff>220980</xdr:colOff>
      <xdr:row>17</xdr:row>
      <xdr:rowOff>0</xdr:rowOff>
    </xdr:to>
    <xdr:sp macro="" textlink="">
      <xdr:nvSpPr>
        <xdr:cNvPr id="7" name="Rectangle: Diagonal Corners Rounded 6">
          <a:extLst>
            <a:ext uri="{FF2B5EF4-FFF2-40B4-BE49-F238E27FC236}">
              <a16:creationId xmlns:a16="http://schemas.microsoft.com/office/drawing/2014/main" id="{564DF33C-BF77-414A-B8C2-673543D1AD39}"/>
            </a:ext>
          </a:extLst>
        </xdr:cNvPr>
        <xdr:cNvSpPr/>
      </xdr:nvSpPr>
      <xdr:spPr>
        <a:xfrm>
          <a:off x="1043940" y="2156460"/>
          <a:ext cx="2225040" cy="952500"/>
        </a:xfrm>
        <a:prstGeom prst="round2Diag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426720</xdr:colOff>
      <xdr:row>17</xdr:row>
      <xdr:rowOff>144780</xdr:rowOff>
    </xdr:from>
    <xdr:to>
      <xdr:col>5</xdr:col>
      <xdr:colOff>213360</xdr:colOff>
      <xdr:row>23</xdr:row>
      <xdr:rowOff>0</xdr:rowOff>
    </xdr:to>
    <xdr:sp macro="" textlink="">
      <xdr:nvSpPr>
        <xdr:cNvPr id="8" name="Rectangle: Diagonal Corners Rounded 7">
          <a:extLst>
            <a:ext uri="{FF2B5EF4-FFF2-40B4-BE49-F238E27FC236}">
              <a16:creationId xmlns:a16="http://schemas.microsoft.com/office/drawing/2014/main" id="{ADB45BD8-F85C-4A11-B658-FAD5507B6A66}"/>
            </a:ext>
          </a:extLst>
        </xdr:cNvPr>
        <xdr:cNvSpPr/>
      </xdr:nvSpPr>
      <xdr:spPr>
        <a:xfrm>
          <a:off x="1036320" y="3253740"/>
          <a:ext cx="2225040" cy="952500"/>
        </a:xfrm>
        <a:prstGeom prst="round2Diag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465142</xdr:colOff>
      <xdr:row>5</xdr:row>
      <xdr:rowOff>150253</xdr:rowOff>
    </xdr:from>
    <xdr:to>
      <xdr:col>9</xdr:col>
      <xdr:colOff>251782</xdr:colOff>
      <xdr:row>11</xdr:row>
      <xdr:rowOff>5903</xdr:rowOff>
    </xdr:to>
    <xdr:sp macro="" textlink="">
      <xdr:nvSpPr>
        <xdr:cNvPr id="9" name="Rectangle: Diagonal Corners Rounded 8">
          <a:extLst>
            <a:ext uri="{FF2B5EF4-FFF2-40B4-BE49-F238E27FC236}">
              <a16:creationId xmlns:a16="http://schemas.microsoft.com/office/drawing/2014/main" id="{6FB452B6-7766-4646-B871-69CC9ACA2A93}"/>
            </a:ext>
          </a:extLst>
        </xdr:cNvPr>
        <xdr:cNvSpPr/>
      </xdr:nvSpPr>
      <xdr:spPr>
        <a:xfrm>
          <a:off x="3523874" y="1062507"/>
          <a:ext cx="2233626" cy="950354"/>
        </a:xfrm>
        <a:prstGeom prst="round2Diag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76200</xdr:colOff>
      <xdr:row>6</xdr:row>
      <xdr:rowOff>129540</xdr:rowOff>
    </xdr:from>
    <xdr:to>
      <xdr:col>4</xdr:col>
      <xdr:colOff>167640</xdr:colOff>
      <xdr:row>8</xdr:row>
      <xdr:rowOff>137160</xdr:rowOff>
    </xdr:to>
    <xdr:sp macro="" textlink="'KPI''s'!D8">
      <xdr:nvSpPr>
        <xdr:cNvPr id="10" name="TextBox 9">
          <a:extLst>
            <a:ext uri="{FF2B5EF4-FFF2-40B4-BE49-F238E27FC236}">
              <a16:creationId xmlns:a16="http://schemas.microsoft.com/office/drawing/2014/main" id="{17680421-8705-58D0-659B-DE962B9BDFEA}"/>
            </a:ext>
          </a:extLst>
        </xdr:cNvPr>
        <xdr:cNvSpPr txBox="1"/>
      </xdr:nvSpPr>
      <xdr:spPr>
        <a:xfrm>
          <a:off x="1295400" y="1226820"/>
          <a:ext cx="13106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D06D76-C892-4AD0-B083-E5E88B0F3DD7}" type="TxLink">
            <a:rPr lang="en-US" sz="2400" b="1" i="0" u="none" strike="noStrike">
              <a:solidFill>
                <a:srgbClr val="000000"/>
              </a:solidFill>
              <a:latin typeface="Calibri"/>
              <a:ea typeface="Calibri"/>
              <a:cs typeface="Calibri"/>
            </a:rPr>
            <a:pPr/>
            <a:t>536</a:t>
          </a:fld>
          <a:endParaRPr lang="en-IN" sz="2400" b="1"/>
        </a:p>
      </xdr:txBody>
    </xdr:sp>
    <xdr:clientData/>
  </xdr:twoCellAnchor>
  <xdr:twoCellAnchor>
    <xdr:from>
      <xdr:col>2</xdr:col>
      <xdr:colOff>53340</xdr:colOff>
      <xdr:row>8</xdr:row>
      <xdr:rowOff>160020</xdr:rowOff>
    </xdr:from>
    <xdr:to>
      <xdr:col>4</xdr:col>
      <xdr:colOff>160020</xdr:colOff>
      <xdr:row>10</xdr:row>
      <xdr:rowOff>22860</xdr:rowOff>
    </xdr:to>
    <xdr:sp macro="" textlink="">
      <xdr:nvSpPr>
        <xdr:cNvPr id="12" name="TextBox 11">
          <a:extLst>
            <a:ext uri="{FF2B5EF4-FFF2-40B4-BE49-F238E27FC236}">
              <a16:creationId xmlns:a16="http://schemas.microsoft.com/office/drawing/2014/main" id="{DC0D0E65-0274-83BC-54FC-D7A37C5C43B7}"/>
            </a:ext>
          </a:extLst>
        </xdr:cNvPr>
        <xdr:cNvSpPr txBox="1"/>
      </xdr:nvSpPr>
      <xdr:spPr>
        <a:xfrm>
          <a:off x="1272540" y="1623060"/>
          <a:ext cx="1325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a:t>
          </a:r>
          <a:r>
            <a:rPr lang="en-IN" sz="1100"/>
            <a:t> </a:t>
          </a:r>
          <a:r>
            <a:rPr lang="en-IN" sz="1100" b="1"/>
            <a:t>MOBILES</a:t>
          </a:r>
        </a:p>
      </xdr:txBody>
    </xdr:sp>
    <xdr:clientData/>
  </xdr:twoCellAnchor>
  <xdr:twoCellAnchor>
    <xdr:from>
      <xdr:col>6</xdr:col>
      <xdr:colOff>146712</xdr:colOff>
      <xdr:row>6</xdr:row>
      <xdr:rowOff>123315</xdr:rowOff>
    </xdr:from>
    <xdr:to>
      <xdr:col>8</xdr:col>
      <xdr:colOff>255539</xdr:colOff>
      <xdr:row>9</xdr:row>
      <xdr:rowOff>9015</xdr:rowOff>
    </xdr:to>
    <xdr:sp macro="" textlink="'KPI''s'!D7">
      <xdr:nvSpPr>
        <xdr:cNvPr id="13" name="TextBox 12">
          <a:extLst>
            <a:ext uri="{FF2B5EF4-FFF2-40B4-BE49-F238E27FC236}">
              <a16:creationId xmlns:a16="http://schemas.microsoft.com/office/drawing/2014/main" id="{E335E375-1495-48B5-88B4-30E8833FA15C}"/>
            </a:ext>
          </a:extLst>
        </xdr:cNvPr>
        <xdr:cNvSpPr txBox="1"/>
      </xdr:nvSpPr>
      <xdr:spPr>
        <a:xfrm>
          <a:off x="3817191" y="1218019"/>
          <a:ext cx="1332320" cy="433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BF4976-B31E-45FD-9962-82036D960FD3}" type="TxLink">
            <a:rPr lang="en-US" sz="2400" b="1" i="0" u="none" strike="noStrike">
              <a:solidFill>
                <a:srgbClr val="000000"/>
              </a:solidFill>
              <a:latin typeface="Calibri"/>
              <a:ea typeface="Calibri"/>
              <a:cs typeface="Calibri"/>
            </a:rPr>
            <a:pPr/>
            <a:t>28</a:t>
          </a:fld>
          <a:endParaRPr lang="en-IN" sz="2400" b="1"/>
        </a:p>
      </xdr:txBody>
    </xdr:sp>
    <xdr:clientData/>
  </xdr:twoCellAnchor>
  <xdr:twoCellAnchor>
    <xdr:from>
      <xdr:col>5</xdr:col>
      <xdr:colOff>586740</xdr:colOff>
      <xdr:row>8</xdr:row>
      <xdr:rowOff>175260</xdr:rowOff>
    </xdr:from>
    <xdr:to>
      <xdr:col>8</xdr:col>
      <xdr:colOff>83820</xdr:colOff>
      <xdr:row>10</xdr:row>
      <xdr:rowOff>38100</xdr:rowOff>
    </xdr:to>
    <xdr:sp macro="" textlink="">
      <xdr:nvSpPr>
        <xdr:cNvPr id="14" name="TextBox 13">
          <a:extLst>
            <a:ext uri="{FF2B5EF4-FFF2-40B4-BE49-F238E27FC236}">
              <a16:creationId xmlns:a16="http://schemas.microsoft.com/office/drawing/2014/main" id="{1EC2B47E-2CA0-4B43-8D68-57102D981464}"/>
            </a:ext>
          </a:extLst>
        </xdr:cNvPr>
        <xdr:cNvSpPr txBox="1"/>
      </xdr:nvSpPr>
      <xdr:spPr>
        <a:xfrm>
          <a:off x="3634740" y="1638300"/>
          <a:ext cx="1325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BRANDS</a:t>
          </a:r>
        </a:p>
      </xdr:txBody>
    </xdr:sp>
    <xdr:clientData/>
  </xdr:twoCellAnchor>
  <xdr:twoCellAnchor>
    <xdr:from>
      <xdr:col>1</xdr:col>
      <xdr:colOff>594360</xdr:colOff>
      <xdr:row>14</xdr:row>
      <xdr:rowOff>160020</xdr:rowOff>
    </xdr:from>
    <xdr:to>
      <xdr:col>4</xdr:col>
      <xdr:colOff>91440</xdr:colOff>
      <xdr:row>16</xdr:row>
      <xdr:rowOff>22860</xdr:rowOff>
    </xdr:to>
    <xdr:sp macro="" textlink="">
      <xdr:nvSpPr>
        <xdr:cNvPr id="15" name="TextBox 14">
          <a:extLst>
            <a:ext uri="{FF2B5EF4-FFF2-40B4-BE49-F238E27FC236}">
              <a16:creationId xmlns:a16="http://schemas.microsoft.com/office/drawing/2014/main" id="{D1C5C1EB-438E-4F68-BE40-CBEE7B196811}"/>
            </a:ext>
          </a:extLst>
        </xdr:cNvPr>
        <xdr:cNvSpPr txBox="1"/>
      </xdr:nvSpPr>
      <xdr:spPr>
        <a:xfrm>
          <a:off x="1203960" y="2720340"/>
          <a:ext cx="1325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a:t>
          </a:r>
          <a:r>
            <a:rPr lang="en-IN" sz="1100" b="1" baseline="0"/>
            <a:t> RATINGS</a:t>
          </a:r>
          <a:endParaRPr lang="en-IN" sz="1100" b="1"/>
        </a:p>
      </xdr:txBody>
    </xdr:sp>
    <xdr:clientData/>
  </xdr:twoCellAnchor>
  <xdr:twoCellAnchor>
    <xdr:from>
      <xdr:col>6</xdr:col>
      <xdr:colOff>0</xdr:colOff>
      <xdr:row>14</xdr:row>
      <xdr:rowOff>129540</xdr:rowOff>
    </xdr:from>
    <xdr:to>
      <xdr:col>8</xdr:col>
      <xdr:colOff>106680</xdr:colOff>
      <xdr:row>15</xdr:row>
      <xdr:rowOff>175260</xdr:rowOff>
    </xdr:to>
    <xdr:sp macro="" textlink="">
      <xdr:nvSpPr>
        <xdr:cNvPr id="16" name="TextBox 15">
          <a:extLst>
            <a:ext uri="{FF2B5EF4-FFF2-40B4-BE49-F238E27FC236}">
              <a16:creationId xmlns:a16="http://schemas.microsoft.com/office/drawing/2014/main" id="{885C3CE4-8681-4DF5-B46E-4FDEC675EE42}"/>
            </a:ext>
          </a:extLst>
        </xdr:cNvPr>
        <xdr:cNvSpPr txBox="1"/>
      </xdr:nvSpPr>
      <xdr:spPr>
        <a:xfrm>
          <a:off x="3657600" y="2689860"/>
          <a:ext cx="1325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a:t>
          </a:r>
          <a:r>
            <a:rPr lang="en-IN" sz="1100" b="1" baseline="0"/>
            <a:t> MRP</a:t>
          </a:r>
        </a:p>
        <a:p>
          <a:endParaRPr lang="en-IN" sz="1100" b="1"/>
        </a:p>
      </xdr:txBody>
    </xdr:sp>
    <xdr:clientData/>
  </xdr:twoCellAnchor>
  <xdr:twoCellAnchor>
    <xdr:from>
      <xdr:col>5</xdr:col>
      <xdr:colOff>438574</xdr:colOff>
      <xdr:row>20</xdr:row>
      <xdr:rowOff>121073</xdr:rowOff>
    </xdr:from>
    <xdr:to>
      <xdr:col>8</xdr:col>
      <xdr:colOff>225214</xdr:colOff>
      <xdr:row>22</xdr:row>
      <xdr:rowOff>52493</xdr:rowOff>
    </xdr:to>
    <xdr:sp macro="" textlink="">
      <xdr:nvSpPr>
        <xdr:cNvPr id="17" name="TextBox 16">
          <a:extLst>
            <a:ext uri="{FF2B5EF4-FFF2-40B4-BE49-F238E27FC236}">
              <a16:creationId xmlns:a16="http://schemas.microsoft.com/office/drawing/2014/main" id="{F058E64D-91F3-4934-B463-3A81674CEC5C}"/>
            </a:ext>
          </a:extLst>
        </xdr:cNvPr>
        <xdr:cNvSpPr txBox="1"/>
      </xdr:nvSpPr>
      <xdr:spPr>
        <a:xfrm>
          <a:off x="3486574" y="3846406"/>
          <a:ext cx="1615440" cy="303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a:t>
          </a:r>
          <a:r>
            <a:rPr lang="en-IN" sz="1100" b="1" baseline="0"/>
            <a:t> NO. OF REVIEWS</a:t>
          </a:r>
        </a:p>
        <a:p>
          <a:endParaRPr lang="en-IN" sz="1100" b="1"/>
        </a:p>
      </xdr:txBody>
    </xdr:sp>
    <xdr:clientData/>
  </xdr:twoCellAnchor>
  <xdr:twoCellAnchor>
    <xdr:from>
      <xdr:col>1</xdr:col>
      <xdr:colOff>601980</xdr:colOff>
      <xdr:row>20</xdr:row>
      <xdr:rowOff>175260</xdr:rowOff>
    </xdr:from>
    <xdr:to>
      <xdr:col>4</xdr:col>
      <xdr:colOff>99060</xdr:colOff>
      <xdr:row>22</xdr:row>
      <xdr:rowOff>38100</xdr:rowOff>
    </xdr:to>
    <xdr:sp macro="" textlink="">
      <xdr:nvSpPr>
        <xdr:cNvPr id="18" name="TextBox 17">
          <a:extLst>
            <a:ext uri="{FF2B5EF4-FFF2-40B4-BE49-F238E27FC236}">
              <a16:creationId xmlns:a16="http://schemas.microsoft.com/office/drawing/2014/main" id="{5538320E-DBD3-4389-9E34-61689BEE8CAE}"/>
            </a:ext>
          </a:extLst>
        </xdr:cNvPr>
        <xdr:cNvSpPr txBox="1"/>
      </xdr:nvSpPr>
      <xdr:spPr>
        <a:xfrm>
          <a:off x="1211580" y="3832860"/>
          <a:ext cx="1325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a:t>
          </a:r>
          <a:r>
            <a:rPr lang="en-IN" sz="1100" b="1" baseline="0"/>
            <a:t> MSP</a:t>
          </a:r>
          <a:endParaRPr lang="en-IN" sz="1100" b="1"/>
        </a:p>
      </xdr:txBody>
    </xdr:sp>
    <xdr:clientData/>
  </xdr:twoCellAnchor>
  <xdr:twoCellAnchor>
    <xdr:from>
      <xdr:col>1</xdr:col>
      <xdr:colOff>594360</xdr:colOff>
      <xdr:row>12</xdr:row>
      <xdr:rowOff>76200</xdr:rowOff>
    </xdr:from>
    <xdr:to>
      <xdr:col>4</xdr:col>
      <xdr:colOff>76200</xdr:colOff>
      <xdr:row>14</xdr:row>
      <xdr:rowOff>83820</xdr:rowOff>
    </xdr:to>
    <xdr:sp macro="" textlink="'KPI''s'!B7">
      <xdr:nvSpPr>
        <xdr:cNvPr id="19" name="TextBox 18">
          <a:extLst>
            <a:ext uri="{FF2B5EF4-FFF2-40B4-BE49-F238E27FC236}">
              <a16:creationId xmlns:a16="http://schemas.microsoft.com/office/drawing/2014/main" id="{F44D4A5F-09C2-4ABE-AC24-5A18B3B464B6}"/>
            </a:ext>
          </a:extLst>
        </xdr:cNvPr>
        <xdr:cNvSpPr txBox="1"/>
      </xdr:nvSpPr>
      <xdr:spPr>
        <a:xfrm>
          <a:off x="1203960" y="2270760"/>
          <a:ext cx="13106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CAA207-DB78-444F-B467-44C40AC0A7D6}" type="TxLink">
            <a:rPr lang="en-US" sz="2400" b="1" i="0" u="none" strike="noStrike">
              <a:solidFill>
                <a:srgbClr val="000000"/>
              </a:solidFill>
              <a:latin typeface="Calibri"/>
              <a:ea typeface="Calibri"/>
              <a:cs typeface="Calibri"/>
            </a:rPr>
            <a:pPr/>
            <a:t>4.3</a:t>
          </a:fld>
          <a:endParaRPr lang="en-IN" sz="2400" b="1"/>
        </a:p>
      </xdr:txBody>
    </xdr:sp>
    <xdr:clientData/>
  </xdr:twoCellAnchor>
  <xdr:twoCellAnchor>
    <xdr:from>
      <xdr:col>5</xdr:col>
      <xdr:colOff>556260</xdr:colOff>
      <xdr:row>12</xdr:row>
      <xdr:rowOff>60960</xdr:rowOff>
    </xdr:from>
    <xdr:to>
      <xdr:col>8</xdr:col>
      <xdr:colOff>38100</xdr:colOff>
      <xdr:row>14</xdr:row>
      <xdr:rowOff>68580</xdr:rowOff>
    </xdr:to>
    <xdr:sp macro="" textlink="'KPI''s'!B10">
      <xdr:nvSpPr>
        <xdr:cNvPr id="20" name="TextBox 19">
          <a:extLst>
            <a:ext uri="{FF2B5EF4-FFF2-40B4-BE49-F238E27FC236}">
              <a16:creationId xmlns:a16="http://schemas.microsoft.com/office/drawing/2014/main" id="{A246B8D7-67A7-42DB-9901-6996D0A2BA02}"/>
            </a:ext>
          </a:extLst>
        </xdr:cNvPr>
        <xdr:cNvSpPr txBox="1"/>
      </xdr:nvSpPr>
      <xdr:spPr>
        <a:xfrm>
          <a:off x="3604260" y="2255520"/>
          <a:ext cx="13106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F83462-B460-4006-A445-1B7BF5421B03}" type="TxLink">
            <a:rPr lang="en-US" sz="2400" b="1" i="0" u="none" strike="noStrike">
              <a:solidFill>
                <a:srgbClr val="000000"/>
              </a:solidFill>
              <a:latin typeface="Calibri"/>
              <a:ea typeface="Calibri"/>
              <a:cs typeface="Calibri"/>
            </a:rPr>
            <a:pPr/>
            <a:t>21866.90</a:t>
          </a:fld>
          <a:endParaRPr lang="en-IN" sz="2400" b="1"/>
        </a:p>
      </xdr:txBody>
    </xdr:sp>
    <xdr:clientData/>
  </xdr:twoCellAnchor>
  <xdr:twoCellAnchor>
    <xdr:from>
      <xdr:col>5</xdr:col>
      <xdr:colOff>516466</xdr:colOff>
      <xdr:row>18</xdr:row>
      <xdr:rowOff>66887</xdr:rowOff>
    </xdr:from>
    <xdr:to>
      <xdr:col>7</xdr:col>
      <xdr:colOff>607906</xdr:colOff>
      <xdr:row>20</xdr:row>
      <xdr:rowOff>74507</xdr:rowOff>
    </xdr:to>
    <xdr:sp macro="" textlink="'KPI''s'!B9">
      <xdr:nvSpPr>
        <xdr:cNvPr id="21" name="TextBox 20">
          <a:extLst>
            <a:ext uri="{FF2B5EF4-FFF2-40B4-BE49-F238E27FC236}">
              <a16:creationId xmlns:a16="http://schemas.microsoft.com/office/drawing/2014/main" id="{94FF4A5D-1620-4ACE-AB4E-DF4DDE1FD861}"/>
            </a:ext>
          </a:extLst>
        </xdr:cNvPr>
        <xdr:cNvSpPr txBox="1"/>
      </xdr:nvSpPr>
      <xdr:spPr>
        <a:xfrm>
          <a:off x="3564466" y="3419687"/>
          <a:ext cx="1310640" cy="380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D55F4D-7B34-4E8B-8238-4CA89B45A659}" type="TxLink">
            <a:rPr lang="en-US" sz="2400" b="1" i="0" u="none" strike="noStrike">
              <a:solidFill>
                <a:srgbClr val="000000"/>
              </a:solidFill>
              <a:latin typeface="Calibri"/>
              <a:ea typeface="Calibri"/>
              <a:cs typeface="Calibri"/>
            </a:rPr>
            <a:pPr/>
            <a:t>3393.70</a:t>
          </a:fld>
          <a:endParaRPr lang="en-IN" sz="2400" b="1"/>
        </a:p>
      </xdr:txBody>
    </xdr:sp>
    <xdr:clientData/>
  </xdr:twoCellAnchor>
  <xdr:twoCellAnchor>
    <xdr:from>
      <xdr:col>1</xdr:col>
      <xdr:colOff>601980</xdr:colOff>
      <xdr:row>18</xdr:row>
      <xdr:rowOff>76200</xdr:rowOff>
    </xdr:from>
    <xdr:to>
      <xdr:col>4</xdr:col>
      <xdr:colOff>83820</xdr:colOff>
      <xdr:row>20</xdr:row>
      <xdr:rowOff>83820</xdr:rowOff>
    </xdr:to>
    <xdr:sp macro="" textlink="'KPI''s'!B11">
      <xdr:nvSpPr>
        <xdr:cNvPr id="22" name="TextBox 21">
          <a:extLst>
            <a:ext uri="{FF2B5EF4-FFF2-40B4-BE49-F238E27FC236}">
              <a16:creationId xmlns:a16="http://schemas.microsoft.com/office/drawing/2014/main" id="{501623CD-48A3-4BE3-A210-FD9F9DEFBC8D}"/>
            </a:ext>
          </a:extLst>
        </xdr:cNvPr>
        <xdr:cNvSpPr txBox="1"/>
      </xdr:nvSpPr>
      <xdr:spPr>
        <a:xfrm>
          <a:off x="1211580" y="3368040"/>
          <a:ext cx="13106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ABB677-E218-4EE6-BF4D-94D5E7AC933D}" type="TxLink">
            <a:rPr lang="en-US" sz="2400" b="1" i="0" u="none" strike="noStrike">
              <a:solidFill>
                <a:srgbClr val="000000"/>
              </a:solidFill>
              <a:latin typeface="Calibri"/>
              <a:ea typeface="Calibri"/>
              <a:cs typeface="Calibri"/>
            </a:rPr>
            <a:pPr/>
            <a:t>17485.70</a:t>
          </a:fld>
          <a:endParaRPr lang="en-IN" sz="2400" b="1"/>
        </a:p>
      </xdr:txBody>
    </xdr:sp>
    <xdr:clientData/>
  </xdr:twoCellAnchor>
  <xdr:twoCellAnchor>
    <xdr:from>
      <xdr:col>1</xdr:col>
      <xdr:colOff>396240</xdr:colOff>
      <xdr:row>23</xdr:row>
      <xdr:rowOff>144780</xdr:rowOff>
    </xdr:from>
    <xdr:to>
      <xdr:col>9</xdr:col>
      <xdr:colOff>144780</xdr:colOff>
      <xdr:row>29</xdr:row>
      <xdr:rowOff>0</xdr:rowOff>
    </xdr:to>
    <xdr:sp macro="" textlink="">
      <xdr:nvSpPr>
        <xdr:cNvPr id="23" name="Rectangle: Diagonal Corners Rounded 22">
          <a:extLst>
            <a:ext uri="{FF2B5EF4-FFF2-40B4-BE49-F238E27FC236}">
              <a16:creationId xmlns:a16="http://schemas.microsoft.com/office/drawing/2014/main" id="{FC9BB327-6F56-4F0F-8D92-9FB3D7E04B49}"/>
            </a:ext>
          </a:extLst>
        </xdr:cNvPr>
        <xdr:cNvSpPr/>
      </xdr:nvSpPr>
      <xdr:spPr>
        <a:xfrm>
          <a:off x="1005840" y="4351020"/>
          <a:ext cx="4625340" cy="952500"/>
        </a:xfrm>
        <a:prstGeom prst="round2Diag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199813</xdr:colOff>
      <xdr:row>25</xdr:row>
      <xdr:rowOff>151553</xdr:rowOff>
    </xdr:from>
    <xdr:to>
      <xdr:col>7</xdr:col>
      <xdr:colOff>55033</xdr:colOff>
      <xdr:row>27</xdr:row>
      <xdr:rowOff>75353</xdr:rowOff>
    </xdr:to>
    <xdr:sp macro="" textlink="">
      <xdr:nvSpPr>
        <xdr:cNvPr id="24" name="TextBox 23">
          <a:extLst>
            <a:ext uri="{FF2B5EF4-FFF2-40B4-BE49-F238E27FC236}">
              <a16:creationId xmlns:a16="http://schemas.microsoft.com/office/drawing/2014/main" id="{3CBAE1F7-C453-4954-B517-0C0943FC1028}"/>
            </a:ext>
          </a:extLst>
        </xdr:cNvPr>
        <xdr:cNvSpPr txBox="1"/>
      </xdr:nvSpPr>
      <xdr:spPr>
        <a:xfrm>
          <a:off x="2638213" y="4808220"/>
          <a:ext cx="1684020"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a:t>
          </a:r>
          <a:r>
            <a:rPr lang="en-IN" sz="1100" b="1" baseline="0"/>
            <a:t> NO. OF RATINGS</a:t>
          </a:r>
          <a:endParaRPr lang="en-IN" sz="1100" b="1"/>
        </a:p>
      </xdr:txBody>
    </xdr:sp>
    <xdr:clientData/>
  </xdr:twoCellAnchor>
  <xdr:twoCellAnchor>
    <xdr:from>
      <xdr:col>2</xdr:col>
      <xdr:colOff>152400</xdr:colOff>
      <xdr:row>25</xdr:row>
      <xdr:rowOff>45720</xdr:rowOff>
    </xdr:from>
    <xdr:to>
      <xdr:col>4</xdr:col>
      <xdr:colOff>243840</xdr:colOff>
      <xdr:row>27</xdr:row>
      <xdr:rowOff>53340</xdr:rowOff>
    </xdr:to>
    <xdr:sp macro="" textlink="'KPI''s'!B8">
      <xdr:nvSpPr>
        <xdr:cNvPr id="25" name="TextBox 24">
          <a:extLst>
            <a:ext uri="{FF2B5EF4-FFF2-40B4-BE49-F238E27FC236}">
              <a16:creationId xmlns:a16="http://schemas.microsoft.com/office/drawing/2014/main" id="{C037B8DB-FBFF-4975-91FE-C5FB0B053CAB}"/>
            </a:ext>
          </a:extLst>
        </xdr:cNvPr>
        <xdr:cNvSpPr txBox="1"/>
      </xdr:nvSpPr>
      <xdr:spPr>
        <a:xfrm>
          <a:off x="1371600" y="4617720"/>
          <a:ext cx="13106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F935EA-9960-4244-8685-C9AE96090C8F}" type="TxLink">
            <a:rPr lang="en-US" sz="2400" b="1" i="0" u="none" strike="noStrike">
              <a:solidFill>
                <a:srgbClr val="000000"/>
              </a:solidFill>
              <a:latin typeface="Calibri"/>
              <a:ea typeface="Calibri"/>
              <a:cs typeface="Calibri"/>
            </a:rPr>
            <a:pPr/>
            <a:t>47068.58</a:t>
          </a:fld>
          <a:endParaRPr lang="en-IN" sz="2400" b="1"/>
        </a:p>
      </xdr:txBody>
    </xdr:sp>
    <xdr:clientData/>
  </xdr:twoCellAnchor>
  <xdr:twoCellAnchor editAs="oneCell">
    <xdr:from>
      <xdr:col>6</xdr:col>
      <xdr:colOff>565875</xdr:colOff>
      <xdr:row>23</xdr:row>
      <xdr:rowOff>38757</xdr:rowOff>
    </xdr:from>
    <xdr:to>
      <xdr:col>8</xdr:col>
      <xdr:colOff>378969</xdr:colOff>
      <xdr:row>28</xdr:row>
      <xdr:rowOff>177843</xdr:rowOff>
    </xdr:to>
    <xdr:pic>
      <xdr:nvPicPr>
        <xdr:cNvPr id="29" name="Picture 28">
          <a:extLst>
            <a:ext uri="{FF2B5EF4-FFF2-40B4-BE49-F238E27FC236}">
              <a16:creationId xmlns:a16="http://schemas.microsoft.com/office/drawing/2014/main" id="{B8E1383A-35A1-DA96-1FA2-DAC8C90AAC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43353" y="4229757"/>
          <a:ext cx="1038920" cy="1050173"/>
        </a:xfrm>
        <a:prstGeom prst="rect">
          <a:avLst/>
        </a:prstGeom>
      </xdr:spPr>
    </xdr:pic>
    <xdr:clientData/>
  </xdr:twoCellAnchor>
  <xdr:twoCellAnchor editAs="oneCell">
    <xdr:from>
      <xdr:col>3</xdr:col>
      <xdr:colOff>584200</xdr:colOff>
      <xdr:row>6</xdr:row>
      <xdr:rowOff>90649</xdr:rowOff>
    </xdr:from>
    <xdr:to>
      <xdr:col>5</xdr:col>
      <xdr:colOff>84666</xdr:colOff>
      <xdr:row>10</xdr:row>
      <xdr:rowOff>92268</xdr:rowOff>
    </xdr:to>
    <xdr:pic>
      <xdr:nvPicPr>
        <xdr:cNvPr id="31" name="Picture 30">
          <a:extLst>
            <a:ext uri="{FF2B5EF4-FFF2-40B4-BE49-F238E27FC236}">
              <a16:creationId xmlns:a16="http://schemas.microsoft.com/office/drawing/2014/main" id="{1833BBF2-1CC6-AFAC-B2FB-94CB48EBC5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13000" y="1208249"/>
          <a:ext cx="719666" cy="746686"/>
        </a:xfrm>
        <a:prstGeom prst="rect">
          <a:avLst/>
        </a:prstGeom>
      </xdr:spPr>
    </xdr:pic>
    <xdr:clientData/>
  </xdr:twoCellAnchor>
  <xdr:twoCellAnchor editAs="oneCell">
    <xdr:from>
      <xdr:col>7</xdr:col>
      <xdr:colOff>457201</xdr:colOff>
      <xdr:row>6</xdr:row>
      <xdr:rowOff>50800</xdr:rowOff>
    </xdr:from>
    <xdr:to>
      <xdr:col>9</xdr:col>
      <xdr:colOff>118535</xdr:colOff>
      <xdr:row>11</xdr:row>
      <xdr:rowOff>1</xdr:rowOff>
    </xdr:to>
    <xdr:pic>
      <xdr:nvPicPr>
        <xdr:cNvPr id="33" name="Picture 32">
          <a:extLst>
            <a:ext uri="{FF2B5EF4-FFF2-40B4-BE49-F238E27FC236}">
              <a16:creationId xmlns:a16="http://schemas.microsoft.com/office/drawing/2014/main" id="{08BAA2FF-839A-DD96-A991-7E8CEEFB691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24401" y="1168400"/>
          <a:ext cx="880534" cy="880534"/>
        </a:xfrm>
        <a:prstGeom prst="rect">
          <a:avLst/>
        </a:prstGeom>
      </xdr:spPr>
    </xdr:pic>
    <xdr:clientData/>
  </xdr:twoCellAnchor>
  <xdr:twoCellAnchor editAs="oneCell">
    <xdr:from>
      <xdr:col>7</xdr:col>
      <xdr:colOff>457200</xdr:colOff>
      <xdr:row>12</xdr:row>
      <xdr:rowOff>16933</xdr:rowOff>
    </xdr:from>
    <xdr:to>
      <xdr:col>9</xdr:col>
      <xdr:colOff>33867</xdr:colOff>
      <xdr:row>16</xdr:row>
      <xdr:rowOff>67733</xdr:rowOff>
    </xdr:to>
    <xdr:pic>
      <xdr:nvPicPr>
        <xdr:cNvPr id="35" name="Picture 34">
          <a:extLst>
            <a:ext uri="{FF2B5EF4-FFF2-40B4-BE49-F238E27FC236}">
              <a16:creationId xmlns:a16="http://schemas.microsoft.com/office/drawing/2014/main" id="{DDBEB849-C7FD-1E80-84A3-FA4BEE6D358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724400" y="2252133"/>
          <a:ext cx="795867" cy="795867"/>
        </a:xfrm>
        <a:prstGeom prst="rect">
          <a:avLst/>
        </a:prstGeom>
      </xdr:spPr>
    </xdr:pic>
    <xdr:clientData/>
  </xdr:twoCellAnchor>
  <xdr:twoCellAnchor editAs="oneCell">
    <xdr:from>
      <xdr:col>3</xdr:col>
      <xdr:colOff>508001</xdr:colOff>
      <xdr:row>18</xdr:row>
      <xdr:rowOff>33867</xdr:rowOff>
    </xdr:from>
    <xdr:to>
      <xdr:col>5</xdr:col>
      <xdr:colOff>110067</xdr:colOff>
      <xdr:row>22</xdr:row>
      <xdr:rowOff>110066</xdr:rowOff>
    </xdr:to>
    <xdr:pic>
      <xdr:nvPicPr>
        <xdr:cNvPr id="37" name="Picture 36">
          <a:extLst>
            <a:ext uri="{FF2B5EF4-FFF2-40B4-BE49-F238E27FC236}">
              <a16:creationId xmlns:a16="http://schemas.microsoft.com/office/drawing/2014/main" id="{EA27A943-F794-CB88-DFB2-8107575607E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36801" y="3386667"/>
          <a:ext cx="821266" cy="821266"/>
        </a:xfrm>
        <a:prstGeom prst="rect">
          <a:avLst/>
        </a:prstGeom>
      </xdr:spPr>
    </xdr:pic>
    <xdr:clientData/>
  </xdr:twoCellAnchor>
  <xdr:twoCellAnchor editAs="oneCell">
    <xdr:from>
      <xdr:col>8</xdr:col>
      <xdr:colOff>42110</xdr:colOff>
      <xdr:row>18</xdr:row>
      <xdr:rowOff>77489</xdr:rowOff>
    </xdr:from>
    <xdr:to>
      <xdr:col>9</xdr:col>
      <xdr:colOff>92910</xdr:colOff>
      <xdr:row>21</xdr:row>
      <xdr:rowOff>175040</xdr:rowOff>
    </xdr:to>
    <xdr:pic>
      <xdr:nvPicPr>
        <xdr:cNvPr id="39" name="Picture 38">
          <a:extLst>
            <a:ext uri="{FF2B5EF4-FFF2-40B4-BE49-F238E27FC236}">
              <a16:creationId xmlns:a16="http://schemas.microsoft.com/office/drawing/2014/main" id="{0FCE99C8-C63F-B7F2-AEF1-D2386525B4B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flipH="1">
          <a:off x="4924427" y="3366846"/>
          <a:ext cx="661089" cy="645778"/>
        </a:xfrm>
        <a:prstGeom prst="rect">
          <a:avLst/>
        </a:prstGeom>
      </xdr:spPr>
    </xdr:pic>
    <xdr:clientData/>
  </xdr:twoCellAnchor>
  <xdr:twoCellAnchor editAs="oneCell">
    <xdr:from>
      <xdr:col>3</xdr:col>
      <xdr:colOff>447261</xdr:colOff>
      <xdr:row>12</xdr:row>
      <xdr:rowOff>74544</xdr:rowOff>
    </xdr:from>
    <xdr:to>
      <xdr:col>4</xdr:col>
      <xdr:colOff>554935</xdr:colOff>
      <xdr:row>16</xdr:row>
      <xdr:rowOff>66262</xdr:rowOff>
    </xdr:to>
    <xdr:pic>
      <xdr:nvPicPr>
        <xdr:cNvPr id="43" name="Picture 42">
          <a:extLst>
            <a:ext uri="{FF2B5EF4-FFF2-40B4-BE49-F238E27FC236}">
              <a16:creationId xmlns:a16="http://schemas.microsoft.com/office/drawing/2014/main" id="{619995E6-65CB-4C9A-AD11-40266C6FC79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286000" y="2261153"/>
          <a:ext cx="720587" cy="720587"/>
        </a:xfrm>
        <a:prstGeom prst="rect">
          <a:avLst/>
        </a:prstGeom>
      </xdr:spPr>
    </xdr:pic>
    <xdr:clientData/>
  </xdr:twoCellAnchor>
  <xdr:twoCellAnchor>
    <xdr:from>
      <xdr:col>9</xdr:col>
      <xdr:colOff>490603</xdr:colOff>
      <xdr:row>6</xdr:row>
      <xdr:rowOff>0</xdr:rowOff>
    </xdr:from>
    <xdr:to>
      <xdr:col>15</xdr:col>
      <xdr:colOff>375781</xdr:colOff>
      <xdr:row>17</xdr:row>
      <xdr:rowOff>153219</xdr:rowOff>
    </xdr:to>
    <xdr:graphicFrame macro="">
      <xdr:nvGraphicFramePr>
        <xdr:cNvPr id="11" name="Chart 10">
          <a:extLst>
            <a:ext uri="{FF2B5EF4-FFF2-40B4-BE49-F238E27FC236}">
              <a16:creationId xmlns:a16="http://schemas.microsoft.com/office/drawing/2014/main" id="{CCB7E591-AC72-4B8D-BA6E-CFA42354D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490603</xdr:colOff>
      <xdr:row>18</xdr:row>
      <xdr:rowOff>73070</xdr:rowOff>
    </xdr:from>
    <xdr:to>
      <xdr:col>15</xdr:col>
      <xdr:colOff>358565</xdr:colOff>
      <xdr:row>30</xdr:row>
      <xdr:rowOff>146138</xdr:rowOff>
    </xdr:to>
    <xdr:graphicFrame macro="">
      <xdr:nvGraphicFramePr>
        <xdr:cNvPr id="26" name="Chart 25">
          <a:extLst>
            <a:ext uri="{FF2B5EF4-FFF2-40B4-BE49-F238E27FC236}">
              <a16:creationId xmlns:a16="http://schemas.microsoft.com/office/drawing/2014/main" id="{47FAA946-E292-4547-B472-15B289373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469725</xdr:colOff>
      <xdr:row>18</xdr:row>
      <xdr:rowOff>73068</xdr:rowOff>
    </xdr:from>
    <xdr:to>
      <xdr:col>22</xdr:col>
      <xdr:colOff>20877</xdr:colOff>
      <xdr:row>30</xdr:row>
      <xdr:rowOff>156575</xdr:rowOff>
    </xdr:to>
    <xdr:graphicFrame macro="">
      <xdr:nvGraphicFramePr>
        <xdr:cNvPr id="28" name="Chart 27">
          <a:extLst>
            <a:ext uri="{FF2B5EF4-FFF2-40B4-BE49-F238E27FC236}">
              <a16:creationId xmlns:a16="http://schemas.microsoft.com/office/drawing/2014/main" id="{A033391A-8308-4584-A552-0A687989B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480163</xdr:colOff>
      <xdr:row>6</xdr:row>
      <xdr:rowOff>20879</xdr:rowOff>
    </xdr:from>
    <xdr:to>
      <xdr:col>22</xdr:col>
      <xdr:colOff>31315</xdr:colOff>
      <xdr:row>17</xdr:row>
      <xdr:rowOff>156576</xdr:rowOff>
    </xdr:to>
    <xdr:graphicFrame macro="">
      <xdr:nvGraphicFramePr>
        <xdr:cNvPr id="30" name="Chart 29">
          <a:extLst>
            <a:ext uri="{FF2B5EF4-FFF2-40B4-BE49-F238E27FC236}">
              <a16:creationId xmlns:a16="http://schemas.microsoft.com/office/drawing/2014/main" id="{0D27C47B-3478-4BC6-9039-B3F400A8C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150811</xdr:colOff>
      <xdr:row>6</xdr:row>
      <xdr:rowOff>15875</xdr:rowOff>
    </xdr:from>
    <xdr:to>
      <xdr:col>27</xdr:col>
      <xdr:colOff>525886</xdr:colOff>
      <xdr:row>18</xdr:row>
      <xdr:rowOff>32197</xdr:rowOff>
    </xdr:to>
    <xdr:graphicFrame macro="">
      <xdr:nvGraphicFramePr>
        <xdr:cNvPr id="34" name="Chart 33">
          <a:extLst>
            <a:ext uri="{FF2B5EF4-FFF2-40B4-BE49-F238E27FC236}">
              <a16:creationId xmlns:a16="http://schemas.microsoft.com/office/drawing/2014/main" id="{D327143E-4C92-45FF-8276-58089D249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169335</xdr:colOff>
      <xdr:row>18</xdr:row>
      <xdr:rowOff>139521</xdr:rowOff>
    </xdr:from>
    <xdr:to>
      <xdr:col>27</xdr:col>
      <xdr:colOff>536620</xdr:colOff>
      <xdr:row>30</xdr:row>
      <xdr:rowOff>148167</xdr:rowOff>
    </xdr:to>
    <xdr:graphicFrame macro="">
      <xdr:nvGraphicFramePr>
        <xdr:cNvPr id="36" name="Chart 35">
          <a:extLst>
            <a:ext uri="{FF2B5EF4-FFF2-40B4-BE49-F238E27FC236}">
              <a16:creationId xmlns:a16="http://schemas.microsoft.com/office/drawing/2014/main" id="{E54E3916-0328-4E13-B695-00BDF1535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483809</xdr:colOff>
      <xdr:row>31</xdr:row>
      <xdr:rowOff>96761</xdr:rowOff>
    </xdr:from>
    <xdr:to>
      <xdr:col>15</xdr:col>
      <xdr:colOff>374953</xdr:colOff>
      <xdr:row>44</xdr:row>
      <xdr:rowOff>24190</xdr:rowOff>
    </xdr:to>
    <xdr:graphicFrame macro="">
      <xdr:nvGraphicFramePr>
        <xdr:cNvPr id="38" name="Chart 37">
          <a:extLst>
            <a:ext uri="{FF2B5EF4-FFF2-40B4-BE49-F238E27FC236}">
              <a16:creationId xmlns:a16="http://schemas.microsoft.com/office/drawing/2014/main" id="{0E315BF5-8912-44F3-A639-BABFC2ED8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483809</xdr:colOff>
      <xdr:row>31</xdr:row>
      <xdr:rowOff>84666</xdr:rowOff>
    </xdr:from>
    <xdr:to>
      <xdr:col>22</xdr:col>
      <xdr:colOff>36286</xdr:colOff>
      <xdr:row>44</xdr:row>
      <xdr:rowOff>24191</xdr:rowOff>
    </xdr:to>
    <xdr:graphicFrame macro="">
      <xdr:nvGraphicFramePr>
        <xdr:cNvPr id="42" name="Chart 41">
          <a:extLst>
            <a:ext uri="{FF2B5EF4-FFF2-40B4-BE49-F238E27FC236}">
              <a16:creationId xmlns:a16="http://schemas.microsoft.com/office/drawing/2014/main" id="{EAEE768D-6F02-4483-89F5-117BB3DF4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22</xdr:col>
      <xdr:colOff>158337</xdr:colOff>
      <xdr:row>31</xdr:row>
      <xdr:rowOff>64394</xdr:rowOff>
    </xdr:from>
    <xdr:to>
      <xdr:col>27</xdr:col>
      <xdr:colOff>558085</xdr:colOff>
      <xdr:row>44</xdr:row>
      <xdr:rowOff>9896</xdr:rowOff>
    </xdr:to>
    <xdr:graphicFrame macro="">
      <xdr:nvGraphicFramePr>
        <xdr:cNvPr id="44" name="Chart 43">
          <a:extLst>
            <a:ext uri="{FF2B5EF4-FFF2-40B4-BE49-F238E27FC236}">
              <a16:creationId xmlns:a16="http://schemas.microsoft.com/office/drawing/2014/main" id="{2A863C08-2523-4110-B99E-447F8A5FF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xdr:col>
      <xdr:colOff>436033</xdr:colOff>
      <xdr:row>29</xdr:row>
      <xdr:rowOff>160261</xdr:rowOff>
    </xdr:from>
    <xdr:to>
      <xdr:col>4</xdr:col>
      <xdr:colOff>450547</xdr:colOff>
      <xdr:row>43</xdr:row>
      <xdr:rowOff>87236</xdr:rowOff>
    </xdr:to>
    <mc:AlternateContent xmlns:mc="http://schemas.openxmlformats.org/markup-compatibility/2006" xmlns:a14="http://schemas.microsoft.com/office/drawing/2010/main">
      <mc:Choice Requires="a14">
        <xdr:graphicFrame macro="">
          <xdr:nvGraphicFramePr>
            <xdr:cNvPr id="27" name="Brand 1">
              <a:extLst>
                <a:ext uri="{FF2B5EF4-FFF2-40B4-BE49-F238E27FC236}">
                  <a16:creationId xmlns:a16="http://schemas.microsoft.com/office/drawing/2014/main" id="{F76AB197-ABF2-EE99-44F8-CBAC2B200231}"/>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1040378" y="5494261"/>
              <a:ext cx="1827548" cy="25020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72572</xdr:colOff>
      <xdr:row>29</xdr:row>
      <xdr:rowOff>145141</xdr:rowOff>
    </xdr:from>
    <xdr:to>
      <xdr:col>8</xdr:col>
      <xdr:colOff>82898</xdr:colOff>
      <xdr:row>43</xdr:row>
      <xdr:rowOff>77034</xdr:rowOff>
    </xdr:to>
    <mc:AlternateContent xmlns:mc="http://schemas.openxmlformats.org/markup-compatibility/2006" xmlns:a14="http://schemas.microsoft.com/office/drawing/2010/main">
      <mc:Choice Requires="a14">
        <xdr:graphicFrame macro="">
          <xdr:nvGraphicFramePr>
            <xdr:cNvPr id="32" name="Name 1">
              <a:extLst>
                <a:ext uri="{FF2B5EF4-FFF2-40B4-BE49-F238E27FC236}">
                  <a16:creationId xmlns:a16="http://schemas.microsoft.com/office/drawing/2014/main" id="{75A9347A-D4FE-4524-AF0D-3878C10F9B03}"/>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3094296" y="5479141"/>
              <a:ext cx="1823361" cy="25069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182450</xdr:colOff>
      <xdr:row>1</xdr:row>
      <xdr:rowOff>32197</xdr:rowOff>
    </xdr:from>
    <xdr:to>
      <xdr:col>7</xdr:col>
      <xdr:colOff>601014</xdr:colOff>
      <xdr:row>5</xdr:row>
      <xdr:rowOff>59629</xdr:rowOff>
    </xdr:to>
    <xdr:pic>
      <xdr:nvPicPr>
        <xdr:cNvPr id="45" name="Picture 44">
          <a:extLst>
            <a:ext uri="{FF2B5EF4-FFF2-40B4-BE49-F238E27FC236}">
              <a16:creationId xmlns:a16="http://schemas.microsoft.com/office/drawing/2014/main" id="{CB042147-A404-80C4-0F07-F75DC8E5FFFE}"/>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405943" y="214648"/>
          <a:ext cx="3477296" cy="7572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52</xdr:col>
      <xdr:colOff>35537</xdr:colOff>
      <xdr:row>76</xdr:row>
      <xdr:rowOff>165118</xdr:rowOff>
    </xdr:from>
    <xdr:to>
      <xdr:col>57</xdr:col>
      <xdr:colOff>292531</xdr:colOff>
      <xdr:row>89</xdr:row>
      <xdr:rowOff>36287</xdr:rowOff>
    </xdr:to>
    <xdr:graphicFrame macro="">
      <xdr:nvGraphicFramePr>
        <xdr:cNvPr id="3" name="Chart 2">
          <a:extLst>
            <a:ext uri="{FF2B5EF4-FFF2-40B4-BE49-F238E27FC236}">
              <a16:creationId xmlns:a16="http://schemas.microsoft.com/office/drawing/2014/main" id="{785BB4C7-E960-9402-1D2E-BA19D9ABC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52</xdr:col>
      <xdr:colOff>136538</xdr:colOff>
      <xdr:row>95</xdr:row>
      <xdr:rowOff>79827</xdr:rowOff>
    </xdr:from>
    <xdr:to>
      <xdr:col>57</xdr:col>
      <xdr:colOff>393532</xdr:colOff>
      <xdr:row>108</xdr:row>
      <xdr:rowOff>76687</xdr:rowOff>
    </xdr:to>
    <xdr:graphicFrame macro="">
      <xdr:nvGraphicFramePr>
        <xdr:cNvPr id="4" name="Chart 3">
          <a:extLst>
            <a:ext uri="{FF2B5EF4-FFF2-40B4-BE49-F238E27FC236}">
              <a16:creationId xmlns:a16="http://schemas.microsoft.com/office/drawing/2014/main" id="{EA688BCB-1036-18FC-25BA-381EB66C8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52</xdr:col>
      <xdr:colOff>451887</xdr:colOff>
      <xdr:row>43</xdr:row>
      <xdr:rowOff>1271</xdr:rowOff>
    </xdr:from>
    <xdr:to>
      <xdr:col>56</xdr:col>
      <xdr:colOff>510993</xdr:colOff>
      <xdr:row>61</xdr:row>
      <xdr:rowOff>148136</xdr:rowOff>
    </xdr:to>
    <xdr:graphicFrame macro="">
      <xdr:nvGraphicFramePr>
        <xdr:cNvPr id="6" name="Chart 5">
          <a:extLst>
            <a:ext uri="{FF2B5EF4-FFF2-40B4-BE49-F238E27FC236}">
              <a16:creationId xmlns:a16="http://schemas.microsoft.com/office/drawing/2014/main" id="{8010F32A-585E-6E12-E4F3-391723008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52</xdr:col>
      <xdr:colOff>40401</xdr:colOff>
      <xdr:row>6</xdr:row>
      <xdr:rowOff>9128</xdr:rowOff>
    </xdr:from>
    <xdr:to>
      <xdr:col>57</xdr:col>
      <xdr:colOff>603765</xdr:colOff>
      <xdr:row>37</xdr:row>
      <xdr:rowOff>171703</xdr:rowOff>
    </xdr:to>
    <xdr:graphicFrame macro="">
      <xdr:nvGraphicFramePr>
        <xdr:cNvPr id="7" name="Chart 6">
          <a:extLst>
            <a:ext uri="{FF2B5EF4-FFF2-40B4-BE49-F238E27FC236}">
              <a16:creationId xmlns:a16="http://schemas.microsoft.com/office/drawing/2014/main" id="{734538AB-5D67-5D9F-E121-32DEFF03D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400545</xdr:colOff>
      <xdr:row>114</xdr:row>
      <xdr:rowOff>83500</xdr:rowOff>
    </xdr:from>
    <xdr:to>
      <xdr:col>48</xdr:col>
      <xdr:colOff>198278</xdr:colOff>
      <xdr:row>120</xdr:row>
      <xdr:rowOff>48316</xdr:rowOff>
    </xdr:to>
    <xdr:graphicFrame macro="">
      <xdr:nvGraphicFramePr>
        <xdr:cNvPr id="8" name="Chart 7">
          <a:extLst>
            <a:ext uri="{FF2B5EF4-FFF2-40B4-BE49-F238E27FC236}">
              <a16:creationId xmlns:a16="http://schemas.microsoft.com/office/drawing/2014/main" id="{29B65AF1-29F6-8061-E1B9-3C024BD4F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270625</xdr:colOff>
      <xdr:row>41</xdr:row>
      <xdr:rowOff>72407</xdr:rowOff>
    </xdr:from>
    <xdr:to>
      <xdr:col>49</xdr:col>
      <xdr:colOff>565628</xdr:colOff>
      <xdr:row>77</xdr:row>
      <xdr:rowOff>86525</xdr:rowOff>
    </xdr:to>
    <xdr:graphicFrame macro="">
      <xdr:nvGraphicFramePr>
        <xdr:cNvPr id="9" name="Chart 8">
          <a:extLst>
            <a:ext uri="{FF2B5EF4-FFF2-40B4-BE49-F238E27FC236}">
              <a16:creationId xmlns:a16="http://schemas.microsoft.com/office/drawing/2014/main" id="{F62E306C-63D7-5FD4-DCB6-434019E70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42</xdr:col>
      <xdr:colOff>391602</xdr:colOff>
      <xdr:row>4</xdr:row>
      <xdr:rowOff>78644</xdr:rowOff>
    </xdr:from>
    <xdr:to>
      <xdr:col>50</xdr:col>
      <xdr:colOff>70300</xdr:colOff>
      <xdr:row>39</xdr:row>
      <xdr:rowOff>143089</xdr:rowOff>
    </xdr:to>
    <xdr:graphicFrame macro="">
      <xdr:nvGraphicFramePr>
        <xdr:cNvPr id="10" name="Chart 9">
          <a:extLst>
            <a:ext uri="{FF2B5EF4-FFF2-40B4-BE49-F238E27FC236}">
              <a16:creationId xmlns:a16="http://schemas.microsoft.com/office/drawing/2014/main" id="{69E0CF01-2FE4-11A9-6FA1-05D8B9A26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416337</xdr:colOff>
      <xdr:row>79</xdr:row>
      <xdr:rowOff>133005</xdr:rowOff>
    </xdr:from>
    <xdr:to>
      <xdr:col>50</xdr:col>
      <xdr:colOff>83510</xdr:colOff>
      <xdr:row>94</xdr:row>
      <xdr:rowOff>117239</xdr:rowOff>
    </xdr:to>
    <xdr:graphicFrame macro="">
      <xdr:nvGraphicFramePr>
        <xdr:cNvPr id="11" name="Chart 10">
          <a:extLst>
            <a:ext uri="{FF2B5EF4-FFF2-40B4-BE49-F238E27FC236}">
              <a16:creationId xmlns:a16="http://schemas.microsoft.com/office/drawing/2014/main" id="{A10D029B-D31A-31E3-B0D0-D26A64BBB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42</xdr:col>
      <xdr:colOff>365986</xdr:colOff>
      <xdr:row>97</xdr:row>
      <xdr:rowOff>7883</xdr:rowOff>
    </xdr:from>
    <xdr:to>
      <xdr:col>50</xdr:col>
      <xdr:colOff>13139</xdr:colOff>
      <xdr:row>111</xdr:row>
      <xdr:rowOff>176048</xdr:rowOff>
    </xdr:to>
    <xdr:graphicFrame macro="">
      <xdr:nvGraphicFramePr>
        <xdr:cNvPr id="12" name="Chart 11">
          <a:extLst>
            <a:ext uri="{FF2B5EF4-FFF2-40B4-BE49-F238E27FC236}">
              <a16:creationId xmlns:a16="http://schemas.microsoft.com/office/drawing/2014/main" id="{CACC4A0A-0A01-2D2C-5056-66D11A80E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7718634257" backgroundQuery="1" createdVersion="8" refreshedVersion="8" minRefreshableVersion="3" recordCount="0" supportSubquery="1" supportAdvancedDrill="1" xr:uid="{4E85B1F6-A99D-4965-B61F-43E2574EF1EF}">
  <cacheSource type="external" connectionId="1"/>
  <cacheFields count="9">
    <cacheField name="[Measures].[Average of Ratings]" caption="Average of Ratings" numFmtId="0" hierarchy="21" level="32767"/>
    <cacheField name="[Measures].[Average of No_of_ratings]" caption="Average of No_of_ratings" numFmtId="0" hierarchy="22" level="32767"/>
    <cacheField name="[Measures].[Distinct Count of Brand]" caption="Distinct Count of Brand" numFmtId="0" hierarchy="23" level="32767"/>
    <cacheField name="[Measures].[Average of No_of_reviews]" caption="Average of No_of_reviews" numFmtId="0" hierarchy="24" level="32767"/>
    <cacheField name="[Measures].[Average of Discount_Total]" caption="Average of Discount_Total" numFmtId="0" hierarchy="25" level="32767"/>
    <cacheField name="[Measures].[Average of MRP]" caption="Average of MRP" numFmtId="0" hierarchy="26" level="32767"/>
    <cacheField name="[Measures].[Distinct Count of Name]" caption="Distinct Count of Name" numFmtId="0" hierarchy="27" level="32767"/>
    <cacheField name="[Measures].[Average of MSP]" caption="Average of MSP" numFmtId="0" hierarchy="28" level="32767"/>
    <cacheField name="[Flipkarts].[Brand].[Brand]" caption="Brand" numFmtId="0" hierarchy="2" level="1">
      <sharedItems containsSemiMixedTypes="0" containsNonDate="0" containsString="0"/>
    </cacheField>
  </cacheFields>
  <cacheHierarchies count="29">
    <cacheHierarchy uniqueName="[Flipkarts].[Name]" caption="Name" attribute="1" defaultMemberUniqueName="[Flipkarts].[Name].[All]" allUniqueName="[Flipkarts].[Nam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2"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8"/>
      </fieldsUsage>
    </cacheHierarchy>
    <cacheHierarchy uniqueName="[Flipkarts].[Ratings]" caption="Ratings" attribute="1" defaultMemberUniqueName="[Flipkarts].[Ratings].[All]" allUniqueName="[Flipkarts].[Ratings].[All]" dimensionUniqueName="[Flipkarts]" displayFolder="" count="2" memberValueDatatype="5" unbalanced="0"/>
    <cacheHierarchy uniqueName="[Flipkarts].[No_of_ratings]" caption="No_of_ratings" attribute="1" defaultMemberUniqueName="[Flipkarts].[No_of_ratings].[All]" allUniqueName="[Flipkarts].[No_of_ratings].[All]" dimensionUniqueName="[Flipkarts]" displayFolder="" count="2" memberValueDatatype="20" unbalanced="0"/>
    <cacheHierarchy uniqueName="[Flipkarts].[No_of_reviews]" caption="No_of_reviews" attribute="1" defaultMemberUniqueName="[Flipkarts].[No_of_reviews].[All]" allUniqueName="[Flipkarts].[No_of_reviews].[All]" dimensionUniqueName="[Flipkarts]" displayFolder="" count="2" memberValueDatatype="20" unbalanced="0"/>
    <cacheHierarchy uniqueName="[Flipkarts].[MSP]" caption="MSP" attribute="1" defaultMemberUniqueName="[Flipkarts].[MSP].[All]" allUniqueName="[Flipkarts].[MSP].[All]" dimensionUniqueName="[Flipkarts]" displayFolder="" count="2" memberValueDatatype="20" unbalanced="0"/>
    <cacheHierarchy uniqueName="[Flipkarts].[Price Range]" caption="Price Range" attribute="1" defaultMemberUniqueName="[Flipkarts].[Price Range].[All]" allUniqueName="[Flipkarts].[Price Range].[All]" dimensionUniqueName="[Flipkarts]" displayFolder="" count="2" memberValueDatatype="130" unbalanced="0"/>
    <cacheHierarchy uniqueName="[Flipkarts].[MRP]" caption="MRP" attribute="1" defaultMemberUniqueName="[Flipkarts].[MRP].[All]" allUniqueName="[Flipkarts].[MRP].[All]" dimensionUniqueName="[Flipkarts]" displayFolder="" count="2" memberValueDatatype="20" unbalanced="0"/>
    <cacheHierarchy uniqueName="[Flipkarts].[Discount_per]" caption="Discount_per" attribute="1" defaultMemberUniqueName="[Flipkarts].[Discount_per].[All]" allUniqueName="[Flipkarts].[Discount_per].[All]" dimensionUniqueName="[Flipkarts]" displayFolder="" count="2" memberValueDatatype="130" unbalanced="0"/>
    <cacheHierarchy uniqueName="[Flipkarts].[Discount_Total]" caption="Discount_Total" attribute="1" defaultMemberUniqueName="[Flipkarts].[Discount_Total].[All]" allUniqueName="[Flipkarts].[Discount_Total].[All]" dimensionUniqueName="[Flipkarts]" displayFolder="" count="2"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oneField="1" hidden="1">
      <fieldsUsage count="1">
        <fieldUsage x="0"/>
      </fieldsUsage>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oneField="1" hidden="1">
      <fieldsUsage count="1">
        <fieldUsage x="2"/>
      </fieldsUsage>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oneField="1" hidden="1">
      <fieldsUsage count="1">
        <fieldUsage x="3"/>
      </fieldsUsage>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oneField="1" hidden="1">
      <fieldsUsage count="1">
        <fieldUsage x="4"/>
      </fieldsUsage>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oneField="1" hidden="1">
      <fieldsUsage count="1">
        <fieldUsage x="5"/>
      </fieldsUsage>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oneField="1" hidden="1">
      <fieldsUsage count="1">
        <fieldUsage x="6"/>
      </fieldsUsage>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oneField="1" hidden="1">
      <fieldsUsage count="1">
        <fieldUsage x="7"/>
      </fieldsUsage>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30275925928" backgroundQuery="1" createdVersion="8" refreshedVersion="8" minRefreshableVersion="3" recordCount="0" supportSubquery="1" supportAdvancedDrill="1" xr:uid="{B457845F-FA04-424E-81D2-FE52CF35D311}">
  <cacheSource type="external" connectionId="1"/>
  <cacheFields count="2">
    <cacheField name="[Flipkarts].[Brand].[Brand]" caption="Brand" numFmtId="0" hierarchy="2" level="1">
      <sharedItems count="5">
        <s v="APPLE"/>
        <s v="Google"/>
        <s v="OPPO"/>
        <s v="realme"/>
        <s v="vivo"/>
      </sharedItems>
    </cacheField>
    <cacheField name="[Measures].[Average of Ratings]" caption="Average of Ratings" numFmtId="0" hierarchy="21" level="32767"/>
  </cacheFields>
  <cacheHierarchies count="29">
    <cacheHierarchy uniqueName="[Flipkarts].[Name]" caption="Name" attribute="1" defaultMemberUniqueName="[Flipkarts].[Name].[All]" allUniqueName="[Flipkarts].[Nam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2"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2" memberValueDatatype="5" unbalanced="0"/>
    <cacheHierarchy uniqueName="[Flipkarts].[No_of_ratings]" caption="No_of_ratings" attribute="1" defaultMemberUniqueName="[Flipkarts].[No_of_ratings].[All]" allUniqueName="[Flipkarts].[No_of_ratings].[All]" dimensionUniqueName="[Flipkarts]" displayFolder="" count="2" memberValueDatatype="20" unbalanced="0"/>
    <cacheHierarchy uniqueName="[Flipkarts].[No_of_reviews]" caption="No_of_reviews" attribute="1" defaultMemberUniqueName="[Flipkarts].[No_of_reviews].[All]" allUniqueName="[Flipkarts].[No_of_reviews].[All]" dimensionUniqueName="[Flipkarts]" displayFolder="" count="2" memberValueDatatype="20" unbalanced="0"/>
    <cacheHierarchy uniqueName="[Flipkarts].[MSP]" caption="MSP" attribute="1" defaultMemberUniqueName="[Flipkarts].[MSP].[All]" allUniqueName="[Flipkarts].[MSP].[All]" dimensionUniqueName="[Flipkarts]" displayFolder="" count="2" memberValueDatatype="20" unbalanced="0"/>
    <cacheHierarchy uniqueName="[Flipkarts].[Price Range]" caption="Price Range" attribute="1" defaultMemberUniqueName="[Flipkarts].[Price Range].[All]" allUniqueName="[Flipkarts].[Price Range].[All]" dimensionUniqueName="[Flipkarts]" displayFolder="" count="2" memberValueDatatype="130" unbalanced="0"/>
    <cacheHierarchy uniqueName="[Flipkarts].[MRP]" caption="MRP" attribute="1" defaultMemberUniqueName="[Flipkarts].[MRP].[All]" allUniqueName="[Flipkarts].[MRP].[All]" dimensionUniqueName="[Flipkarts]" displayFolder="" count="2" memberValueDatatype="20" unbalanced="0"/>
    <cacheHierarchy uniqueName="[Flipkarts].[Discount_per]" caption="Discount_per" attribute="1" defaultMemberUniqueName="[Flipkarts].[Discount_per].[All]" allUniqueName="[Flipkarts].[Discount_per].[All]" dimensionUniqueName="[Flipkarts]" displayFolder="" count="2" memberValueDatatype="130" unbalanced="0"/>
    <cacheHierarchy uniqueName="[Flipkarts].[Discount_Total]" caption="Discount_Total" attribute="1" defaultMemberUniqueName="[Flipkarts].[Discount_Total].[All]" allUniqueName="[Flipkarts].[Discount_Total].[All]" dimensionUniqueName="[Flipkarts]" displayFolder="" count="2"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0.542610763892" backgroundQuery="1" createdVersion="3" refreshedVersion="8" minRefreshableVersion="3" recordCount="0" supportSubquery="1" supportAdvancedDrill="1" xr:uid="{0230B7BC-771C-42A9-8DED-BB7FBB274C9F}">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Flipkarts].[Name]" caption="Name" attribute="1" defaultMemberUniqueName="[Flipkarts].[Name].[All]" allUniqueName="[Flipkarts].[Nam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71625924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7719328704" backgroundQuery="1" createdVersion="8" refreshedVersion="8" minRefreshableVersion="3" recordCount="0" supportSubquery="1" supportAdvancedDrill="1" xr:uid="{18AC2AE0-68D9-41A3-9FA5-3FB74BC6E11C}">
  <cacheSource type="external" connectionId="1"/>
  <cacheFields count="3">
    <cacheField name="[Flipkarts].[Brand].[Brand]" caption="Brand" numFmtId="0" hierarchy="2" level="1">
      <sharedItems count="5">
        <s v="APPLE"/>
        <s v="Google"/>
        <s v="OPPO"/>
        <s v="realme"/>
        <s v="vivo"/>
      </sharedItems>
    </cacheField>
    <cacheField name="[Measures].[Average of Ratings]" caption="Average of Ratings" numFmtId="0" hierarchy="21" level="32767"/>
    <cacheField name="[Flipkarts].[Name].[Name]" caption="Name" numFmtId="0" level="1">
      <sharedItems count="5">
        <s v="APPLE iPhone 13 ((PRODUCT)RED, 128 GB)"/>
        <s v="APPLE iPhone 13 ((PRODUCT)RED, 256 GB)"/>
        <s v="APPLE iPhone 13 (Blue, 128 GB)"/>
        <s v="Infinix Zero Ultra (Coslight Silver, 256 GB)"/>
        <s v="Infinix Zero Ultra (Genesis Noir, 256 GB)"/>
      </sharedItems>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7722800929" backgroundQuery="1" createdVersion="8" refreshedVersion="8" minRefreshableVersion="3" recordCount="0" supportSubquery="1" supportAdvancedDrill="1" xr:uid="{9E293D08-6633-4AA5-BDCA-12CBDDC57486}">
  <cacheSource type="external" connectionId="1"/>
  <cacheFields count="3">
    <cacheField name="[Flipkarts].[Brand].[Brand]" caption="Brand" numFmtId="0" hierarchy="2" level="1">
      <sharedItems count="5">
        <s v="APPLE"/>
        <s v="POCO"/>
        <s v="realme"/>
        <s v="REDMI"/>
        <s v="SAMSUNG"/>
      </sharedItems>
    </cacheField>
    <cacheField name="[Measures].[Average of No_of_ratings]" caption="Average of No_of_ratings" numFmtId="0" hierarchy="22" level="32767"/>
    <cacheField name="[Flipkarts].[Name].[Name]" caption="Name" numFmtId="0" level="1">
      <sharedItems count="5">
        <s v="POCO M3 (Cool Blue, 64 GB)"/>
        <s v="POCO M3 (Yellow, 128 GB)"/>
        <s v="REDMI 9i (Midnight Black, 64 GB)"/>
        <s v="REDMI 9i (Nature Green, 64 GB)"/>
        <s v="REDMI 9i (Sea Blue, 64 GB)"/>
      </sharedItems>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7723611114" backgroundQuery="1" createdVersion="8" refreshedVersion="8" minRefreshableVersion="3" recordCount="0" supportSubquery="1" supportAdvancedDrill="1" xr:uid="{60E2F3E0-FC07-496D-BE8E-46986D2FFBAB}">
  <cacheSource type="external" connectionId="1"/>
  <cacheFields count="3">
    <cacheField name="[Flipkarts].[Brand].[Brand]" caption="Brand" numFmtId="0" hierarchy="2" level="1">
      <sharedItems count="5">
        <s v="APPLE"/>
        <s v="POCO"/>
        <s v="realme"/>
        <s v="REDMI"/>
        <s v="SAMSUNG"/>
      </sharedItems>
    </cacheField>
    <cacheField name="[Measures].[Average of No_of_reviews]" caption="Average of No_of_reviews" numFmtId="0" hierarchy="24" level="32767"/>
    <cacheField name="[Flipkarts].[Name].[Name]" caption="Name" numFmtId="0" level="1">
      <sharedItems count="5">
        <s v="POCO M3 (Cool Blue, 64 GB)"/>
        <s v="POCO M3 (Yellow, 128 GB)"/>
        <s v="REDMI 9i (Midnight Black, 64 GB)"/>
        <s v="REDMI 9i (Nature Green, 64 GB)"/>
        <s v="REDMI 9i (Sea Blue, 64 GB)"/>
      </sharedItems>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7724189815" backgroundQuery="1" createdVersion="8" refreshedVersion="8" minRefreshableVersion="3" recordCount="0" supportSubquery="1" supportAdvancedDrill="1" xr:uid="{6A5E68DF-A955-46EA-B4C8-B316C3614CBA}">
  <cacheSource type="external" connectionId="1"/>
  <cacheFields count="3">
    <cacheField name="[Flipkarts].[Brand].[Brand]" caption="Brand" numFmtId="0" hierarchy="2" level="1">
      <sharedItems count="5">
        <s v="APPLE"/>
        <s v="Google"/>
        <s v="MOTOROLA"/>
        <s v="Nothing"/>
        <s v="SAMSUNG"/>
      </sharedItems>
    </cacheField>
    <cacheField name="[Measures].[Average of Discount_Total]" caption="Average of Discount_Total" numFmtId="0" hierarchy="25" level="32767"/>
    <cacheField name="[Flipkarts].[Name].[Name]" caption="Name" numFmtId="0" level="1">
      <sharedItems count="5">
        <s v="SAMSUNG Galaxy S21 FE 5G (Graphite, 128 GB)"/>
        <s v="SAMSUNG Galaxy S21 FE 5G (Lavender, 128 GB)"/>
        <s v="SAMSUNG Galaxy S21 FE 5G (Olive, 128 GB)"/>
        <s v="SAMSUNG Galaxy S22 Plus 5G (Green, 128 GB)"/>
        <s v="SAMSUNG Galaxy S22 Plus 5G (Phantom Black, 128 GB)"/>
      </sharedItems>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7724652777" backgroundQuery="1" createdVersion="8" refreshedVersion="8" minRefreshableVersion="3" recordCount="0" supportSubquery="1" supportAdvancedDrill="1" xr:uid="{A320A134-56EE-4BD1-93F0-29E40C6A7667}">
  <cacheSource type="external" connectionId="1"/>
  <cacheFields count="4">
    <cacheField name="[Flipkarts].[Brand].[Brand]" caption="Brand" numFmtId="0" hierarchy="2" level="1">
      <sharedItems containsSemiMixedTypes="0" containsNonDate="0" containsString="0"/>
    </cacheField>
    <cacheField name="[Flipkarts].[Name].[Name]" caption="Name" numFmtId="0" level="1">
      <sharedItems count="5">
        <s v="SAMSUNG Galaxy S21 FE 5G (Graphite, 128 GB)"/>
        <s v="SAMSUNG Galaxy S21 FE 5G (Lavender, 128 GB)"/>
        <s v="SAMSUNG Galaxy S21 FE 5G (Olive, 128 GB)"/>
        <s v="SAMSUNG Galaxy S22 Plus 5G (Green, 128 GB)"/>
        <s v="SAMSUNG Galaxy S22 Plus 5G (Phantom Black, 128 GB)"/>
      </sharedItems>
    </cacheField>
    <cacheField name="[Flipkarts].[Price Range].[Price Range]" caption="Price Range" numFmtId="0" hierarchy="7" level="1">
      <sharedItems count="3">
        <s v="20k to 40k"/>
        <s v="Above 40k"/>
        <s v="Below 20k"/>
      </sharedItems>
    </cacheField>
    <cacheField name="[Measures].[Count of Brand]" caption="Count of Brand" numFmtId="0" hierarchy="20" level="32767"/>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1"/>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2" memberValueDatatype="130" unbalanced="0">
      <fieldsUsage count="2">
        <fieldUsage x="-1"/>
        <fieldUsage x="2"/>
      </fieldsUsage>
    </cacheHierarchy>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oneField="1" hidden="1">
      <fieldsUsage count="1">
        <fieldUsage x="3"/>
      </fieldsUsage>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9672337965" backgroundQuery="1" createdVersion="8" refreshedVersion="8" minRefreshableVersion="3" recordCount="0" supportSubquery="1" supportAdvancedDrill="1" xr:uid="{B53073B2-3C55-4ECD-9F0E-213F559C8DC4}">
  <cacheSource type="external" connectionId="1"/>
  <cacheFields count="2">
    <cacheField name="[Flipkarts].[Brand].[Brand]" caption="Brand" numFmtId="0" hierarchy="2" level="1">
      <sharedItems count="5">
        <s v="APPLE"/>
        <s v="Google"/>
        <s v="MOTOROLA"/>
        <s v="Nothing"/>
        <s v="SAMSUNG"/>
      </sharedItems>
    </cacheField>
    <cacheField name="[Measures].[Average of Discount_Total]" caption="Average of Discount_Total" numFmtId="0" hierarchy="25" level="32767"/>
  </cacheFields>
  <cacheHierarchies count="29">
    <cacheHierarchy uniqueName="[Flipkarts].[Name]" caption="Name" attribute="1" defaultMemberUniqueName="[Flipkarts].[Name].[All]" allUniqueName="[Flipkarts].[Nam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9844097226" backgroundQuery="1" createdVersion="8" refreshedVersion="8" minRefreshableVersion="3" recordCount="0" supportSubquery="1" supportAdvancedDrill="1" xr:uid="{06FFB371-1437-4739-9C66-EDE1F83C55EE}">
  <cacheSource type="external" connectionId="1"/>
  <cacheFields count="2">
    <cacheField name="[Flipkarts].[Brand].[Brand]" caption="Brand" numFmtId="0" hierarchy="2" level="1">
      <sharedItems count="5">
        <s v="APPLE"/>
        <s v="POCO"/>
        <s v="realme"/>
        <s v="REDMI"/>
        <s v="SAMSUNG"/>
      </sharedItems>
    </cacheField>
    <cacheField name="[Measures].[Average of No_of_reviews]" caption="Average of No_of_reviews" numFmtId="0" hierarchy="24" level="32767"/>
  </cacheFields>
  <cacheHierarchies count="29">
    <cacheHierarchy uniqueName="[Flipkarts].[Name]" caption="Name" attribute="1" defaultMemberUniqueName="[Flipkarts].[Name].[All]" allUniqueName="[Flipkarts].[Nam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30104976853" backgroundQuery="1" createdVersion="8" refreshedVersion="8" minRefreshableVersion="3" recordCount="0" supportSubquery="1" supportAdvancedDrill="1" xr:uid="{517C9224-E7DA-4FF3-BF7C-6F69A449B294}">
  <cacheSource type="external" connectionId="1"/>
  <cacheFields count="2">
    <cacheField name="[Flipkarts].[Brand].[Brand]" caption="Brand" numFmtId="0" hierarchy="2" level="1">
      <sharedItems count="5">
        <s v="APPLE"/>
        <s v="POCO"/>
        <s v="realme"/>
        <s v="REDMI"/>
        <s v="SAMSUNG"/>
      </sharedItems>
    </cacheField>
    <cacheField name="[Measures].[Average of No_of_ratings]" caption="Average of No_of_ratings" numFmtId="0" hierarchy="22" level="32767"/>
  </cacheFields>
  <cacheHierarchies count="29">
    <cacheHierarchy uniqueName="[Flipkarts].[Name]" caption="Name" attribute="1" defaultMemberUniqueName="[Flipkarts].[Name].[All]" allUniqueName="[Flipkarts].[Nam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28C3B9-334B-4730-BABF-1FF75343C8C4}" name="PivotTable1" cacheId="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H4"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8">
    <i>
      <x/>
    </i>
    <i i="1">
      <x v="1"/>
    </i>
    <i i="2">
      <x v="2"/>
    </i>
    <i i="3">
      <x v="3"/>
    </i>
    <i i="4">
      <x v="4"/>
    </i>
    <i i="5">
      <x v="5"/>
    </i>
    <i i="6">
      <x v="6"/>
    </i>
    <i i="7">
      <x v="7"/>
    </i>
  </colItems>
  <dataFields count="8">
    <dataField name="Distinct Count of Brand" fld="2" subtotal="count" baseField="0" baseItem="0">
      <extLst>
        <ext xmlns:x15="http://schemas.microsoft.com/office/spreadsheetml/2010/11/main" uri="{FABC7310-3BB5-11E1-824E-6D434824019B}">
          <x15:dataField isCountDistinct="1"/>
        </ext>
      </extLst>
    </dataField>
    <dataField name="Distinct Count of Name" fld="6" subtotal="count" baseField="0" baseItem="0">
      <extLst>
        <ext xmlns:x15="http://schemas.microsoft.com/office/spreadsheetml/2010/11/main" uri="{FABC7310-3BB5-11E1-824E-6D434824019B}">
          <x15:dataField isCountDistinct="1"/>
        </ext>
      </extLst>
    </dataField>
    <dataField name="Average of Ratings" fld="0" subtotal="average" baseField="0" baseItem="0"/>
    <dataField name="Average of No_of_ratings" fld="1" subtotal="average" baseField="0" baseItem="0"/>
    <dataField name="Average of No_of_reviews" fld="3" subtotal="average" baseField="0" baseItem="0"/>
    <dataField name="Average of MSP" fld="7" subtotal="average" baseField="0" baseItem="0"/>
    <dataField name="Average of MRP" fld="5" subtotal="average" baseField="0" baseItem="0"/>
    <dataField name="Average of Discount_Total" fld="4" subtotal="average" baseField="0" baseItem="0"/>
  </dataField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caption="Distinct Count of Brand"/>
    <pivotHierarchy dragToData="1" caption="Average of No_of_reviews"/>
    <pivotHierarchy dragToData="1" caption="Average of Discount_Total"/>
    <pivotHierarchy dragToData="1" caption="Average of MRP"/>
    <pivotHierarchy dragToData="1" caption="Distinct Count of Name"/>
    <pivotHierarchy dragToData="1" caption="Average of MSP"/>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CDDE55-6E68-4231-A76A-3009625BC6E1}" name="PivotTable6" cacheId="23" applyNumberFormats="0" applyBorderFormats="0" applyFontFormats="0" applyPatternFormats="0" applyAlignmentFormats="0" applyWidthHeightFormats="1" dataCaption="Values" tag="09268f76-f951-4a57-a8c8-d88696ab65fc" updatedVersion="8" minRefreshableVersion="3" useAutoFormatting="1" subtotalHiddenItems="1" rowGrandTotals="0" colGrandTotals="0" itemPrintTitles="1" createdVersion="8" indent="0" outline="1" outlineData="1" multipleFieldFilters="0" chartFormat="20">
  <location ref="I3:J8" firstHeaderRow="1" firstDataRow="1" firstDataCol="1"/>
  <pivotFields count="3">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5">
    <i>
      <x v="3"/>
    </i>
    <i>
      <x v="4"/>
    </i>
    <i>
      <x v="2"/>
    </i>
    <i>
      <x/>
    </i>
    <i>
      <x v="1"/>
    </i>
  </rowItems>
  <colItems count="1">
    <i/>
  </colItems>
  <dataFields count="1">
    <dataField name="Average of No_of_ratings" fld="1" subtotal="average"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3" iMeasureHier="22">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6FC0FC-FC8E-4B56-9029-13684B7770C4}" name="BNOofreviews" cacheId="28" applyNumberFormats="0" applyBorderFormats="0" applyFontFormats="0" applyPatternFormats="0" applyAlignmentFormats="0" applyWidthHeightFormats="1" dataCaption="Values" tag="8533cd9e-f100-4ef5-8373-968885f7cb85" updatedVersion="8" minRefreshableVersion="3" useAutoFormatting="1" subtotalHiddenItems="1" rowGrandTotals="0" colGrandTotals="0" itemPrintTitles="1" createdVersion="8" indent="0" outline="1" outlineData="1" multipleFieldFilters="0" chartFormat="23">
  <location ref="G3:H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i>
    <i>
      <x v="3"/>
    </i>
    <i>
      <x v="2"/>
    </i>
    <i>
      <x v="4"/>
    </i>
  </rowItems>
  <colItems count="1">
    <i/>
  </colItems>
  <dataFields count="1">
    <dataField name="Average of No_of_reviews" fld="1" subtotal="average" baseField="0" baseItem="0"/>
  </dataFields>
  <chartFormats count="3">
    <chartFormat chart="12"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caption="Average of No_of_reviews"/>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6" iMeasureHier="24">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2734B1-F7BC-4D50-9E3A-3A3EFBDDF25C}" name="PivotTable1" cacheId="22" applyNumberFormats="0" applyBorderFormats="0" applyFontFormats="0" applyPatternFormats="0" applyAlignmentFormats="0" applyWidthHeightFormats="1" dataCaption="Values" tag="138b50db-78b0-44d8-958d-e02caa4f8a03" updatedVersion="8" minRefreshableVersion="3" useAutoFormatting="1" subtotalHiddenItems="1" rowGrandTotals="0" colGrandTotals="0" itemPrintTitles="1" createdVersion="8" indent="0" outline="1" outlineData="1" multipleFieldFilters="0" chartFormat="14">
  <location ref="E3:F8" firstHeaderRow="1" firstDataRow="1" firstDataCol="1"/>
  <pivotFields count="3">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5">
    <i>
      <x v="3"/>
    </i>
    <i>
      <x v="4"/>
    </i>
    <i>
      <x/>
    </i>
    <i>
      <x v="1"/>
    </i>
    <i>
      <x v="2"/>
    </i>
  </rowItems>
  <colItems count="1">
    <i/>
  </colItems>
  <dataFields count="1">
    <dataField name="Average of Ratings" fld="1" subtotal="average"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21">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76639D-A587-402F-BA63-25A32C3819AF}" name="BRatings" cacheId="29" applyNumberFormats="0" applyBorderFormats="0" applyFontFormats="0" applyPatternFormats="0" applyAlignmentFormats="0" applyWidthHeightFormats="1" dataCaption="Values" tag="0a606f77-6898-4c32-851f-5bbee3d9e3ad" updatedVersion="8" minRefreshableVersion="3" useAutoFormatting="1" subtotalHiddenItems="1" rowGrandTotals="0" colGrandTotals="0" itemPrintTitles="1" createdVersion="8" indent="0" outline="1" outlineData="1" multipleFieldFilters="0" chartFormat="25">
  <location ref="C3:D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1"/>
    </i>
    <i>
      <x v="3"/>
    </i>
    <i>
      <x v="2"/>
    </i>
    <i>
      <x v="4"/>
    </i>
  </rowItems>
  <colItems count="1">
    <i/>
  </colItems>
  <dataFields count="1">
    <dataField name="Average of No_of_ratings" fld="1" subtotal="average" baseField="0" baseItem="0"/>
  </dataFields>
  <chartFormats count="12">
    <chartFormat chart="18" format="0"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0"/>
          </reference>
        </references>
      </pivotArea>
    </chartFormat>
    <chartFormat chart="24" format="8">
      <pivotArea type="data" outline="0" fieldPosition="0">
        <references count="2">
          <reference field="4294967294" count="1" selected="0">
            <x v="0"/>
          </reference>
          <reference field="0" count="1" selected="0">
            <x v="0"/>
          </reference>
        </references>
      </pivotArea>
    </chartFormat>
    <chartFormat chart="24" format="9">
      <pivotArea type="data" outline="0" fieldPosition="0">
        <references count="2">
          <reference field="4294967294" count="1" selected="0">
            <x v="0"/>
          </reference>
          <reference field="0" count="1" selected="0">
            <x v="1"/>
          </reference>
        </references>
      </pivotArea>
    </chartFormat>
    <chartFormat chart="24" format="10">
      <pivotArea type="data" outline="0" fieldPosition="0">
        <references count="2">
          <reference field="4294967294" count="1" selected="0">
            <x v="0"/>
          </reference>
          <reference field="0" count="1" selected="0">
            <x v="3"/>
          </reference>
        </references>
      </pivotArea>
    </chartFormat>
    <chartFormat chart="24" format="11">
      <pivotArea type="data" outline="0" fieldPosition="0">
        <references count="2">
          <reference field="4294967294" count="1" selected="0">
            <x v="0"/>
          </reference>
          <reference field="0" count="1" selected="0">
            <x v="2"/>
          </reference>
        </references>
      </pivotArea>
    </chartFormat>
    <chartFormat chart="24" format="12">
      <pivotArea type="data" outline="0" fieldPosition="0">
        <references count="2">
          <reference field="4294967294" count="1" selected="0">
            <x v="0"/>
          </reference>
          <reference field="0" count="1" selected="0">
            <x v="4"/>
          </reference>
        </references>
      </pivotArea>
    </chartFormat>
    <chartFormat chart="18" format="1">
      <pivotArea type="data" outline="0" fieldPosition="0">
        <references count="2">
          <reference field="4294967294" count="1" selected="0">
            <x v="0"/>
          </reference>
          <reference field="0" count="1" selected="0">
            <x v="0"/>
          </reference>
        </references>
      </pivotArea>
    </chartFormat>
    <chartFormat chart="18" format="2">
      <pivotArea type="data" outline="0" fieldPosition="0">
        <references count="2">
          <reference field="4294967294" count="1" selected="0">
            <x v="0"/>
          </reference>
          <reference field="0" count="1" selected="0">
            <x v="1"/>
          </reference>
        </references>
      </pivotArea>
    </chartFormat>
    <chartFormat chart="18" format="3">
      <pivotArea type="data" outline="0" fieldPosition="0">
        <references count="2">
          <reference field="4294967294" count="1" selected="0">
            <x v="0"/>
          </reference>
          <reference field="0" count="1" selected="0">
            <x v="3"/>
          </reference>
        </references>
      </pivotArea>
    </chartFormat>
    <chartFormat chart="18" format="4">
      <pivotArea type="data" outline="0" fieldPosition="0">
        <references count="2">
          <reference field="4294967294" count="1" selected="0">
            <x v="0"/>
          </reference>
          <reference field="0" count="1" selected="0">
            <x v="2"/>
          </reference>
        </references>
      </pivotArea>
    </chartFormat>
    <chartFormat chart="18" format="5">
      <pivotArea type="data" outline="0" fieldPosition="0">
        <references count="2">
          <reference field="4294967294" count="1" selected="0">
            <x v="0"/>
          </reference>
          <reference field="0" count="1" selected="0">
            <x v="4"/>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2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5C05C2-60D3-44E8-80A5-DF8459D83CC9}" name="PivotTable9" cacheId="26" applyNumberFormats="0" applyBorderFormats="0" applyFontFormats="0" applyPatternFormats="0" applyAlignmentFormats="0" applyWidthHeightFormats="1" dataCaption="Values" tag="d8ca35e8-6fa4-42bc-aec9-713e742568f0" updatedVersion="8" minRefreshableVersion="3" useAutoFormatting="1" subtotalHiddenItems="1" rowGrandTotals="0" colGrandTotals="0" itemPrintTitles="1" createdVersion="8" indent="0" outline="1" outlineData="1" multipleFieldFilters="0" chartFormat="17">
  <location ref="Q3:R6" firstHeaderRow="1" firstDataRow="1" firstDataCol="1"/>
  <pivotFields count="4">
    <pivotField allDrilled="1" subtotalTop="0" showAll="0" defaultSubtotal="0" defaultAttributeDrillState="1"/>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2"/>
  </rowFields>
  <rowItems count="3">
    <i>
      <x/>
    </i>
    <i>
      <x v="1"/>
    </i>
    <i>
      <x v="2"/>
    </i>
  </rowItems>
  <colItems count="1">
    <i/>
  </colItems>
  <dataFields count="1">
    <dataField name="Count of Brand" fld="3" subtotal="count" baseField="0" baseItem="0"/>
  </dataFields>
  <chartFormats count="16">
    <chartFormat chart="0" format="9"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2" count="1" selected="0">
            <x v="0"/>
          </reference>
        </references>
      </pivotArea>
    </chartFormat>
    <chartFormat chart="0" format="11">
      <pivotArea type="data" outline="0" fieldPosition="0">
        <references count="2">
          <reference field="4294967294" count="1" selected="0">
            <x v="0"/>
          </reference>
          <reference field="2" count="1" selected="0">
            <x v="1"/>
          </reference>
        </references>
      </pivotArea>
    </chartFormat>
    <chartFormat chart="0" format="12">
      <pivotArea type="data" outline="0" fieldPosition="0">
        <references count="2">
          <reference field="4294967294" count="1" selected="0">
            <x v="0"/>
          </reference>
          <reference field="2" count="1" selected="0">
            <x v="2"/>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2" count="1" selected="0">
            <x v="0"/>
          </reference>
        </references>
      </pivotArea>
    </chartFormat>
    <chartFormat chart="14" format="15">
      <pivotArea type="data" outline="0" fieldPosition="0">
        <references count="2">
          <reference field="4294967294" count="1" selected="0">
            <x v="0"/>
          </reference>
          <reference field="2" count="1" selected="0">
            <x v="1"/>
          </reference>
        </references>
      </pivotArea>
    </chartFormat>
    <chartFormat chart="14" format="16">
      <pivotArea type="data" outline="0" fieldPosition="0">
        <references count="2">
          <reference field="4294967294" count="1" selected="0">
            <x v="0"/>
          </reference>
          <reference field="2" count="1" selected="0">
            <x v="2"/>
          </reference>
        </references>
      </pivotArea>
    </chartFormat>
    <chartFormat chart="15" format="17" series="1">
      <pivotArea type="data" outline="0" fieldPosition="0">
        <references count="1">
          <reference field="4294967294" count="1" selected="0">
            <x v="0"/>
          </reference>
        </references>
      </pivotArea>
    </chartFormat>
    <chartFormat chart="15" format="18">
      <pivotArea type="data" outline="0" fieldPosition="0">
        <references count="2">
          <reference field="4294967294" count="1" selected="0">
            <x v="0"/>
          </reference>
          <reference field="2" count="1" selected="0">
            <x v="0"/>
          </reference>
        </references>
      </pivotArea>
    </chartFormat>
    <chartFormat chart="15" format="19">
      <pivotArea type="data" outline="0" fieldPosition="0">
        <references count="2">
          <reference field="4294967294" count="1" selected="0">
            <x v="0"/>
          </reference>
          <reference field="2" count="1" selected="0">
            <x v="1"/>
          </reference>
        </references>
      </pivotArea>
    </chartFormat>
    <chartFormat chart="15" format="20">
      <pivotArea type="data" outline="0" fieldPosition="0">
        <references count="2">
          <reference field="4294967294" count="1" selected="0">
            <x v="0"/>
          </reference>
          <reference field="2" count="1" selected="0">
            <x v="2"/>
          </reference>
        </references>
      </pivotArea>
    </chartFormat>
    <chartFormat chart="16" format="17" series="1">
      <pivotArea type="data" outline="0" fieldPosition="0">
        <references count="1">
          <reference field="4294967294" count="1" selected="0">
            <x v="0"/>
          </reference>
        </references>
      </pivotArea>
    </chartFormat>
    <chartFormat chart="16" format="18">
      <pivotArea type="data" outline="0" fieldPosition="0">
        <references count="2">
          <reference field="4294967294" count="1" selected="0">
            <x v="0"/>
          </reference>
          <reference field="2" count="1" selected="0">
            <x v="0"/>
          </reference>
        </references>
      </pivotArea>
    </chartFormat>
    <chartFormat chart="16" format="19">
      <pivotArea type="data" outline="0" fieldPosition="0">
        <references count="2">
          <reference field="4294967294" count="1" selected="0">
            <x v="0"/>
          </reference>
          <reference field="2" count="1" selected="0">
            <x v="1"/>
          </reference>
        </references>
      </pivotArea>
    </chartFormat>
    <chartFormat chart="16" format="20">
      <pivotArea type="data" outline="0" fieldPosition="0">
        <references count="2">
          <reference field="4294967294" count="1" selected="0">
            <x v="0"/>
          </reference>
          <reference field="2" count="1" selected="0">
            <x v="2"/>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caption="Average of No_of_reviews"/>
    <pivotHierarchy dragToData="1" caption="Average of Discount_Total"/>
    <pivotHierarchy dragToData="1"/>
    <pivotHierarchy dragToData="1"/>
    <pivotHierarchy dragToData="1"/>
  </pivotHierarchies>
  <pivotTableStyleInfo name="PivotStyleLight16" showRowHeaders="1" showColHeaders="1" showRowStripes="0" showColStripes="0" showLastColumn="1"/>
  <filters count="1">
    <filter fld="1" type="count" id="5" iMeasureHier="25">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42DDF6-DE54-4A01-AD31-A20F7DA762AE}" name="PivotTable5" cacheId="27" applyNumberFormats="0" applyBorderFormats="0" applyFontFormats="0" applyPatternFormats="0" applyAlignmentFormats="0" applyWidthHeightFormats="1" dataCaption="Values" tag="96db6dcf-dfa5-4bd1-88c2-744f81c63977" updatedVersion="8" minRefreshableVersion="3" useAutoFormatting="1" subtotalHiddenItems="1" rowGrandTotals="0" colGrandTotals="0" itemPrintTitles="1" createdVersion="8" indent="0" outline="1" outlineData="1" multipleFieldFilters="0" chartFormat="20">
  <location ref="M3:N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i>
    <i>
      <x v="3"/>
    </i>
    <i>
      <x v="4"/>
    </i>
    <i>
      <x v="2"/>
    </i>
  </rowItems>
  <colItems count="1">
    <i/>
  </colItems>
  <dataFields count="1">
    <dataField name="Average of Discount_Total" fld="1" subtotal="average" baseField="0" baseItem="0"/>
  </dataFields>
  <formats count="1">
    <format dxfId="16">
      <pivotArea collapsedLevelsAreSubtotals="1" fieldPosition="0">
        <references count="1">
          <reference field="0"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caption="Average of No_of_reviews"/>
    <pivotHierarchy dragToData="1" caption="Average of Discount_Total"/>
    <pivotHierarchy dragToData="1"/>
    <pivotHierarchy dragToData="1"/>
    <pivotHierarchy dragToData="1"/>
  </pivotHierarchies>
  <pivotTableStyleInfo name="PivotStyleLight16" showRowHeaders="1" showColHeaders="1" showRowStripes="0" showColStripes="0" showLastColumn="1"/>
  <filters count="1">
    <filter fld="0" type="count" id="7" iMeasureHier="25">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09EC62-ED32-4FF0-B586-B73C26FB3FBD}" name="PivotTable2" cacheId="30" applyNumberFormats="0" applyBorderFormats="0" applyFontFormats="0" applyPatternFormats="0" applyAlignmentFormats="0" applyWidthHeightFormats="1" dataCaption="Values" tag="ff76a6e4-5be5-49ea-88b9-7db8747aa99e" updatedVersion="8" minRefreshableVersion="3" useAutoFormatting="1" subtotalHiddenItems="1" rowGrandTotals="0" colGrandTotals="0" itemPrintTitles="1" createdVersion="8" indent="0" outline="1" outlineData="1" multipleFieldFilters="0" chartFormat="9">
  <location ref="A3:B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3"/>
    </i>
    <i>
      <x v="4"/>
    </i>
    <i>
      <x v="2"/>
    </i>
    <i>
      <x v="1"/>
    </i>
  </rowItems>
  <colItems count="1">
    <i/>
  </colItems>
  <dataFields count="1">
    <dataField name="Average of Ratings" fld="1" subtotal="average"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2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34A22E-B89F-46D9-8159-A99506292849}" name="PivotTable8" cacheId="25" applyNumberFormats="0" applyBorderFormats="0" applyFontFormats="0" applyPatternFormats="0" applyAlignmentFormats="0" applyWidthHeightFormats="1" dataCaption="Values" tag="e0f22a6f-6baf-4e3e-8e98-b56cb5c041c9" updatedVersion="8" minRefreshableVersion="3" useAutoFormatting="1" subtotalHiddenItems="1" rowGrandTotals="0" colGrandTotals="0" itemPrintTitles="1" createdVersion="8" indent="0" outline="1" outlineData="1" multipleFieldFilters="0" chartFormat="16">
  <location ref="O3:P8" firstHeaderRow="1" firstDataRow="1" firstDataCol="1"/>
  <pivotFields count="3">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5">
    <i>
      <x v="1"/>
    </i>
    <i>
      <x/>
    </i>
    <i>
      <x v="2"/>
    </i>
    <i>
      <x v="4"/>
    </i>
    <i>
      <x v="3"/>
    </i>
  </rowItems>
  <colItems count="1">
    <i/>
  </colItems>
  <dataFields count="1">
    <dataField name="Average of Discount_Total" fld="1" subtotal="average" baseField="0" baseItem="0"/>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caption="Average of No_of_reviews"/>
    <pivotHierarchy dragToData="1" caption="Average of Discount_Total"/>
    <pivotHierarchy dragToData="1"/>
    <pivotHierarchy dragToData="1"/>
    <pivotHierarchy dragToData="1"/>
  </pivotHierarchies>
  <pivotTableStyleInfo name="PivotStyleLight16" showRowHeaders="1" showColHeaders="1" showRowStripes="0" showColStripes="0" showLastColumn="1"/>
  <filters count="1">
    <filter fld="2" type="count" id="5" iMeasureHier="25">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0100C6-BF26-4CFA-8054-E5209E08223E}" name="PivotTable7" cacheId="24" applyNumberFormats="0" applyBorderFormats="0" applyFontFormats="0" applyPatternFormats="0" applyAlignmentFormats="0" applyWidthHeightFormats="1" dataCaption="Values" tag="2b71d2f0-4547-4983-9a5b-99f82b5ae86d" updatedVersion="8" minRefreshableVersion="3" useAutoFormatting="1" subtotalHiddenItems="1" rowGrandTotals="0" colGrandTotals="0" itemPrintTitles="1" createdVersion="8" indent="0" outline="1" outlineData="1" multipleFieldFilters="0" chartFormat="13">
  <location ref="K3:L8" firstHeaderRow="1" firstDataRow="1" firstDataCol="1"/>
  <pivotFields count="3">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5">
    <i>
      <x/>
    </i>
    <i>
      <x v="1"/>
    </i>
    <i>
      <x v="3"/>
    </i>
    <i>
      <x v="4"/>
    </i>
    <i>
      <x v="2"/>
    </i>
  </rowItems>
  <colItems count="1">
    <i/>
  </colItems>
  <dataFields count="1">
    <dataField name="Average of No_of_reviews" fld="1" subtotal="average"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caption="Average of No_of_reviews"/>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4" iMeasureHier="24">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329E865C-C499-43E9-AA47-276A14283163}" sourceName="[Flipkarts].[Brand]">
  <pivotTables>
    <pivotTable tabId="26" name="PivotTable1"/>
    <pivotTable tabId="28" name="PivotTable1"/>
    <pivotTable tabId="28" name="PivotTable2"/>
    <pivotTable tabId="28" name="BRatings"/>
    <pivotTable tabId="28" name="BNOofreviews"/>
    <pivotTable tabId="28" name="PivotTable5"/>
    <pivotTable tabId="28" name="PivotTable6"/>
    <pivotTable tabId="28" name="PivotTable7"/>
    <pivotTable tabId="28" name="PivotTable8"/>
    <pivotTable tabId="28" name="PivotTable9"/>
  </pivotTables>
  <data>
    <olap pivotCacheId="716259240">
      <levels count="2">
        <level uniqueName="[Flipkarts].[Brand].[(All)]" sourceCaption="(All)" count="0"/>
        <level uniqueName="[Flipkarts].[Brand].[Brand]" sourceCaption="Brand" count="28">
          <ranges>
            <range startItem="0">
              <i n="[Flipkarts].[Brand].&amp;[ANGAGE]" c="ANGAGE"/>
              <i n="[Flipkarts].[Brand].&amp;[APPLE]" c="APPLE"/>
              <i n="[Flipkarts].[Brand].&amp;[BlackZone]" c="BlackZone"/>
              <i n="[Flipkarts].[Brand].&amp;[DIZO]" c="DIZO"/>
              <i n="[Flipkarts].[Brand].&amp;[Google]" c="Google"/>
              <i n="[Flipkarts].[Brand].&amp;[GREENBERRI]" c="GREENBERRI"/>
              <i n="[Flipkarts].[Brand].&amp;[I]" c="I"/>
              <i n="[Flipkarts].[Brand].&amp;[Infinix]" c="Infinix"/>
              <i n="[Flipkarts].[Brand].&amp;[IQOO]" c="IQOO"/>
              <i n="[Flipkarts].[Brand].&amp;[itel]" c="itel"/>
              <i n="[Flipkarts].[Brand].&amp;[KARBONN]" c="KARBONN"/>
              <i n="[Flipkarts].[Brand].&amp;[Kechaoda]" c="Kechaoda"/>
              <i n="[Flipkarts].[Brand].&amp;[LAVA]" c="LAVA"/>
              <i n="[Flipkarts].[Brand].&amp;[Lvix]" c="Lvix"/>
              <i n="[Flipkarts].[Brand].&amp;[Micromax]" c="Micromax"/>
              <i n="[Flipkarts].[Brand].&amp;[Moto]" c="Moto"/>
              <i n="[Flipkarts].[Brand].&amp;[MOTOROLA]" c="MOTOROLA"/>
              <i n="[Flipkarts].[Brand].&amp;[MTR]" c="MTR"/>
              <i n="[Flipkarts].[Brand].&amp;[Nokia]" c="Nokia"/>
              <i n="[Flipkarts].[Brand].&amp;[Nothing]" c="Nothing"/>
              <i n="[Flipkarts].[Brand].&amp;[OPPO]" c="OPPO"/>
              <i n="[Flipkarts].[Brand].&amp;[POCO]" c="POCO"/>
              <i n="[Flipkarts].[Brand].&amp;[realme]" c="realme"/>
              <i n="[Flipkarts].[Brand].&amp;[REDMI]" c="REDMI"/>
              <i n="[Flipkarts].[Brand].&amp;[SAMSUNG]" c="SAMSUNG"/>
              <i n="[Flipkarts].[Brand].&amp;[Tecno]" c="Tecno"/>
              <i n="[Flipkarts].[Brand].&amp;[vivo]" c="vivo"/>
              <i n="[Flipkarts].[Brand].&amp;[Xiaomi]" c="Xiaomi"/>
            </range>
          </ranges>
        </level>
      </levels>
      <selections count="1">
        <selection n="[Flipkarts].[Bran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914D604B-E460-49F2-9FF3-6938CFEF91C4}" sourceName="[Flipkarts].[Name]">
  <pivotTables>
    <pivotTable tabId="26" name="PivotTable1"/>
    <pivotTable tabId="28" name="PivotTable1"/>
    <pivotTable tabId="28" name="PivotTable2"/>
    <pivotTable tabId="28" name="BRatings"/>
    <pivotTable tabId="28" name="BNOofreviews"/>
    <pivotTable tabId="28" name="PivotTable5"/>
    <pivotTable tabId="28" name="PivotTable6"/>
    <pivotTable tabId="28" name="PivotTable7"/>
    <pivotTable tabId="28" name="PivotTable8"/>
    <pivotTable tabId="28" name="PivotTable9"/>
  </pivotTables>
  <data>
    <olap pivotCacheId="716259240">
      <levels count="2">
        <level uniqueName="[Flipkarts].[Name].[(All)]" sourceCaption="(All)" count="0"/>
        <level uniqueName="[Flipkarts].[Name].[Name]" sourceCaption="Name" count="536">
          <ranges>
            <range startItem="0">
              <i n="[Flipkarts].[Name].&amp;[ANGAGE A2320]" c="ANGAGE A2320"/>
              <i n="[Flipkarts].[Name].&amp;[APPLE iPhone 11 (Black, 128 GB)]" c="APPLE iPhone 11 (Black, 128 GB)"/>
              <i n="[Flipkarts].[Name].&amp;[APPLE iPhone 11 (Black, 64 GB)]" c="APPLE iPhone 11 (Black, 64 GB)"/>
              <i n="[Flipkarts].[Name].&amp;[APPLE iPhone 11 (Green, 64 GB)]" c="APPLE iPhone 11 (Green, 64 GB)"/>
              <i n="[Flipkarts].[Name].&amp;[APPLE iPhone 11 (Purple, 128 GB)]" c="APPLE iPhone 11 (Purple, 128 GB)"/>
              <i n="[Flipkarts].[Name].&amp;[APPLE iPhone 11 (Purple, 64 GB)]" c="APPLE iPhone 11 (Purple, 64 GB)"/>
              <i n="[Flipkarts].[Name].&amp;[APPLE iPhone 11 (Red, 128 GB)]" c="APPLE iPhone 11 (Red, 128 GB)"/>
              <i n="[Flipkarts].[Name].&amp;[APPLE iPhone 11 (Red, 64 GB)]" c="APPLE iPhone 11 (Red, 64 GB)"/>
              <i n="[Flipkarts].[Name].&amp;[APPLE iPhone 11 (White, 128 GB)]" c="APPLE iPhone 11 (White, 128 GB)"/>
              <i n="[Flipkarts].[Name].&amp;[APPLE iPhone 11 (White, 64 GB)]" c="APPLE iPhone 11 (White, 64 GB)"/>
              <i n="[Flipkarts].[Name].&amp;[APPLE iPhone 11 (Yellow, 64 GB)]" c="APPLE iPhone 11 (Yellow, 64 GB)"/>
              <i n="[Flipkarts].[Name].&amp;[APPLE iPhone 12 (Red, 64 GB)]" c="APPLE iPhone 12 (Red, 64 GB)"/>
              <i n="[Flipkarts].[Name].&amp;[APPLE iPhone 12 mini (Black, 128 GB)]" c="APPLE iPhone 12 mini (Black, 128 GB)"/>
              <i n="[Flipkarts].[Name].&amp;[APPLE iPhone 12 mini (Black, 256 GB)]" c="APPLE iPhone 12 mini (Black, 256 GB)"/>
              <i n="[Flipkarts].[Name].&amp;[APPLE iPhone 12 mini (Black, 64 GB)]" c="APPLE iPhone 12 mini (Black, 64 GB)"/>
              <i n="[Flipkarts].[Name].&amp;[APPLE iPhone 12 mini (Blue, 256 GB)]" c="APPLE iPhone 12 mini (Blue, 256 GB)"/>
              <i n="[Flipkarts].[Name].&amp;[APPLE iPhone 12 mini (Blue, 64 GB)]" c="APPLE iPhone 12 mini (Blue, 64 GB)"/>
              <i n="[Flipkarts].[Name].&amp;[APPLE iPhone 12 mini (Red, 256 GB)]" c="APPLE iPhone 12 mini (Red, 256 GB)"/>
              <i n="[Flipkarts].[Name].&amp;[APPLE iPhone 12 mini (White, 128 GB)]" c="APPLE iPhone 12 mini (White, 128 GB)"/>
              <i n="[Flipkarts].[Name].&amp;[APPLE iPhone 12 mini (White, 64 GB)]" c="APPLE iPhone 12 mini (White, 64 GB)"/>
              <i n="[Flipkarts].[Name].&amp;[APPLE iPhone 12 Pro (Graphite, 256 GB)]" c="APPLE iPhone 12 Pro (Graphite, 256 GB)"/>
              <i n="[Flipkarts].[Name].&amp;[APPLE iPhone 12 Pro (Silver, 256 GB)]" c="APPLE iPhone 12 Pro (Silver, 256 GB)"/>
              <i n="[Flipkarts].[Name].&amp;[APPLE iPhone 13 ((PRODUCT)RED, 128 GB)]" c="APPLE iPhone 13 ((PRODUCT)RED, 128 GB)"/>
              <i n="[Flipkarts].[Name].&amp;[APPLE iPhone 13 ((PRODUCT)RED, 256 GB)]" c="APPLE iPhone 13 ((PRODUCT)RED, 256 GB)"/>
              <i n="[Flipkarts].[Name].&amp;[APPLE iPhone 13 (Blue, 128 GB)]" c="APPLE iPhone 13 (Blue, 128 GB)"/>
              <i n="[Flipkarts].[Name].&amp;[APPLE iPhone 13 (Blue, 512 GB)]" c="APPLE iPhone 13 (Blue, 512 GB)"/>
              <i n="[Flipkarts].[Name].&amp;[APPLE iPhone 13 (Green, 128 GB)]" c="APPLE iPhone 13 (Green, 128 GB)"/>
              <i n="[Flipkarts].[Name].&amp;[APPLE iPhone 13 (Midnight, 128 GB)]" c="APPLE iPhone 13 (Midnight, 128 GB)"/>
              <i n="[Flipkarts].[Name].&amp;[APPLE iPhone 13 (Midnight, 512 GB)]" c="APPLE iPhone 13 (Midnight, 512 GB)"/>
              <i n="[Flipkarts].[Name].&amp;[APPLE iPhone 13 (Pink, 128 GB)]" c="APPLE iPhone 13 (Pink, 128 GB)"/>
              <i n="[Flipkarts].[Name].&amp;[APPLE iPhone 13 (Pink, 256 GB)]" c="APPLE iPhone 13 (Pink, 256 GB)"/>
              <i n="[Flipkarts].[Name].&amp;[APPLE iPhone 13 (Pink, 512 GB)]" c="APPLE iPhone 13 (Pink, 512 GB)"/>
              <i n="[Flipkarts].[Name].&amp;[APPLE iPhone 13 (Starlight, 128 GB)]" c="APPLE iPhone 13 (Starlight, 128 GB)"/>
              <i n="[Flipkarts].[Name].&amp;[APPLE iPhone 13 (Starlight, 256 GB)]" c="APPLE iPhone 13 (Starlight, 256 GB)"/>
              <i n="[Flipkarts].[Name].&amp;[APPLE iPhone 13 (Starlight, 512 GB)]" c="APPLE iPhone 13 (Starlight, 512 GB)"/>
              <i n="[Flipkarts].[Name].&amp;[APPLE iPhone 13 Pro (Graphite, 256 GB)]" c="APPLE iPhone 13 Pro (Graphite, 256 GB)"/>
              <i n="[Flipkarts].[Name].&amp;[APPLE iPhone 13 Pro Max (Alpine Green, 256 GB)]" c="APPLE iPhone 13 Pro Max (Alpine Green, 256 GB)"/>
              <i n="[Flipkarts].[Name].&amp;[APPLE iPhone 14 ((PRODUCT)RED, 128 GB)]" c="APPLE iPhone 14 ((PRODUCT)RED, 128 GB)"/>
              <i n="[Flipkarts].[Name].&amp;[APPLE iPhone 14 ((PRODUCT)RED, 256 GB)]" c="APPLE iPhone 14 ((PRODUCT)RED, 256 GB)"/>
              <i n="[Flipkarts].[Name].&amp;[APPLE iPhone 14 (Midnight, 128 GB)]" c="APPLE iPhone 14 (Midnight, 128 GB)"/>
              <i n="[Flipkarts].[Name].&amp;[APPLE iPhone 14 (Purple, 128 GB)]" c="APPLE iPhone 14 (Purple, 128 GB)"/>
              <i n="[Flipkarts].[Name].&amp;[APPLE iPhone 14 (Purple, 256 GB)]" c="APPLE iPhone 14 (Purple, 256 GB)"/>
              <i n="[Flipkarts].[Name].&amp;[APPLE iPhone 14 (Starlight, 128 GB)]" c="APPLE iPhone 14 (Starlight, 128 GB)"/>
              <i n="[Flipkarts].[Name].&amp;[APPLE iPhone 14 Plus (Blue, 128 GB)]" c="APPLE iPhone 14 Plus (Blue, 128 GB)"/>
              <i n="[Flipkarts].[Name].&amp;[APPLE iPhone 14 Plus (Blue, 256 GB)]" c="APPLE iPhone 14 Plus (Blue, 256 GB)"/>
              <i n="[Flipkarts].[Name].&amp;[APPLE iPhone 14 Plus (Midnight, 128 GB)]" c="APPLE iPhone 14 Plus (Midnight, 128 GB)"/>
              <i n="[Flipkarts].[Name].&amp;[APPLE iPhone 14 Plus (Purple, 128 GB)]" c="APPLE iPhone 14 Plus (Purple, 128 GB)"/>
              <i n="[Flipkarts].[Name].&amp;[APPLE iPhone 14 Plus (Purple, 256 GB)]" c="APPLE iPhone 14 Plus (Purple, 256 GB)"/>
              <i n="[Flipkarts].[Name].&amp;[APPLE iPhone 14 Plus (Starlight, 128 GB)]" c="APPLE iPhone 14 Plus (Starlight, 128 GB)"/>
              <i n="[Flipkarts].[Name].&amp;[APPLE iPhone 14 Plus (Starlight, 256 GB)]" c="APPLE iPhone 14 Plus (Starlight, 256 GB)"/>
              <i n="[Flipkarts].[Name].&amp;[BlackZone ECO X]" c="BlackZone ECO X"/>
              <i n="[Flipkarts].[Name].&amp;[DIZO Star 500]" c="DIZO Star 500"/>
              <i n="[Flipkarts].[Name].&amp;[FV]" c="FV"/>
              <i n="[Flipkarts].[Name].&amp;[Google Pixel 6a (Chalk, 128 GB)]" c="Google Pixel 6a (Chalk, 128 GB)"/>
              <i n="[Flipkarts].[Name].&amp;[GREENBERRI F1]" c="GREENBERRI F1"/>
              <i n="[Flipkarts].[Name].&amp;[I Kall King Talking, Contact icon and Auto Call Recording]" c="I Kall King Talking, Contact icon and Auto Call Recording"/>
              <i n="[Flipkarts].[Name].&amp;[Infinix Hot 11 (Emerald Green, 64 GB)]" c="Infinix Hot 11 (Emerald Green, 64 GB)"/>
              <i n="[Flipkarts].[Name].&amp;[Infinix Hot 11 (Silver Wave, 64 GB)]" c="Infinix Hot 11 (Silver Wave, 64 GB)"/>
              <i n="[Flipkarts].[Name].&amp;[Infinix Hot 11 2022 (Aurora Green, 64 GB)]" c="Infinix Hot 11 2022 (Aurora Green, 64 GB)"/>
              <i n="[Flipkarts].[Name].&amp;[Infinix Hot 11S (Green Wave, 128 GB)]" c="Infinix Hot 11S (Green Wave, 128 GB)"/>
              <i n="[Flipkarts].[Name].&amp;[Infinix Hot 11S (Polar Black, 128 GB)]" c="Infinix Hot 11S (Polar Black, 128 GB)"/>
              <i n="[Flipkarts].[Name].&amp;[Infinix Hot 11S (Polar Black, 64 GB)]" c="Infinix Hot 11S (Polar Black, 64 GB)"/>
              <i n="[Flipkarts].[Name].&amp;[Infinix Hot 11S (Silver Wave, 128 GB)]" c="Infinix Hot 11S (Silver Wave, 128 GB)"/>
              <i n="[Flipkarts].[Name].&amp;[Infinix Hot 12 (7Â° Purple, 64 GB)]" c="Infinix Hot 12 (7Â° Purple, 64 GB)"/>
              <i n="[Flipkarts].[Name].&amp;[Infinix Hot 12 (Exploratory Blue, 64 GB)]" c="Infinix Hot 12 (Exploratory Blue, 64 GB)"/>
              <i n="[Flipkarts].[Name].&amp;[Infinix Hot 12 (Polar Black, 64 GB)]" c="Infinix Hot 12 (Polar Black, 64 GB)"/>
              <i n="[Flipkarts].[Name].&amp;[Infinix Hot 12 (Turquoise Cyan, 64 GB)]" c="Infinix Hot 12 (Turquoise Cyan, 64 GB)"/>
              <i n="[Flipkarts].[Name].&amp;[Infinix HOT 12 Play (Champagne Gold, 64 GB)]" c="Infinix HOT 12 Play (Champagne Gold, 64 GB)"/>
              <i n="[Flipkarts].[Name].&amp;[Infinix HOT 12 Play (Horizon Blue, 64 GB)]" c="Infinix HOT 12 Play (Horizon Blue, 64 GB)"/>
              <i n="[Flipkarts].[Name].&amp;[Infinix HOT 12 Play (Racing Black, 64 GB)]" c="Infinix HOT 12 Play (Racing Black, 64 GB)"/>
              <i n="[Flipkarts].[Name].&amp;[Infinix Hot 12 Pro (Electric Blue, 64 GB)]" c="Infinix Hot 12 Pro (Electric Blue, 64 GB)"/>
              <i n="[Flipkarts].[Name].&amp;[Infinix Hot 12 Pro (Halo White, 128 GB)]" c="Infinix Hot 12 Pro (Halo White, 128 GB)"/>
              <i n="[Flipkarts].[Name].&amp;[Infinix Hot 12 Pro (Halo White, 64 GB)]" c="Infinix Hot 12 Pro (Halo White, 64 GB)"/>
              <i n="[Flipkarts].[Name].&amp;[Infinix Hot 12 Pro (Lightsaber Green, 128 GB)]" c="Infinix Hot 12 Pro (Lightsaber Green, 128 GB)"/>
              <i n="[Flipkarts].[Name].&amp;[Infinix Hot 12 Pro (Lightsaber Green, 64 GB)]" c="Infinix Hot 12 Pro (Lightsaber Green, 64 GB)"/>
              <i n="[Flipkarts].[Name].&amp;[Infinix Hot 12 Pro (Racing Black, 64 GB)]" c="Infinix Hot 12 Pro (Racing Black, 64 GB)"/>
              <i n="[Flipkarts].[Name].&amp;[Infinix HOT 20 5G (Blaster Green, 64 GB)]" c="Infinix HOT 20 5G (Blaster Green, 64 GB)"/>
              <i n="[Flipkarts].[Name].&amp;[Infinix HOT 20 5G (Racing Black, 64 GB)]" c="Infinix HOT 20 5G (Racing Black, 64 GB)"/>
              <i n="[Flipkarts].[Name].&amp;[Infinix HOT 20 5G (Space Blue, 64 GB)]" c="Infinix HOT 20 5G (Space Blue, 64 GB)"/>
              <i n="[Flipkarts].[Name].&amp;[Infinix HOT 20 Play (Aurora Green, 64 GB)]" c="Infinix HOT 20 Play (Aurora Green, 64 GB)"/>
              <i n="[Flipkarts].[Name].&amp;[Infinix HOT 20 Play (Fantasy Purple, 64 GB)]" c="Infinix HOT 20 Play (Fantasy Purple, 64 GB)"/>
              <i n="[Flipkarts].[Name].&amp;[Infinix HOT 20 Play (Luna Blue, 64 GB)]" c="Infinix HOT 20 Play (Luna Blue, 64 GB)"/>
              <i n="[Flipkarts].[Name].&amp;[Infinix HOT 20 Play (Racing Black, 64 GB)]" c="Infinix HOT 20 Play (Racing Black, 64 GB)"/>
              <i n="[Flipkarts].[Name].&amp;[Infinix Note 11 (Celestial Snow, 128 GB)]" c="Infinix Note 11 (Celestial Snow, 128 GB)"/>
              <i n="[Flipkarts].[Name].&amp;[Infinix Note 11 (Celestial Snow, 64 GB)]" c="Infinix Note 11 (Celestial Snow, 64 GB)"/>
              <i n="[Flipkarts].[Name].&amp;[Infinix Note 11 (Glacier Green, 128 GB)]" c="Infinix Note 11 (Glacier Green, 128 GB)"/>
              <i n="[Flipkarts].[Name].&amp;[Infinix Note 11 (Graphite Black, 64 GB)]" c="Infinix Note 11 (Graphite Black, 64 GB)"/>
              <i n="[Flipkarts].[Name].&amp;[Infinix Note 11s (Haze Green, 64 GB)]" c="Infinix Note 11s (Haze Green, 64 GB)"/>
              <i n="[Flipkarts].[Name].&amp;[Infinix Note 11s (Mithril Grey, 64 GB)]" c="Infinix Note 11s (Mithril Grey, 64 GB)"/>
              <i n="[Flipkarts].[Name].&amp;[Infinix Note 11s Free Fire Edition (Mithril Grey, 128 GB)]" c="Infinix Note 11s Free Fire Edition (Mithril Grey, 128 GB)"/>
              <i n="[Flipkarts].[Name].&amp;[Infinix Note 12 (Force Black, 128 GB)]" c="Infinix Note 12 (Force Black, 128 GB)"/>
              <i n="[Flipkarts].[Name].&amp;[Infinix Note 12 (Force Black, 64 GB)]" c="Infinix Note 12 (Force Black, 64 GB)"/>
              <i n="[Flipkarts].[Name].&amp;[Infinix Note 12 (Jewel Blue, 128 GB)]" c="Infinix Note 12 (Jewel Blue, 128 GB)"/>
              <i n="[Flipkarts].[Name].&amp;[Infinix Note 12 (Jewel Blue, 64 GB)]" c="Infinix Note 12 (Jewel Blue, 64 GB)"/>
              <i n="[Flipkarts].[Name].&amp;[Infinix Note 12 5G (Snowfall, 64 GB)]" c="Infinix Note 12 5G (Snowfall, 64 GB)"/>
              <i n="[Flipkarts].[Name].&amp;[Infinix Note 12 Pro 5G (Force Black, 128 GB)]" c="Infinix Note 12 Pro 5G (Force Black, 128 GB)"/>
              <i n="[Flipkarts].[Name].&amp;[Infinix Note 12 Pro 5G (Snowfall, 128 GB)]" c="Infinix Note 12 Pro 5G (Snowfall, 128 GB)"/>
              <i n="[Flipkarts].[Name].&amp;[Infinix Note 12 TURBO (Force Black, 128 GB)]" c="Infinix Note 12 TURBO (Force Black, 128 GB)"/>
              <i n="[Flipkarts].[Name].&amp;[Infinix Note 12 TURBO (Jewel Blue, 128 GB)]" c="Infinix Note 12 TURBO (Jewel Blue, 128 GB)"/>
              <i n="[Flipkarts].[Name].&amp;[Infinix Note 12 TURBO (Snowfall, 128 GB)]" c="Infinix Note 12 TURBO (Snowfall, 128 GB)"/>
              <i n="[Flipkarts].[Name].&amp;[Infinix Smart 5A (Midnight Black, 32 GB)]" c="Infinix Smart 5A (Midnight Black, 32 GB)"/>
              <i n="[Flipkarts].[Name].&amp;[Infinix Smart 5A (Ocean Wave, 32 GB)]" c="Infinix Smart 5A (Ocean Wave, 32 GB)"/>
              <i n="[Flipkarts].[Name].&amp;[Infinix Smart 5A (Quetzal Cyan, 32 GB)]" c="Infinix Smart 5A (Quetzal Cyan, 32 GB)"/>
              <i n="[Flipkarts].[Name].&amp;[Infinix Smart 6 (Heart Of Ocean, 64 GB)]" c="Infinix Smart 6 (Heart Of Ocean, 64 GB)"/>
              <i n="[Flipkarts].[Name].&amp;[Infinix Smart 6 (Light Sea Green, 64 GB)]" c="Infinix Smart 6 (Light Sea Green, 64 GB)"/>
              <i n="[Flipkarts].[Name].&amp;[Infinix Smart 6 (Polar Black, 64 GB)]" c="Infinix Smart 6 (Polar Black, 64 GB)"/>
              <i n="[Flipkarts].[Name].&amp;[Infinix Smart 6 (Starry Purple, 64 GB)]" c="Infinix Smart 6 (Starry Purple, 64 GB)"/>
              <i n="[Flipkarts].[Name].&amp;[Infinix Smart 6 HD (Aqua Sky, 32 GB)]" c="Infinix Smart 6 HD (Aqua Sky, 32 GB)"/>
              <i n="[Flipkarts].[Name].&amp;[Infinix Smart 6 HD (Force Black, 32 GB)]" c="Infinix Smart 6 HD (Force Black, 32 GB)"/>
              <i n="[Flipkarts].[Name].&amp;[Infinix Smart 6 Plus (Crystal Violet, 64 GB)]" c="Infinix Smart 6 Plus (Crystal Violet, 64 GB)"/>
              <i n="[Flipkarts].[Name].&amp;[Infinix Smart 6 Plus (Miracle Black, 64 GB)]" c="Infinix Smart 6 Plus (Miracle Black, 64 GB)"/>
              <i n="[Flipkarts].[Name].&amp;[Infinix Smart 6 Plus (Tranquil Sea Blue, 64 GB)]" c="Infinix Smart 6 Plus (Tranquil Sea Blue, 64 GB)"/>
              <i n="[Flipkarts].[Name].&amp;[Infinix Zero 5G (Cosmic Black, 128 GB)]" c="Infinix Zero 5G (Cosmic Black, 128 GB)"/>
              <i n="[Flipkarts].[Name].&amp;[Infinix Zero 5G (Skylight Orange, 128 GB)]" c="Infinix Zero 5G (Skylight Orange, 128 GB)"/>
              <i n="[Flipkarts].[Name].&amp;[Infinix Zero Ultra (Coslight Silver, 256 GB)]" c="Infinix Zero Ultra (Coslight Silver, 256 GB)"/>
              <i n="[Flipkarts].[Name].&amp;[Infinix Zero Ultra (Genesis Noir, 256 GB)]" c="Infinix Zero Ultra (Genesis Noir, 256 GB)"/>
              <i n="[Flipkarts].[Name].&amp;[IQOO 9 5G (Alpha, 256 GB)]" c="IQOO 9 5G (Alpha, 256 GB)"/>
              <i n="[Flipkarts].[Name].&amp;[IQOO 9 SE 5G (Sunset Sierra, 128 GB)]" c="IQOO 9 SE 5G (Sunset Sierra, 128 GB)"/>
              <i n="[Flipkarts].[Name].&amp;[IQOO Neo 6 5G (Cyber Rage, 128 GB)]" c="IQOO Neo 6 5G (Cyber Rage, 128 GB)"/>
              <i n="[Flipkarts].[Name].&amp;[IQOO Neo 6 5G (Dark Nova, 128 GB)]" c="IQOO Neo 6 5G (Dark Nova, 128 GB)"/>
              <i n="[Flipkarts].[Name].&amp;[IQOO Z6 44W (Lumina Blue, 128 GB)]" c="IQOO Z6 44W (Lumina Blue, 128 GB)"/>
              <i n="[Flipkarts].[Name].&amp;[IQOO Z6 5G (Chromatic Blue, 128 GB)]" c="IQOO Z6 5G (Chromatic Blue, 128 GB)"/>
              <i n="[Flipkarts].[Name].&amp;[IQOO Z6 Pro 5G (Legion Sky, 128 GB)]" c="IQOO Z6 Pro 5G (Legion Sky, 128 GB)"/>
              <i n="[Flipkarts].[Name].&amp;[itel Ace 2N]" c="itel Ace 2N"/>
              <i n="[Flipkarts].[Name].&amp;[itel Ace Young Without Charger]" c="itel Ace Young Without Charger"/>
              <i n="[Flipkarts].[Name].&amp;[itel it2163S]" c="itel it2163S"/>
              <i n="[Flipkarts].[Name].&amp;[itel It2171]" c="itel It2171"/>
              <i n="[Flipkarts].[Name].&amp;[itel it5026]" c="itel it5026"/>
              <i n="[Flipkarts].[Name].&amp;[itel IT5626]" c="itel IT5626"/>
              <i n="[Flipkarts].[Name].&amp;[itel Magic3 Smart Touch Keypad]" c="itel Magic3 Smart Touch Keypad"/>
              <i n="[Flipkarts].[Name].&amp;[itel Muzik 110]" c="itel Muzik 110"/>
              <i n="[Flipkarts].[Name].&amp;[itel Power 410]" c="itel Power 410"/>
              <i n="[Flipkarts].[Name].&amp;[itel U20]" c="itel U20"/>
              <i n="[Flipkarts].[Name].&amp;[KARBONN K31 Star]" c="KARBONN K31 Star"/>
              <i n="[Flipkarts].[Name].&amp;[Kechaoda A26]" c="Kechaoda A26"/>
              <i n="[Flipkarts].[Name].&amp;[Kechaoda K10]" c="Kechaoda K10"/>
              <i n="[Flipkarts].[Name].&amp;[Kechaoda K112]" c="Kechaoda K112"/>
              <i n="[Flipkarts].[Name].&amp;[Kechaoda K115]" c="Kechaoda K115"/>
              <i n="[Flipkarts].[Name].&amp;[Kechaoda K28]" c="Kechaoda K28"/>
              <i n="[Flipkarts].[Name].&amp;[Kechaoda K33]" c="Kechaoda K33"/>
              <i n="[Flipkarts].[Name].&amp;[Kechaoda K33 Rock]" c="Kechaoda K33 Rock"/>
              <i n="[Flipkarts].[Name].&amp;[Kechaoda K55 Pro]" c="Kechaoda K55 Pro"/>
              <i n="[Flipkarts].[Name].&amp;[Kechaoda K66 The Music House 4]" c="Kechaoda K66 The Music House 4"/>
              <i n="[Flipkarts].[Name].&amp;[Kechaoda K-9]" c="Kechaoda K-9"/>
              <i n="[Flipkarts].[Name].&amp;[LAVA A1 2021]" c="LAVA A1 2021"/>
              <i n="[Flipkarts].[Name].&amp;[LAVA A3]" c="LAVA A3"/>
              <i n="[Flipkarts].[Name].&amp;[LAVA A5]" c="LAVA A5"/>
              <i n="[Flipkarts].[Name].&amp;[LAVA A7 2020]" c="LAVA A7 2020"/>
              <i n="[Flipkarts].[Name].&amp;[LAVA A9]" c="LAVA A9"/>
              <i n="[Flipkarts].[Name].&amp;[LAVA Flip]" c="LAVA Flip"/>
              <i n="[Flipkarts].[Name].&amp;[LAVA GEM]" c="LAVA GEM"/>
              <i n="[Flipkarts].[Name].&amp;[LAVA Z2 Max (Stroked Blue, 32 GB)]" c="LAVA Z2 Max (Stroked Blue, 32 GB)"/>
              <i n="[Flipkarts].[Name].&amp;[Lvix L1 King]" c="Lvix L1 King"/>
              <i n="[Flipkarts].[Name].&amp;[Micromax IN 1 (Purple, 128 GB)]" c="Micromax IN 1 (Purple, 128 GB)"/>
              <i n="[Flipkarts].[Name].&amp;[Micromax IN 2C (Silver, 32 GB)]" c="Micromax IN 2C (Silver, 32 GB)"/>
              <i n="[Flipkarts].[Name].&amp;[Micromax J2]" c="Micromax J2"/>
              <i n="[Flipkarts].[Name].&amp;[Micromax S115]" c="Micromax S115"/>
              <i n="[Flipkarts].[Name].&amp;[Micromax X412]" c="Micromax X412"/>
              <i n="[Flipkarts].[Name].&amp;[Micromax X415]" c="Micromax X415"/>
              <i n="[Flipkarts].[Name].&amp;[Micromax X512]" c="Micromax X512"/>
              <i n="[Flipkarts].[Name].&amp;[Micromax X513+]" c="Micromax X513+"/>
              <i n="[Flipkarts].[Name].&amp;[Micromax X708]" c="Micromax X708"/>
              <i n="[Flipkarts].[Name].&amp;[Micromax X809]" c="Micromax X809"/>
              <i n="[Flipkarts].[Name].&amp;[Moto G71 5G (Arctic Blue, 128 GB)]" c="Moto G71 5G (Arctic Blue, 128 GB)"/>
              <i n="[Flipkarts].[Name].&amp;[Moto G71 5G (Neptune Green, 128 GB)]" c="Moto G71 5G (Neptune Green, 128 GB)"/>
              <i n="[Flipkarts].[Name].&amp;[MOTOROLA e32 (Eco Black, 64 GB)]" c="MOTOROLA e32 (Eco Black, 64 GB)"/>
              <i n="[Flipkarts].[Name].&amp;[MOTOROLA e32s (Misty Silver, 64 GB)]" c="MOTOROLA e32s (Misty Silver, 64 GB)"/>
              <i n="[Flipkarts].[Name].&amp;[MOTOROLA e32s (Slate Gray, 64 GB)]" c="MOTOROLA e32s (Slate Gray, 64 GB)"/>
              <i n="[Flipkarts].[Name].&amp;[MOTOROLA e40 (Pink Clay, 64 GB)]" c="MOTOROLA e40 (Pink Clay, 64 GB)"/>
              <i n="[Flipkarts].[Name].&amp;[MOTOROLA Edge 30 (Aurora Green, 128 GB)]" c="MOTOROLA Edge 30 (Aurora Green, 128 GB)"/>
              <i n="[Flipkarts].[Name].&amp;[MOTOROLA edge 30 (Meteor Grey, 128 GB)]" c="MOTOROLA edge 30 (Meteor Grey, 128 GB)"/>
              <i n="[Flipkarts].[Name].&amp;[MOTOROLA Edge 30 Fusion (Cosmic grey, 128 GB)]" c="MOTOROLA Edge 30 Fusion (Cosmic grey, 128 GB)"/>
              <i n="[Flipkarts].[Name].&amp;[MOTOROLA Edge 30 Fusion (Solar Gold, 128 GB)]" c="MOTOROLA Edge 30 Fusion (Solar Gold, 128 GB)"/>
              <i n="[Flipkarts].[Name].&amp;[MOTOROLA Edge 30 Pro (Stardust White, 128 GB)]" c="MOTOROLA Edge 30 Pro (Stardust White, 128 GB)"/>
              <i n="[Flipkarts].[Name].&amp;[MOTOROLA Edge 30 Ultra (Interstellar Black, 128 GB)]" c="MOTOROLA Edge 30 Ultra (Interstellar Black, 128 GB)"/>
              <i n="[Flipkarts].[Name].&amp;[MOTOROLA Edge 30 Ultra (Interstellar Black, 256 GB)]" c="MOTOROLA Edge 30 Ultra (Interstellar Black, 256 GB)"/>
              <i n="[Flipkarts].[Name].&amp;[MOTOROLA g22 (Cosmic Black, 64 GB)]" c="MOTOROLA g22 (Cosmic Black, 64 GB)"/>
              <i n="[Flipkarts].[Name].&amp;[MOTOROLA G30 (Dark Pearl, 64 GB)]" c="MOTOROLA G30 (Dark Pearl, 64 GB)"/>
              <i n="[Flipkarts].[Name].&amp;[MOTOROLA g31 (Baby Blue, 128 GB)]" c="MOTOROLA g31 (Baby Blue, 128 GB)"/>
              <i n="[Flipkarts].[Name].&amp;[MOTOROLA g31 (Baby Blue, 64 GB)]" c="MOTOROLA g31 (Baby Blue, 64 GB)"/>
              <i n="[Flipkarts].[Name].&amp;[MOTOROLA g31 (Meteorite Grey, 128 GB)]" c="MOTOROLA g31 (Meteorite Grey, 128 GB)"/>
              <i n="[Flipkarts].[Name].&amp;[MOTOROLA g31 (Meteorite Grey, 64 GB)]" c="MOTOROLA g31 (Meteorite Grey, 64 GB)"/>
              <i n="[Flipkarts].[Name].&amp;[MOTOROLA G32 (Mineral Gray, 64 GB)]" c="MOTOROLA G32 (Mineral Gray, 64 GB)"/>
              <i n="[Flipkarts].[Name].&amp;[MOTOROLA G32 (Satin Silver, 64 GB)]" c="MOTOROLA G32 (Satin Silver, 64 GB)"/>
              <i n="[Flipkarts].[Name].&amp;[MOTOROLA G40 Fusion (Frosted Champagne, 128 GB)]" c="MOTOROLA G40 Fusion (Frosted Champagne, 128 GB)"/>
              <i n="[Flipkarts].[Name].&amp;[MOTOROLA G40 Fusion (Frosted Champagne, 64 GB)]" c="MOTOROLA G40 Fusion (Frosted Champagne, 64 GB)"/>
              <i n="[Flipkarts].[Name].&amp;[MOTOROLA g42 (Atlantic Green, 64 GB)]" c="MOTOROLA g42 (Atlantic Green, 64 GB)"/>
              <i n="[Flipkarts].[Name].&amp;[MOTOROLA g42 (Metallic Rose, 64 GB)]" c="MOTOROLA g42 (Metallic Rose, 64 GB)"/>
              <i n="[Flipkarts].[Name].&amp;[MOTOROLA G51 5G (Bright Silver, 64 GB)]" c="MOTOROLA G51 5G (Bright Silver, 64 GB)"/>
              <i n="[Flipkarts].[Name].&amp;[MOTOROLA G51 5G (Indigo Blue, 64 GB)]" c="MOTOROLA G51 5G (Indigo Blue, 64 GB)"/>
              <i n="[Flipkarts].[Name].&amp;[MOTOROLA g52 (Charcoal Grey, 128 GB)]" c="MOTOROLA g52 (Charcoal Grey, 128 GB)"/>
              <i n="[Flipkarts].[Name].&amp;[MOTOROLA g52 (Charcoal Grey, 64 GB)]" c="MOTOROLA g52 (Charcoal Grey, 64 GB)"/>
              <i n="[Flipkarts].[Name].&amp;[MOTOROLA g52 (Metallic White, 128 GB)]" c="MOTOROLA g52 (Metallic White, 128 GB)"/>
              <i n="[Flipkarts].[Name].&amp;[MOTOROLA G60 (Dynamic Gray, 128 GB)]" c="MOTOROLA G60 (Dynamic Gray, 128 GB)"/>
              <i n="[Flipkarts].[Name].&amp;[MOTOROLA G60 (Frosted Champagne, 128 GB)]" c="MOTOROLA G60 (Frosted Champagne, 128 GB)"/>
              <i n="[Flipkarts].[Name].&amp;[MOTOROLA G60 (Moonless, 128 GB)]" c="MOTOROLA G60 (Moonless, 128 GB)"/>
              <i n="[Flipkarts].[Name].&amp;[MOTOROLA G60 (Soft Silver, 128 GB)]" c="MOTOROLA G60 (Soft Silver, 128 GB)"/>
              <i n="[Flipkarts].[Name].&amp;[MOTOROLA G62 5G (Frosted Blue, 128 GB)]" c="MOTOROLA G62 5G (Frosted Blue, 128 GB)"/>
              <i n="[Flipkarts].[Name].&amp;[MOTOROLA G62 5G (Midnight Gray, 128 GB)]" c="MOTOROLA G62 5G (Midnight Gray, 128 GB)"/>
              <i n="[Flipkarts].[Name].&amp;[MOTOROLA g72 (Meteorite Grey, 128 GB)]" c="MOTOROLA g72 (Meteorite Grey, 128 GB)"/>
              <i n="[Flipkarts].[Name].&amp;[MOTOROLA g72 (Polar Blue, 128 GB)]" c="MOTOROLA g72 (Polar Blue, 128 GB)"/>
              <i n="[Flipkarts].[Name].&amp;[MOTOROLA g82 5G (Meterorite Grey, 128 GB)]" c="MOTOROLA g82 5G (Meterorite Grey, 128 GB)"/>
              <i n="[Flipkarts].[Name].&amp;[MTR Ferrari]" c="MTR Ferrari"/>
              <i n="[Flipkarts].[Name].&amp;[MTR MT310]" c="MTR MT310"/>
              <i n="[Flipkarts].[Name].&amp;[Nokia 105]" c="Nokia 105"/>
              <i n="[Flipkarts].[Name].&amp;[Nokia 105 PLUS]" c="Nokia 105 PLUS"/>
              <i n="[Flipkarts].[Name].&amp;[Nokia 105 SS]" c="Nokia 105 SS"/>
              <i n="[Flipkarts].[Name].&amp;[Nokia 105 TA-1416 DS]" c="Nokia 105 TA-1416 DS"/>
              <i n="[Flipkarts].[Name].&amp;[Nokia 105SS PLUS]" c="Nokia 105SS PLUS"/>
              <i n="[Flipkarts].[Name].&amp;[Nokia 110 DS]" c="Nokia 110 DS"/>
              <i n="[Flipkarts].[Name].&amp;[Nokia 125 TA-1253 DS]" c="Nokia 125 TA-1253 DS"/>
              <i n="[Flipkarts].[Name].&amp;[Nokia 150 DS 2020]" c="Nokia 150 DS 2020"/>
              <i n="[Flipkarts].[Name].&amp;[Nokia 150 TA-1235 DS]" c="Nokia 150 TA-1235 DS"/>
              <i n="[Flipkarts].[Name].&amp;[Nokia TA-1174 / TA-1299]" c="Nokia TA-1174 / TA-1299"/>
              <i n="[Flipkarts].[Name].&amp;[Nothing Phone (1) (Black, 128 GB)]" c="Nothing Phone (1) (Black, 128 GB)"/>
              <i n="[Flipkarts].[Name].&amp;[Nothing Phone (1) (Black, 256 GB)]" c="Nothing Phone (1) (Black, 256 GB)"/>
              <i n="[Flipkarts].[Name].&amp;[Nothing Phone (1) (White, 256 GB)]" c="Nothing Phone (1) (White, 256 GB)"/>
              <i n="[Flipkarts].[Name].&amp;[OPPO A12 (Flowing Silver, 32 GB)]" c="OPPO A12 (Flowing Silver, 32 GB)"/>
              <i n="[Flipkarts].[Name].&amp;[OPPO A16 (Crystal Black, 64 GB)]" c="OPPO A16 (Crystal Black, 64 GB)"/>
              <i n="[Flipkarts].[Name].&amp;[OPPO A16 (Pearl Blue, 64 GB)]" c="OPPO A16 (Pearl Blue, 64 GB)"/>
              <i n="[Flipkarts].[Name].&amp;[OPPO A17K (Gold, 64 GB)]" c="OPPO A17K (Gold, 64 GB)"/>
              <i n="[Flipkarts].[Name].&amp;[OPPO A33 (Moonlight Black, 32 GB)]" c="OPPO A33 (Moonlight Black, 32 GB)"/>
              <i n="[Flipkarts].[Name].&amp;[OPPO A54 (Crystal Black, 128 GB)]" c="OPPO A54 (Crystal Black, 128 GB)"/>
              <i n="[Flipkarts].[Name].&amp;[OPPO A54 (Moonlight Gold, 64 GB)]" c="OPPO A54 (Moonlight Gold, 64 GB)"/>
              <i n="[Flipkarts].[Name].&amp;[OPPO A55 (Rainbow Blue, 128 GB)]" c="OPPO A55 (Rainbow Blue, 128 GB)"/>
              <i n="[Flipkarts].[Name].&amp;[OPPO A57 (Glowing Green, 64 GB)]" c="OPPO A57 (Glowing Green, 64 GB)"/>
              <i n="[Flipkarts].[Name].&amp;[OPPO A77 (Sky Blue, 64 GB)]" c="OPPO A77 (Sky Blue, 64 GB)"/>
              <i n="[Flipkarts].[Name].&amp;[OPPO A77s (Starry Black, 128 GB)]" c="OPPO A77s (Starry Black, 128 GB)"/>
              <i n="[Flipkarts].[Name].&amp;[OPPO A77s (Sunset Orange, 128 GB)]" c="OPPO A77s (Sunset Orange, 128 GB)"/>
              <i n="[Flipkarts].[Name].&amp;[OPPO F19 (Midnight Blue, 128 GB)]" c="OPPO F19 (Midnight Blue, 128 GB)"/>
              <i n="[Flipkarts].[Name].&amp;[OPPO F19 Pro+ 5G (Fluid Black, 128 GB)]" c="OPPO F19 Pro+ 5G (Fluid Black, 128 GB)"/>
              <i n="[Flipkarts].[Name].&amp;[OPPO F19 Pro+ 5G (Space Silver, 128 GB)]" c="OPPO F19 Pro+ 5G (Space Silver, 128 GB)"/>
              <i n="[Flipkarts].[Name].&amp;[OPPO F19s (Glowing Gold, 128 GB)]" c="OPPO F19s (Glowing Gold, 128 GB)"/>
              <i n="[Flipkarts].[Name].&amp;[OPPO F21 Pro (Cosmic Black, 128 GB)]" c="OPPO F21 Pro (Cosmic Black, 128 GB)"/>
              <i n="[Flipkarts].[Name].&amp;[OPPO K10 (Black Carbon, 128 GB)]" c="OPPO K10 (Black Carbon, 128 GB)"/>
              <i n="[Flipkarts].[Name].&amp;[OPPO K10 (Blue Flame, 128 GB)]" c="OPPO K10 (Blue Flame, 128 GB)"/>
              <i n="[Flipkarts].[Name].&amp;[OPPO K10 5G (Midnight Black, 128 GB)]" c="OPPO K10 5G (Midnight Black, 128 GB)"/>
              <i n="[Flipkarts].[Name].&amp;[OPPO K10 5G (Ocean Blue, 128 GB)]" c="OPPO K10 5G (Ocean Blue, 128 GB)"/>
              <i n="[Flipkarts].[Name].&amp;[OPPO Reno7 5G (Startrails Blue, 256 GB)]" c="OPPO Reno7 5G (Startrails Blue, 256 GB)"/>
              <i n="[Flipkarts].[Name].&amp;[OPPO Reno7 Pro 5G (Starlight Black, 256 GB)]" c="OPPO Reno7 Pro 5G (Starlight Black, 256 GB)"/>
              <i n="[Flipkarts].[Name].&amp;[OPPO Reno7 Pro 5G (Startrails Blue, 256 GB)]" c="OPPO Reno7 Pro 5G (Startrails Blue, 256 GB)"/>
              <i n="[Flipkarts].[Name].&amp;[OPPO Reno8 5G (Shimmer Black, 128 GB)]" c="OPPO Reno8 5G (Shimmer Black, 128 GB)"/>
              <i n="[Flipkarts].[Name].&amp;[OPPO Reno8 5G (Shimmer Gold, 128 GB)]" c="OPPO Reno8 5G (Shimmer Gold, 128 GB)"/>
              <i n="[Flipkarts].[Name].&amp;[POCO C3 (Matte Black, 32 GB)]" c="POCO C3 (Matte Black, 32 GB)"/>
              <i n="[Flipkarts].[Name].&amp;[POCO C31 (Royal Blue, 32 GB)]" c="POCO C31 (Royal Blue, 32 GB)"/>
              <i n="[Flipkarts].[Name].&amp;[POCO C31 (Royal Blue, 64 GB)]" c="POCO C31 (Royal Blue, 64 GB)"/>
              <i n="[Flipkarts].[Name].&amp;[POCO C31 (Shadow Gray, 32 GB)]" c="POCO C31 (Shadow Gray, 32 GB)"/>
              <i n="[Flipkarts].[Name].&amp;[POCO C31 (Shadow Gray, 64 GB)]" c="POCO C31 (Shadow Gray, 64 GB)"/>
              <i n="[Flipkarts].[Name].&amp;[POCO F3 GT 5G (Predator Black, 128 GB)]" c="POCO F3 GT 5G (Predator Black, 128 GB)"/>
              <i n="[Flipkarts].[Name].&amp;[POCO F4 5G (Night Black, 128 GB)]" c="POCO F4 5G (Night Black, 128 GB)"/>
              <i n="[Flipkarts].[Name].&amp;[POCO F4 5G (Night Black, 256 GB)]" c="POCO F4 5G (Night Black, 256 GB)"/>
              <i n="[Flipkarts].[Name].&amp;[POCO M2 Pro (Green and Greener, 64 GB)]" c="POCO M2 Pro (Green and Greener, 64 GB)"/>
              <i n="[Flipkarts].[Name].&amp;[POCO M2 Pro (Out of the Blue, 64 GB)]" c="POCO M2 Pro (Out of the Blue, 64 GB)"/>
              <i n="[Flipkarts].[Name].&amp;[POCO M3 (Cool Blue, 64 GB)]" c="POCO M3 (Cool Blue, 64 GB)"/>
              <i n="[Flipkarts].[Name].&amp;[POCO M3 (Power Black, 64 GB)]" c="POCO M3 (Power Black, 64 GB)"/>
              <i n="[Flipkarts].[Name].&amp;[POCO M3 (Yellow, 128 GB)]" c="POCO M3 (Yellow, 128 GB)"/>
              <i n="[Flipkarts].[Name].&amp;[POCO M4 5G (Cool Blue, 128 GB)]" c="POCO M4 5G (Cool Blue, 128 GB)"/>
              <i n="[Flipkarts].[Name].&amp;[POCO M4 5G (Cool Blue, 64 GB)]" c="POCO M4 5G (Cool Blue, 64 GB)"/>
              <i n="[Flipkarts].[Name].&amp;[POCO M4 5G (Power Black, 128 GB)]" c="POCO M4 5G (Power Black, 128 GB)"/>
              <i n="[Flipkarts].[Name].&amp;[POCO M4 5G (Power Black, 64 GB)]" c="POCO M4 5G (Power Black, 64 GB)"/>
              <i n="[Flipkarts].[Name].&amp;[POCO M4 5G (Yellow, 64 GB)]" c="POCO M4 5G (Yellow, 64 GB)"/>
              <i n="[Flipkarts].[Name].&amp;[POCO M4 Pro (Cool Blue, 128 GB)]" c="POCO M4 Pro (Cool Blue, 128 GB)"/>
              <i n="[Flipkarts].[Name].&amp;[POCO M4 Pro (Cool Blue, 64 GB)]" c="POCO M4 Pro (Cool Blue, 64 GB)"/>
              <i n="[Flipkarts].[Name].&amp;[POCO M4 Pro (Power Black, 128 GB)]" c="POCO M4 Pro (Power Black, 128 GB)"/>
              <i n="[Flipkarts].[Name].&amp;[POCO M4 Pro (Power Black, 64 GB)]" c="POCO M4 Pro (Power Black, 64 GB)"/>
              <i n="[Flipkarts].[Name].&amp;[POCO M4 Pro (Yellow, 128 GB)]" c="POCO M4 Pro (Yellow, 128 GB)"/>
              <i n="[Flipkarts].[Name].&amp;[POCO M4 Pro (Yellow, 64 GB)]" c="POCO M4 Pro (Yellow, 64 GB)"/>
              <i n="[Flipkarts].[Name].&amp;[POCO M4 Pro 5G (Cool Blue, 128 GB)]" c="POCO M4 Pro 5G (Cool Blue, 128 GB)"/>
              <i n="[Flipkarts].[Name].&amp;[POCO M4 Pro 5G (Cool Blue, 64 GB)]" c="POCO M4 Pro 5G (Cool Blue, 64 GB)"/>
              <i n="[Flipkarts].[Name].&amp;[POCO M4 Pro 5G (Power Black, 128 GB)]" c="POCO M4 Pro 5G (Power Black, 128 GB)"/>
              <i n="[Flipkarts].[Name].&amp;[POCO M4 Pro 5G (Power Black, 64 GB)]" c="POCO M4 Pro 5G (Power Black, 64 GB)"/>
              <i n="[Flipkarts].[Name].&amp;[POCO M4 Pro 5G (Yellow, 128 GB)]" c="POCO M4 Pro 5G (Yellow, 128 GB)"/>
              <i n="[Flipkarts].[Name].&amp;[POCO M4 Pro 5G (Yellow, 64 GB)]" c="POCO M4 Pro 5G (Yellow, 64 GB)"/>
              <i n="[Flipkarts].[Name].&amp;[POCO M5 (Icy Blue, 128 GB)]" c="POCO M5 (Icy Blue, 128 GB)"/>
              <i n="[Flipkarts].[Name].&amp;[POCO M5 (Icy Blue, 64 GB)]" c="POCO M5 (Icy Blue, 64 GB)"/>
              <i n="[Flipkarts].[Name].&amp;[POCO M5 (Power Black, 128 GB)]" c="POCO M5 (Power Black, 128 GB)"/>
              <i n="[Flipkarts].[Name].&amp;[POCO M5 (Power Black, 64 GB)]" c="POCO M5 (Power Black, 64 GB)"/>
              <i n="[Flipkarts].[Name].&amp;[POCO M5 (Yellow, 128 GB)]" c="POCO M5 (Yellow, 128 GB)"/>
              <i n="[Flipkarts].[Name].&amp;[POCO M5 (Yellow, 64 GB)]" c="POCO M5 (Yellow, 64 GB)"/>
              <i n="[Flipkarts].[Name].&amp;[POCO X4 Pro 5G (Laser Black, 128 GB)]" c="POCO X4 Pro 5G (Laser Black, 128 GB)"/>
              <i n="[Flipkarts].[Name].&amp;[POCO X4 Pro 5G (Laser Black, 64 GB)]" c="POCO X4 Pro 5G (Laser Black, 64 GB)"/>
              <i n="[Flipkarts].[Name].&amp;[POCO X4 Pro 5G (Laser Blue, 128 GB)]" c="POCO X4 Pro 5G (Laser Blue, 128 GB)"/>
              <i n="[Flipkarts].[Name].&amp;[POCO X4 Pro 5G (Laser Blue, 64 GB)]" c="POCO X4 Pro 5G (Laser Blue, 64 GB)"/>
              <i n="[Flipkarts].[Name].&amp;[POCO X4 Pro 5G (Yellow, 128 GB)]" c="POCO X4 Pro 5G (Yellow, 128 GB)"/>
              <i n="[Flipkarts].[Name].&amp;[POCO X4 Pro 5G (Yellow, 64 GB)]" c="POCO X4 Pro 5G (Yellow, 64 GB)"/>
              <i n="[Flipkarts].[Name].&amp;[realme 10 Pro 5G (Dark Matter, 128 GB)]" c="realme 10 Pro 5G (Dark Matter, 128 GB)"/>
              <i n="[Flipkarts].[Name].&amp;[realme 10 Pro 5G (Hyperspace, 128 GB)]" c="realme 10 Pro 5G (Hyperspace, 128 GB)"/>
              <i n="[Flipkarts].[Name].&amp;[realme 10 Pro 5G (Nebula Blue, 128 GB)]" c="realme 10 Pro 5G (Nebula Blue, 128 GB)"/>
              <i n="[Flipkarts].[Name].&amp;[realme 10 Pro+ 5G (Dark Matter, 128 GB)]" c="realme 10 Pro+ 5G (Dark Matter, 128 GB)"/>
              <i n="[Flipkarts].[Name].&amp;[realme 10 Pro+ 5G (Hyperspace, 128 GB)]" c="realme 10 Pro+ 5G (Hyperspace, 128 GB)"/>
              <i n="[Flipkarts].[Name].&amp;[realme 10 Pro+ 5G (Nebula Blue, 128 GB)]" c="realme 10 Pro+ 5G (Nebula Blue, 128 GB)"/>
              <i n="[Flipkarts].[Name].&amp;[realme 8 (Cyber Black, 128 GB)]" c="realme 8 (Cyber Black, 128 GB)"/>
              <i n="[Flipkarts].[Name].&amp;[realme 8 (Cyber Silver, 128 GB)]" c="realme 8 (Cyber Silver, 128 GB)"/>
              <i n="[Flipkarts].[Name].&amp;[realme 8 5G (Supersonic Black, 128 GB)]" c="realme 8 5G (Supersonic Black, 128 GB)"/>
              <i n="[Flipkarts].[Name].&amp;[realme 8 5G (Supersonic Black, 64 GB)]" c="realme 8 5G (Supersonic Black, 64 GB)"/>
              <i n="[Flipkarts].[Name].&amp;[realme 8i (Space Black, 128 GB)]" c="realme 8i (Space Black, 128 GB)"/>
              <i n="[Flipkarts].[Name].&amp;[realme 8i (Space Purple, 64 GB)]" c="realme 8i (Space Purple, 64 GB)"/>
              <i n="[Flipkarts].[Name].&amp;[realme 8s 5G (Universe Blue, 128 GB)]" c="realme 8s 5G (Universe Blue, 128 GB)"/>
              <i n="[Flipkarts].[Name].&amp;[realme 8s 5G (Universe Purple, 128 GB)]" c="realme 8s 5G (Universe Purple, 128 GB)"/>
              <i n="[Flipkarts].[Name].&amp;[realme 9 (Meteor Black, 128 GB)]" c="realme 9 (Meteor Black, 128 GB)"/>
              <i n="[Flipkarts].[Name].&amp;[realme 9 (Stargaze White, 128 GB)]" c="realme 9 (Stargaze White, 128 GB)"/>
              <i n="[Flipkarts].[Name].&amp;[realme 9 (Sunburst Gold, 128 GB)]" c="realme 9 (Sunburst Gold, 128 GB)"/>
              <i n="[Flipkarts].[Name].&amp;[realme 9 5G (Meteor Black, 128 GB)]" c="realme 9 5G (Meteor Black, 128 GB)"/>
              <i n="[Flipkarts].[Name].&amp;[realme 9 5G (Meteor Black, 64 GB)]" c="realme 9 5G (Meteor Black, 64 GB)"/>
              <i n="[Flipkarts].[Name].&amp;[realme 9 5G (Stargaze White, 128 GB)]" c="realme 9 5G (Stargaze White, 128 GB)"/>
              <i n="[Flipkarts].[Name].&amp;[realme 9 5G (Stargaze White, 64 GB)]" c="realme 9 5G (Stargaze White, 64 GB)"/>
              <i n="[Flipkarts].[Name].&amp;[realme 9 5G (Supersonic Black, 128 GB)]" c="realme 9 5G (Supersonic Black, 128 GB)"/>
              <i n="[Flipkarts].[Name].&amp;[realme 9 5G (Supersonic Blue, 128 GB)]" c="realme 9 5G (Supersonic Blue, 128 GB)"/>
              <i n="[Flipkarts].[Name].&amp;[realme 9 5G (Supersonic Blue, 64 GB)]" c="realme 9 5G (Supersonic Blue, 64 GB)"/>
              <i n="[Flipkarts].[Name].&amp;[realme 9 5G SE (Azure Glow, 128 GB)]" c="realme 9 5G SE (Azure Glow, 128 GB)"/>
              <i n="[Flipkarts].[Name].&amp;[realme 9 5G SE (Starry Glow, 128 GB)]" c="realme 9 5G SE (Starry Glow, 128 GB)"/>
              <i n="[Flipkarts].[Name].&amp;[realme 9 Pro 5G (Aurora Green, 128 GB)]" c="realme 9 Pro 5G (Aurora Green, 128 GB)"/>
              <i n="[Flipkarts].[Name].&amp;[realme 9 Pro 5G (Midnight Black, 128 GB)]" c="realme 9 Pro 5G (Midnight Black, 128 GB)"/>
              <i n="[Flipkarts].[Name].&amp;[realme 9 Pro 5G (Sunrise Blue, 128 GB)]" c="realme 9 Pro 5G (Sunrise Blue, 128 GB)"/>
              <i n="[Flipkarts].[Name].&amp;[realme 9 Pro+ 5G (Aurora Green, 128 GB)]" c="realme 9 Pro+ 5G (Aurora Green, 128 GB)"/>
              <i n="[Flipkarts].[Name].&amp;[realme 9 Pro+ 5G (Aurora Green, 256 GB)]" c="realme 9 Pro+ 5G (Aurora Green, 256 GB)"/>
              <i n="[Flipkarts].[Name].&amp;[realme 9 Pro+ 5G (Midnight Black, 128 GB)]" c="realme 9 Pro+ 5G (Midnight Black, 128 GB)"/>
              <i n="[Flipkarts].[Name].&amp;[realme 9 Pro+ 5G (Midnight Black, 256 GB)]" c="realme 9 Pro+ 5G (Midnight Black, 256 GB)"/>
              <i n="[Flipkarts].[Name].&amp;[realme 9 Pro+ 5G (Sunrise Blue, 128 GB)]" c="realme 9 Pro+ 5G (Sunrise Blue, 128 GB)"/>
              <i n="[Flipkarts].[Name].&amp;[realme 9 Pro+ 5G (Sunrise Blue, 256 GB)]" c="realme 9 Pro+ 5G (Sunrise Blue, 256 GB)"/>
              <i n="[Flipkarts].[Name].&amp;[realme 9i (Prism Black, 128 GB)]" c="realme 9i (Prism Black, 128 GB)"/>
              <i n="[Flipkarts].[Name].&amp;[realme 9i (Prism Black, 64 GB)]" c="realme 9i (Prism Black, 64 GB)"/>
              <i n="[Flipkarts].[Name].&amp;[realme 9i (Prism Blue, 128 GB)]" c="realme 9i (Prism Blue, 128 GB)"/>
              <i n="[Flipkarts].[Name].&amp;[realme 9i (Prism Blue, 64 GB)]" c="realme 9i (Prism Blue, 64 GB)"/>
              <i n="[Flipkarts].[Name].&amp;[realme 9i 5G (Metallica Gold, 128 GB)]" c="realme 9i 5G (Metallica Gold, 128 GB)"/>
              <i n="[Flipkarts].[Name].&amp;[realme 9i 5G (Metallica Gold, 64 GB)]" c="realme 9i 5G (Metallica Gold, 64 GB)"/>
              <i n="[Flipkarts].[Name].&amp;[realme 9i 5G (Rocking Black, 128 GB)]" c="realme 9i 5G (Rocking Black, 128 GB)"/>
              <i n="[Flipkarts].[Name].&amp;[realme 9i 5G (Rocking Black, 64 GB)]" c="realme 9i 5G (Rocking Black, 64 GB)"/>
              <i n="[Flipkarts].[Name].&amp;[realme 9i 5G (Soulful Blue, 64 GB)]" c="realme 9i 5G (Soulful Blue, 64 GB)"/>
              <i n="[Flipkarts].[Name].&amp;[realme C11 2021 (Cool Blue, 64 GB)]" c="realme C11 2021 (Cool Blue, 64 GB)"/>
              <i n="[Flipkarts].[Name].&amp;[realme C11 2021 (Cool Grey, 64 GB)]" c="realme C11 2021 (Cool Grey, 64 GB)"/>
              <i n="[Flipkarts].[Name].&amp;[realme C20 (Cool Grey, 32 GB)]" c="realme C20 (Cool Grey, 32 GB)"/>
              <i n="[Flipkarts].[Name].&amp;[realme C21 (Cross Blue, 32 GB)]" c="realme C21 (Cross Blue, 32 GB)"/>
              <i n="[Flipkarts].[Name].&amp;[realme C21Y (Cross Blue, 32 GB)]" c="realme C21Y (Cross Blue, 32 GB)"/>
              <i n="[Flipkarts].[Name].&amp;[realme C21Y (Cross Blue, 64 GB)]" c="realme C21Y (Cross Blue, 64 GB)"/>
              <i n="[Flipkarts].[Name].&amp;[realme C25_Y (Glacier Blue, 128 GB)]" c="realme C25_Y (Glacier Blue, 128 GB)"/>
              <i n="[Flipkarts].[Name].&amp;[realme C25_Y (Glacier Blue, 64 GB)]" c="realme C25_Y (Glacier Blue, 64 GB)"/>
              <i n="[Flipkarts].[Name].&amp;[realme C25_Y (Metal Grey, 64 GB)]" c="realme C25_Y (Metal Grey, 64 GB)"/>
              <i n="[Flipkarts].[Name].&amp;[realme C25Y (Metal Grey, 64 GB)]" c="realme C25Y (Metal Grey, 64 GB)"/>
              <i n="[Flipkarts].[Name].&amp;[Realme C30 - Locked with Airtel Prepaid (Bamboo Green, 32 GB)]" c="Realme C30 - Locked with Airtel Prepaid (Bamboo Green, 32 GB)"/>
              <i n="[Flipkarts].[Name].&amp;[Realme C30 - Locked with Airtel Prepaid (Denim Black, 32 GB)]" c="Realme C30 - Locked with Airtel Prepaid (Denim Black, 32 GB)"/>
              <i n="[Flipkarts].[Name].&amp;[Realme C30 - Locked with Airtel Prepaid (Lake Blue, 32 GB)]" c="Realme C30 - Locked with Airtel Prepaid (Lake Blue, 32 GB)"/>
              <i n="[Flipkarts].[Name].&amp;[realme C30 (Bamboo Green, 32 GB)]" c="realme C30 (Bamboo Green, 32 GB)"/>
              <i n="[Flipkarts].[Name].&amp;[realme C30 (Denim Black, 32 GB)]" c="realme C30 (Denim Black, 32 GB)"/>
              <i n="[Flipkarts].[Name].&amp;[realme C30 (Lake Blue, 32 GB)]" c="realme C30 (Lake Blue, 32 GB)"/>
              <i n="[Flipkarts].[Name].&amp;[realme C30s (Stripe Black, 32 GB)]" c="realme C30s (Stripe Black, 32 GB)"/>
              <i n="[Flipkarts].[Name].&amp;[realme C30s (Stripe Black, 64 GB)]" c="realme C30s (Stripe Black, 64 GB)"/>
              <i n="[Flipkarts].[Name].&amp;[realme C30s (Stripe Blue, 32 GB)]" c="realme C30s (Stripe Blue, 32 GB)"/>
              <i n="[Flipkarts].[Name].&amp;[realme C30s (Stripe Blue, 64 GB)]" c="realme C30s (Stripe Blue, 64 GB)"/>
              <i n="[Flipkarts].[Name].&amp;[realme C31 (Dark Green, 64 GB)]" c="realme C31 (Dark Green, 64 GB)"/>
              <i n="[Flipkarts].[Name].&amp;[realme C31 (Light Silver, 32 GB)]" c="realme C31 (Light Silver, 32 GB)"/>
              <i n="[Flipkarts].[Name].&amp;[realme C31 (Light Silver, 64 GB)]" c="realme C31 (Light Silver, 64 GB)"/>
              <i n="[Flipkarts].[Name].&amp;[realme C33 (Aqua Blue, 32 GB)]" c="realme C33 (Aqua Blue, 32 GB)"/>
              <i n="[Flipkarts].[Name].&amp;[realme C33 (Aqua Blue, 64 GB)]" c="realme C33 (Aqua Blue, 64 GB)"/>
              <i n="[Flipkarts].[Name].&amp;[realme C33 (Night Sea, 32 GB)]" c="realme C33 (Night Sea, 32 GB)"/>
              <i n="[Flipkarts].[Name].&amp;[realme C33 (Night Sea, 64 GB)]" c="realme C33 (Night Sea, 64 GB)"/>
              <i n="[Flipkarts].[Name].&amp;[realme C33 (Sandy Gold, 32 GB)]" c="realme C33 (Sandy Gold, 32 GB)"/>
              <i n="[Flipkarts].[Name].&amp;[realme C33 (Sandy Gold, 64 GB)]" c="realme C33 (Sandy Gold, 64 GB)"/>
              <i n="[Flipkarts].[Name].&amp;[realme C35 (Glowing Black, 128 GB)]" c="realme C35 (Glowing Black, 128 GB)"/>
              <i n="[Flipkarts].[Name].&amp;[realme C35 (Glowing Black, 64 GB)]" c="realme C35 (Glowing Black, 64 GB)"/>
              <i n="[Flipkarts].[Name].&amp;[realme C35 (Glowing Green, 128 GB)]" c="realme C35 (Glowing Green, 128 GB)"/>
              <i n="[Flipkarts].[Name].&amp;[realme C35 (Glowing Green, 64 GB)]" c="realme C35 (Glowing Green, 64 GB)"/>
              <i n="[Flipkarts].[Name].&amp;[realme GT Master Edition (Daybreak Blue, 128 GB)]" c="realme GT Master Edition (Daybreak Blue, 128 GB)"/>
              <i n="[Flipkarts].[Name].&amp;[realme Narzo 30 (Racing Blue, 128 GB)]" c="realme Narzo 30 (Racing Blue, 128 GB)"/>
              <i n="[Flipkarts].[Name].&amp;[realme Narzo 30 (Racing Blue, 64 GB)]" c="realme Narzo 30 (Racing Blue, 64 GB)"/>
              <i n="[Flipkarts].[Name].&amp;[realme Narzo 30 (Racing Silver, 128 GB)]" c="realme Narzo 30 (Racing Silver, 128 GB)"/>
              <i n="[Flipkarts].[Name].&amp;[realme Narzo 30 (Racing Silver, 64 GB)]" c="realme Narzo 30 (Racing Silver, 64 GB)"/>
              <i n="[Flipkarts].[Name].&amp;[realme Narzo 30 5G (Racing Blue, 128 GB)]" c="realme Narzo 30 5G (Racing Blue, 128 GB)"/>
              <i n="[Flipkarts].[Name].&amp;[realme Narzo 30 5G (Racing Silver, 128 GB)]" c="realme Narzo 30 5G (Racing Silver, 128 GB)"/>
              <i n="[Flipkarts].[Name].&amp;[realme Narzo 50 (Speed Black, 128 GB)]" c="realme Narzo 50 (Speed Black, 128 GB)"/>
              <i n="[Flipkarts].[Name].&amp;[realme Narzo 50 (Speed Black, 64 GB)]" c="realme Narzo 50 (Speed Black, 64 GB)"/>
              <i n="[Flipkarts].[Name].&amp;[realme Narzo 50 (Speed Blue, 128 GB)]" c="realme Narzo 50 (Speed Blue, 128 GB)"/>
              <i n="[Flipkarts].[Name].&amp;[realme Narzo 50 (Speed Blue, 64 GB)]" c="realme Narzo 50 (Speed Blue, 64 GB)"/>
              <i n="[Flipkarts].[Name].&amp;[realme Narzo 50A (Oxygen Blue, 64 GB)]" c="realme Narzo 50A (Oxygen Blue, 64 GB)"/>
              <i n="[Flipkarts].[Name].&amp;[realme Narzo 50A (Oxygen Green, 128 GB)]" c="realme Narzo 50A (Oxygen Green, 128 GB)"/>
              <i n="[Flipkarts].[Name].&amp;[realme Narzo 50A (Oxygen Green, 64 GB)]" c="realme Narzo 50A (Oxygen Green, 64 GB)"/>
              <i n="[Flipkarts].[Name].&amp;[realme Narzo 50i (Carbon Black, 32 GB)]" c="realme Narzo 50i (Carbon Black, 32 GB)"/>
              <i n="[Flipkarts].[Name].&amp;[realme Narzo 50i (Carbon Black, 64 GB)]" c="realme Narzo 50i (Carbon Black, 64 GB)"/>
              <i n="[Flipkarts].[Name].&amp;[realme Narzo 50i (Mint Green, 32 GB)]" c="realme Narzo 50i (Mint Green, 32 GB)"/>
              <i n="[Flipkarts].[Name].&amp;[REDMI 10 (Caribbean Green, 64 GB)]" c="REDMI 10 (Caribbean Green, 64 GB)"/>
              <i n="[Flipkarts].[Name].&amp;[REDMI 10 (Midnight Black, 128 GB)]" c="REDMI 10 (Midnight Black, 128 GB)"/>
              <i n="[Flipkarts].[Name].&amp;[REDMI 10 (Midnight Black, 64 GB)]" c="REDMI 10 (Midnight Black, 64 GB)"/>
              <i n="[Flipkarts].[Name].&amp;[REDMI 10 (Pacific Blue, 64 GB)]" c="REDMI 10 (Pacific Blue, 64 GB)"/>
              <i n="[Flipkarts].[Name].&amp;[REDMI 10 Power (Power Black, 128 GB)]" c="REDMI 10 Power (Power Black, 128 GB)"/>
              <i n="[Flipkarts].[Name].&amp;[REDMI 10 Prime (Astral White, 128 GB)]" c="REDMI 10 Prime (Astral White, 128 GB)"/>
              <i n="[Flipkarts].[Name].&amp;[REDMI 10 Prime (Bifrost Blue, 128 GB)]" c="REDMI 10 Prime (Bifrost Blue, 128 GB)"/>
              <i n="[Flipkarts].[Name].&amp;[REDMI 10 Prime (Phantom Black, 128 GB)]" c="REDMI 10 Prime (Phantom Black, 128 GB)"/>
              <i n="[Flipkarts].[Name].&amp;[REDMI 10A (Charcoal Black, 64 GB)]" c="REDMI 10A (Charcoal Black, 64 GB)"/>
              <i n="[Flipkarts].[Name].&amp;[REDMI 10A (Sea Blue, 64 GB)]" c="REDMI 10A (Sea Blue, 64 GB)"/>
              <i n="[Flipkarts].[Name].&amp;[REDMI 10A (Slate grey, 64 GB)]" c="REDMI 10A (Slate grey, 64 GB)"/>
              <i n="[Flipkarts].[Name].&amp;[REDMI 10A SPORT (SEA BLUE, 128 GB)]" c="REDMI 10A SPORT (SEA BLUE, 128 GB)"/>
              <i n="[Flipkarts].[Name].&amp;[REDMI 11 Prime 5G (Chrome Silver, 128 GB)]" c="REDMI 11 Prime 5G (Chrome Silver, 128 GB)"/>
              <i n="[Flipkarts].[Name].&amp;[REDMI 11 Prime 5G (Meadow Green, 128 GB)]" c="REDMI 11 Prime 5G (Meadow Green, 128 GB)"/>
              <i n="[Flipkarts].[Name].&amp;[REDMI 9 Activ (Coral Green, 128 GB)]" c="REDMI 9 Activ (Coral Green, 128 GB)"/>
              <i n="[Flipkarts].[Name].&amp;[REDMI 9 Activ (Coral Green, 64 GB)]" c="REDMI 9 Activ (Coral Green, 64 GB)"/>
              <i n="[Flipkarts].[Name].&amp;[REDMI 9 Activ (Metallic Purple, 128 GB)]" c="REDMI 9 Activ (Metallic Purple, 128 GB)"/>
              <i n="[Flipkarts].[Name].&amp;[REDMI 9 Activ (Metallic Purple, 64 GB)]" c="REDMI 9 Activ (Metallic Purple, 64 GB)"/>
              <i n="[Flipkarts].[Name].&amp;[REDMI 9 Power (Electric Green, 64 GB)]" c="REDMI 9 Power (Electric Green, 64 GB)"/>
              <i n="[Flipkarts].[Name].&amp;[REDMI 9 Power (Fiery Red, 64 GB)]" c="REDMI 9 Power (Fiery Red, 64 GB)"/>
              <i n="[Flipkarts].[Name].&amp;[REDMI 9 Power (Mighty Black, 128 GB)]" c="REDMI 9 Power (Mighty Black, 128 GB)"/>
              <i n="[Flipkarts].[Name].&amp;[REDMI 9 Prime (Matte Black, 128 GB)]" c="REDMI 9 Prime (Matte Black, 128 GB)"/>
              <i n="[Flipkarts].[Name].&amp;[Redmi 9A Sport (Carbon Black, 32 GB)]" c="Redmi 9A Sport (Carbon Black, 32 GB)"/>
              <i n="[Flipkarts].[Name].&amp;[Redmi 9A Sport (Coral Green, 32 GB)]" c="Redmi 9A Sport (Coral Green, 32 GB)"/>
              <i n="[Flipkarts].[Name].&amp;[Redmi 9A Sport (Metallic Blue, 32 GB)]" c="Redmi 9A Sport (Metallic Blue, 32 GB)"/>
              <i n="[Flipkarts].[Name].&amp;[REDMI 9i (Midnight Black, 64 GB)]" c="REDMI 9i (Midnight Black, 64 GB)"/>
              <i n="[Flipkarts].[Name].&amp;[REDMI 9i (Nature Green, 64 GB)]" c="REDMI 9i (Nature Green, 64 GB)"/>
              <i n="[Flipkarts].[Name].&amp;[REDMI 9i (Sea Blue, 64 GB)]" c="REDMI 9i (Sea Blue, 64 GB)"/>
              <i n="[Flipkarts].[Name].&amp;[REDMI 9i Sport (Carbon Black, 64 GB)]" c="REDMI 9i Sport (Carbon Black, 64 GB)"/>
              <i n="[Flipkarts].[Name].&amp;[REDMI 9i Sport (Coral Green, 64 GB)]" c="REDMI 9i Sport (Coral Green, 64 GB)"/>
              <i n="[Flipkarts].[Name].&amp;[REDMI 9i Sport (Metallic Blue, 64 GB)]" c="REDMI 9i Sport (Metallic Blue, 64 GB)"/>
              <i n="[Flipkarts].[Name].&amp;[REDMI A1 (Black, 32 GB)]" c="REDMI A1 (Black, 32 GB)"/>
              <i n="[Flipkarts].[Name].&amp;[REDMI A1 (Light Green, 32 GB)]" c="REDMI A1 (Light Green, 32 GB)"/>
              <i n="[Flipkarts].[Name].&amp;[REDMI A1+ (Light Blue, 32 GB)]" c="REDMI A1+ (Light Blue, 32 GB)"/>
              <i n="[Flipkarts].[Name].&amp;[REDMI A1+ (Light Green, 32 GB)]" c="REDMI A1+ (Light Green, 32 GB)"/>
              <i n="[Flipkarts].[Name].&amp;[REDMI NOTE 10 LITE (Aurora Blue, 64 GB)]" c="REDMI NOTE 10 LITE (Aurora Blue, 64 GB)"/>
              <i n="[Flipkarts].[Name].&amp;[REDMI Note 10 Pro (Vintage Bronze, 128 GB)]" c="REDMI Note 10 Pro (Vintage Bronze, 128 GB)"/>
              <i n="[Flipkarts].[Name].&amp;[REDMI Note 10 Pro Max (Vintage Bronze, 128 GB)]" c="REDMI Note 10 Pro Max (Vintage Bronze, 128 GB)"/>
              <i n="[Flipkarts].[Name].&amp;[REDMI Note 10S (Deep Sea Blue, 64 GB)]" c="REDMI Note 10S (Deep Sea Blue, 64 GB)"/>
              <i n="[Flipkarts].[Name].&amp;[REDMI Note 10S (Frost White, 64 GB)]" c="REDMI Note 10S (Frost White, 64 GB)"/>
              <i n="[Flipkarts].[Name].&amp;[REDMI Note 10S (Shadow Black, 128 GB)]" c="REDMI Note 10S (Shadow Black, 128 GB)"/>
              <i n="[Flipkarts].[Name].&amp;[REDMI Note 10T 5G (Chromium Silver, 64 GB)]" c="REDMI Note 10T 5G (Chromium Silver, 64 GB)"/>
              <i n="[Flipkarts].[Name].&amp;[REDMI Note 10T 5G (Chromium White, 128 GB)]" c="REDMI Note 10T 5G (Chromium White, 128 GB)"/>
              <i n="[Flipkarts].[Name].&amp;[REDMI Note 10T 5G (Graphite Black, 64 GB)]" c="REDMI Note 10T 5G (Graphite Black, 64 GB)"/>
              <i n="[Flipkarts].[Name].&amp;[REDMI Note 10T 5G (Metallic Blue, 64 GB)]" c="REDMI Note 10T 5G (Metallic Blue, 64 GB)"/>
              <i n="[Flipkarts].[Name].&amp;[REDMI Note 10T 5G (Mint Green, 128 GB)]" c="REDMI Note 10T 5G (Mint Green, 128 GB)"/>
              <i n="[Flipkarts].[Name].&amp;[REDMI Note 10T 5G (Mint Green, 64 GB)]" c="REDMI Note 10T 5G (Mint Green, 64 GB)"/>
              <i n="[Flipkarts].[Name].&amp;[Redmi Note 11 (Horizon Blue, 128 GB)]" c="Redmi Note 11 (Horizon Blue, 128 GB)"/>
              <i n="[Flipkarts].[Name].&amp;[Redmi Note 11 (Horizon Blue, 64 GB)]" c="Redmi Note 11 (Horizon Blue, 64 GB)"/>
              <i n="[Flipkarts].[Name].&amp;[Redmi Note 11 (Space Black, 128 GB)]" c="Redmi Note 11 (Space Black, 128 GB)"/>
              <i n="[Flipkarts].[Name].&amp;[Redmi Note 11 (Space Black, 64 GB)]" c="Redmi Note 11 (Space Black, 64 GB)"/>
              <i n="[Flipkarts].[Name].&amp;[Redmi Note 11 (Starburst White, 128 GB)]" c="Redmi Note 11 (Starburst White, 128 GB)"/>
              <i n="[Flipkarts].[Name].&amp;[Redmi Note 11 (Starburst White, 64 GB)]" c="Redmi Note 11 (Starburst White, 64 GB)"/>
              <i n="[Flipkarts].[Name].&amp;[REDMI Note 11 Pro (Phantom White, 128 GB)]" c="REDMI Note 11 Pro (Phantom White, 128 GB)"/>
              <i n="[Flipkarts].[Name].&amp;[REDMI Note 11 Pro (Star Blue, 128 GB)]" c="REDMI Note 11 Pro (Star Blue, 128 GB)"/>
              <i n="[Flipkarts].[Name].&amp;[REDMI Note 11 SE (Bifrost Blue, 64 GB)]" c="REDMI Note 11 SE (Bifrost Blue, 64 GB)"/>
              <i n="[Flipkarts].[Name].&amp;[REDMI Note 11 SE (Cosmic White, 64 GB)]" c="REDMI Note 11 SE (Cosmic White, 64 GB)"/>
              <i n="[Flipkarts].[Name].&amp;[REDMI Note 11 SE (Space Black, 64 GB)]" c="REDMI Note 11 SE (Space Black, 64 GB)"/>
              <i n="[Flipkarts].[Name].&amp;[REDMI Note 11 SE (Thunder Purple, 64 GB)]" c="REDMI Note 11 SE (Thunder Purple, 64 GB)"/>
              <i n="[Flipkarts].[Name].&amp;[REDMI Note 11S (Horizon Blue, 128 GB)]" c="REDMI Note 11S (Horizon Blue, 128 GB)"/>
              <i n="[Flipkarts].[Name].&amp;[REDMI Note 11S (Polar White, 128 GB)]" c="REDMI Note 11S (Polar White, 128 GB)"/>
              <i n="[Flipkarts].[Name].&amp;[REDMI Note 11T 5G (Stardust White, 64 GB)]" c="REDMI Note 11T 5G (Stardust White, 64 GB)"/>
              <i n="[Flipkarts].[Name].&amp;[REDMI Note 9 (Arctic White, 128 GB)]" c="REDMI Note 9 (Arctic White, 128 GB)"/>
              <i n="[Flipkarts].[Name].&amp;[REDMI Note 9 (Pebble Grey, 128 GB)]" c="REDMI Note 9 (Pebble Grey, 128 GB)"/>
              <i n="[Flipkarts].[Name].&amp;[REDMI Note 9 (Pebble Grey, 64 GB)]" c="REDMI Note 9 (Pebble Grey, 64 GB)"/>
              <i n="[Flipkarts].[Name].&amp;[REDMI Note 9 (Scarlet Red, 128 GB)]" c="REDMI Note 9 (Scarlet Red, 128 GB)"/>
              <i n="[Flipkarts].[Name].&amp;[Redmi Note 9 Pro (Glacier White, 64 GB)]" c="Redmi Note 9 Pro (Glacier White, 64 GB)"/>
              <i n="[Flipkarts].[Name].&amp;[SAMSUNG Galaxy A03 (Blue, 32 GB)]" c="SAMSUNG Galaxy A03 (Blue, 32 GB)"/>
              <i n="[Flipkarts].[Name].&amp;[SAMSUNG Galaxy A03s (Black, 32 GB)]" c="SAMSUNG Galaxy A03s (Black, 32 GB)"/>
              <i n="[Flipkarts].[Name].&amp;[SAMSUNG Galaxy A04s (Green, 64 GB)]" c="SAMSUNG Galaxy A04s (Green, 64 GB)"/>
              <i n="[Flipkarts].[Name].&amp;[SAMSUNG Galaxy A13 (Black, 128 GB)]" c="SAMSUNG Galaxy A13 (Black, 128 GB)"/>
              <i n="[Flipkarts].[Name].&amp;[SAMSUNG Galaxy A13 (Blue, 128 GB)]" c="SAMSUNG Galaxy A13 (Blue, 128 GB)"/>
              <i n="[Flipkarts].[Name].&amp;[SAMSUNG Galaxy A23 (Black, 128 GB)]" c="SAMSUNG Galaxy A23 (Black, 128 GB)"/>
              <i n="[Flipkarts].[Name].&amp;[SAMSUNG Galaxy A23 (Peach, 128 GB)]" c="SAMSUNG Galaxy A23 (Peach, 128 GB)"/>
              <i n="[Flipkarts].[Name].&amp;[SAMSUNG Galaxy A33 (Awesome Peach, 128 GB)]" c="SAMSUNG Galaxy A33 (Awesome Peach, 128 GB)"/>
              <i n="[Flipkarts].[Name].&amp;[SAMSUNG Galaxy A53 (Awesome Blue, 128 GB)]" c="SAMSUNG Galaxy A53 (Awesome Blue, 128 GB)"/>
              <i n="[Flipkarts].[Name].&amp;[SAMSUNG Galaxy A53 (Awesome Peach, 128 GB)]" c="SAMSUNG Galaxy A53 (Awesome Peach, 128 GB)"/>
              <i n="[Flipkarts].[Name].&amp;[SAMSUNG Galaxy A53 (Awesome White, 128 GB)]" c="SAMSUNG Galaxy A53 (Awesome White, 128 GB)"/>
              <i n="[Flipkarts].[Name].&amp;[SAMSUNG Galaxy A73 5G (Awesome Gray, 128 GB)]" c="SAMSUNG Galaxy A73 5G (Awesome Gray, 128 GB)"/>
              <i n="[Flipkarts].[Name].&amp;[SAMSUNG Galaxy F12 (Sea Green, 128 GB)]" c="SAMSUNG Galaxy F12 (Sea Green, 128 GB)"/>
              <i n="[Flipkarts].[Name].&amp;[SAMSUNG Galaxy F12 (Sky Blue, 128 GB)]" c="SAMSUNG Galaxy F12 (Sky Blue, 128 GB)"/>
              <i n="[Flipkarts].[Name].&amp;[SAMSUNG Galaxy F13 (Nightsky Green, 128 GB)]" c="SAMSUNG Galaxy F13 (Nightsky Green, 128 GB)"/>
              <i n="[Flipkarts].[Name].&amp;[SAMSUNG Galaxy F13 (Nightsky Green, 64 GB)]" c="SAMSUNG Galaxy F13 (Nightsky Green, 64 GB)"/>
              <i n="[Flipkarts].[Name].&amp;[SAMSUNG Galaxy F13 (Sunrise Copper, 128 GB)]" c="SAMSUNG Galaxy F13 (Sunrise Copper, 128 GB)"/>
              <i n="[Flipkarts].[Name].&amp;[SAMSUNG Galaxy F13 (Sunrise Copper, 64 GB)]" c="SAMSUNG Galaxy F13 (Sunrise Copper, 64 GB)"/>
              <i n="[Flipkarts].[Name].&amp;[SAMSUNG Galaxy F13 (Waterfall Blue, 128 GB)]" c="SAMSUNG Galaxy F13 (Waterfall Blue, 128 GB)"/>
              <i n="[Flipkarts].[Name].&amp;[SAMSUNG Galaxy F13 (Waterfall Blue, 64 GB)]" c="SAMSUNG Galaxy F13 (Waterfall Blue, 64 GB)"/>
              <i n="[Flipkarts].[Name].&amp;[SAMSUNG Galaxy F22 (Denim Black, 128 GB)]" c="SAMSUNG Galaxy F22 (Denim Black, 128 GB)"/>
              <i n="[Flipkarts].[Name].&amp;[SAMSUNG Galaxy F22 (Denim Black, 64 GB)]" c="SAMSUNG Galaxy F22 (Denim Black, 64 GB)"/>
              <i n="[Flipkarts].[Name].&amp;[SAMSUNG Galaxy F22 (Denim Blue, 128 GB)]" c="SAMSUNG Galaxy F22 (Denim Blue, 128 GB)"/>
              <i n="[Flipkarts].[Name].&amp;[SAMSUNG Galaxy F22 (Denim Blue, 64 GB)]" c="SAMSUNG Galaxy F22 (Denim Blue, 64 GB)"/>
              <i n="[Flipkarts].[Name].&amp;[SAMSUNG Galaxy F23 5G (Aqua Blue, 128 GB)]" c="SAMSUNG Galaxy F23 5G (Aqua Blue, 128 GB)"/>
              <i n="[Flipkarts].[Name].&amp;[SAMSUNG Galaxy F23 5G (Copper Blush, 128 GB)]" c="SAMSUNG Galaxy F23 5G (Copper Blush, 128 GB)"/>
              <i n="[Flipkarts].[Name].&amp;[SAMSUNG Galaxy F23 5G (Forest Green, 128 GB)]" c="SAMSUNG Galaxy F23 5G (Forest Green, 128 GB)"/>
              <i n="[Flipkarts].[Name].&amp;[SAMSUNG Galaxy F42 5G (Matte Aqua, 128 GB)]" c="SAMSUNG Galaxy F42 5G (Matte Aqua, 128 GB)"/>
              <i n="[Flipkarts].[Name].&amp;[SAMSUNG Galaxy M12 (Blue, 64 GB)]" c="SAMSUNG Galaxy M12 (Blue, 64 GB)"/>
              <i n="[Flipkarts].[Name].&amp;[SAMSUNG GALAXY M13 (Midnight Blue, 64 GB)]" c="SAMSUNG GALAXY M13 (Midnight Blue, 64 GB)"/>
              <i n="[Flipkarts].[Name].&amp;[SAMSUNG GALAXY M13 (Stardust Brown, 64 GB)]" c="SAMSUNG GALAXY M13 (Stardust Brown, 64 GB)"/>
              <i n="[Flipkarts].[Name].&amp;[SAMSUNG GALAXY M13 5G (Aqua Green, 128 GB)]" c="SAMSUNG GALAXY M13 5G (Aqua Green, 128 GB)"/>
              <i n="[Flipkarts].[Name].&amp;[SAMSUNG Galaxy M32 (Black, 128 GB)]" c="SAMSUNG Galaxy M32 (Black, 128 GB)"/>
              <i n="[Flipkarts].[Name].&amp;[SAMSUNG Galaxy M32 (Black, 64 GB)]" c="SAMSUNG Galaxy M32 (Black, 64 GB)"/>
              <i n="[Flipkarts].[Name].&amp;[SAMSUNG Galaxy M32 (Light Blue, 64 GB)]" c="SAMSUNG Galaxy M32 (Light Blue, 64 GB)"/>
              <i n="[Flipkarts].[Name].&amp;[SAMSUNG Galaxy M33 5G (Deep Ocean Blue, 128 GB)]" c="SAMSUNG Galaxy M33 5G (Deep Ocean Blue, 128 GB)"/>
              <i n="[Flipkarts].[Name].&amp;[SAMSUNG Galaxy M33 5G (Emarld Brown, 128 GB)]" c="SAMSUNG Galaxy M33 5G (Emarld Brown, 128 GB)"/>
              <i n="[Flipkarts].[Name].&amp;[SAMSUNG Galaxy M33 5G (Mystique Green, 128 GB)]" c="SAMSUNG Galaxy M33 5G (Mystique Green, 128 GB)"/>
              <i n="[Flipkarts].[Name].&amp;[SAMSUNG Galaxy S21 FE 5G (Graphite, 128 GB)]" c="SAMSUNG Galaxy S21 FE 5G (Graphite, 128 GB)"/>
              <i n="[Flipkarts].[Name].&amp;[SAMSUNG Galaxy S21 FE 5G (Lavender, 128 GB)]" c="SAMSUNG Galaxy S21 FE 5G (Lavender, 128 GB)"/>
              <i n="[Flipkarts].[Name].&amp;[SAMSUNG Galaxy S21 FE 5G (Olive, 128 GB)]" c="SAMSUNG Galaxy S21 FE 5G (Olive, 128 GB)"/>
              <i n="[Flipkarts].[Name].&amp;[SAMSUNG Galaxy S22 Plus 5G (Green, 128 GB)]" c="SAMSUNG Galaxy S22 Plus 5G (Green, 128 GB)"/>
              <i n="[Flipkarts].[Name].&amp;[SAMSUNG Galaxy S22 Plus 5G (Phantom Black, 128 GB)]" c="SAMSUNG Galaxy S22 Plus 5G (Phantom Black, 128 GB)"/>
              <i n="[Flipkarts].[Name].&amp;[SAMSUNG GT-E1215ZWAINS]" c="SAMSUNG GT-E1215ZWAINS"/>
              <i n="[Flipkarts].[Name].&amp;[SAMSUNG Guru 1200]" c="SAMSUNG Guru 1200"/>
              <i n="[Flipkarts].[Name].&amp;[SAMSUNG Guru GT]" c="SAMSUNG Guru GT"/>
              <i n="[Flipkarts].[Name].&amp;[SAMSUNG GURU MUSIC 2]" c="SAMSUNG GURU MUSIC 2"/>
              <i n="[Flipkarts].[Name].&amp;[SAMSUNG M53 5G (Deep Ocean Blue, 128 GB)]" c="SAMSUNG M53 5G (Deep Ocean Blue, 128 GB)"/>
              <i n="[Flipkarts].[Name].&amp;[SAMSUNG Metro 313 Dual Sim]" c="SAMSUNG Metro 313 Dual Sim"/>
              <i n="[Flipkarts].[Name].&amp;[Tecno Camon 19 (Eco Black, 128 GB)]" c="Tecno Camon 19 (Eco Black, 128 GB)"/>
              <i n="[Flipkarts].[Name].&amp;[Tecno Pop 5 LTE (Ice Blue, 32 GB)]" c="Tecno Pop 5 LTE (Ice Blue, 32 GB)"/>
              <i n="[Flipkarts].[Name].&amp;[Tecno Pop 5 Pro (Deepsea Luster, 32 GB)]" c="Tecno Pop 5 Pro (Deepsea Luster, 32 GB)"/>
              <i n="[Flipkarts].[Name].&amp;[Tecno Pova 3 (Electric Blue, 64 GB)]" c="Tecno Pova 3 (Electric Blue, 64 GB)"/>
              <i n="[Flipkarts].[Name].&amp;[Tecno Spark 8 Pro (Turquoise Cyan, 64 GB)]" c="Tecno Spark 8 Pro (Turquoise Cyan, 64 GB)"/>
              <i n="[Flipkarts].[Name].&amp;[Tecno Spark 8T (Atlantic Blue, 64 GB)]" c="Tecno Spark 8T (Atlantic Blue, 64 GB)"/>
              <i n="[Flipkarts].[Name].&amp;[Tecno Spark 8T (Turquoise Cyan, 64 GB)]" c="Tecno Spark 8T (Turquoise Cyan, 64 GB)"/>
              <i n="[Flipkarts].[Name].&amp;[Tecno Spark 9 (Infinity Black, 64 GB)]" c="Tecno Spark 9 (Infinity Black, 64 GB)"/>
              <i n="[Flipkarts].[Name].&amp;[Tecno Spark 9T (Turquoise Cyan, 64 GB)]" c="Tecno Spark 9T (Turquoise Cyan, 64 GB)"/>
              <i n="[Flipkarts].[Name].&amp;[Tecno Spark Go 2022 (Turquoise Cyan, 32 GB)]" c="Tecno Spark Go 2022 (Turquoise Cyan, 32 GB)"/>
              <i n="[Flipkarts].[Name].&amp;[vivo T1 44W (Ice Dawn, 128 GB)]" c="vivo T1 44W (Ice Dawn, 128 GB)"/>
              <i n="[Flipkarts].[Name].&amp;[vivo T1 44W (Midnight Galaxy, 128 GB)]" c="vivo T1 44W (Midnight Galaxy, 128 GB)"/>
              <i n="[Flipkarts].[Name].&amp;[vivo T1 44W (Starry Sky, 128 GB)]" c="vivo T1 44W (Starry Sky, 128 GB)"/>
              <i n="[Flipkarts].[Name].&amp;[vivo T1 5G (Rainbow Fantasy, 128 GB)]" c="vivo T1 5G (Rainbow Fantasy, 128 GB)"/>
              <i n="[Flipkarts].[Name].&amp;[vivo T1 5G (Starlight Black, 128 GB)]" c="vivo T1 5G (Starlight Black, 128 GB)"/>
              <i n="[Flipkarts].[Name].&amp;[vivo T1 Pro 5G (Turbo Black, 128 GB)]" c="vivo T1 Pro 5G (Turbo Black, 128 GB)"/>
              <i n="[Flipkarts].[Name].&amp;[vivo T1 Pro 5G (Turbo Cyan, 128 GB)]" c="vivo T1 Pro 5G (Turbo Cyan, 128 GB)"/>
              <i n="[Flipkarts].[Name].&amp;[vivo T1X (Gravity Black, 128 GB)]" c="vivo T1X (Gravity Black, 128 GB)"/>
              <i n="[Flipkarts].[Name].&amp;[vivo T1X (Gravity Black, 64 GB)]" c="vivo T1X (Gravity Black, 64 GB)"/>
              <i n="[Flipkarts].[Name].&amp;[vivo T1X (Space Blue, 128 GB)]" c="vivo T1X (Space Blue, 128 GB)"/>
              <i n="[Flipkarts].[Name].&amp;[vivo T1X (Space Blue, 64 GB)]" c="vivo T1X (Space Blue, 64 GB)"/>
              <i n="[Flipkarts].[Name].&amp;[vivo V23 Pro 5G (Sunshine Gold, 128 GB)]" c="vivo V23 Pro 5G (Sunshine Gold, 128 GB)"/>
              <i n="[Flipkarts].[Name].&amp;[vivo V23e 5G (Sunshine Gold, 128 GB)]" c="vivo V23e 5G (Sunshine Gold, 128 GB)"/>
              <i n="[Flipkarts].[Name].&amp;[vivo Y15c (Mystic Blue, 32 GB)]" c="vivo Y15c (Mystic Blue, 32 GB)"/>
              <i n="[Flipkarts].[Name].&amp;[vivo Y15c (Wave Green, 32 GB)]" c="vivo Y15c (Wave Green, 32 GB)"/>
              <i n="[Flipkarts].[Name].&amp;[vivo Y15s (Mystic Blue, 32 GB)]" c="vivo Y15s (Mystic Blue, 32 GB)"/>
              <i n="[Flipkarts].[Name].&amp;[vivo Y15s (Wave Green, 32 GB)]" c="vivo Y15s (Wave Green, 32 GB)"/>
              <i n="[Flipkarts].[Name].&amp;[vivo Y16 (Drizzling Gold, 32 GB)]" c="vivo Y16 (Drizzling Gold, 32 GB)"/>
              <i n="[Flipkarts].[Name].&amp;[vivo Y16 (Steller Black, 32 GB)]" c="vivo Y16 (Steller Black, 32 GB)"/>
              <i n="[Flipkarts].[Name].&amp;[vivo Y16 (Steller Black, 64 GB)]" c="vivo Y16 (Steller Black, 64 GB)"/>
              <i n="[Flipkarts].[Name].&amp;[vivo Y21G (Diamond Glow, 64 GB)]" c="vivo Y21G (Diamond Glow, 64 GB)"/>
              <i n="[Flipkarts].[Name].&amp;[vivo Y21T (Midnight Blue, 128 GB)]" c="vivo Y21T (Midnight Blue, 128 GB)"/>
              <i n="[Flipkarts].[Name].&amp;[vivo Y21T (Pearl White, 128 GB)]" c="vivo Y21T (Pearl White, 128 GB)"/>
              <i n="[Flipkarts].[Name].&amp;[vivo Y22 (Metaverse Green, 128 GB)]" c="vivo Y22 (Metaverse Green, 128 GB)"/>
              <i n="[Flipkarts].[Name].&amp;[vivo Y22 (Metaverse Green, 64 GB)]" c="vivo Y22 (Metaverse Green, 64 GB)"/>
              <i n="[Flipkarts].[Name].&amp;[vivo Y22 (Starlit Blue, 64 GB)]" c="vivo Y22 (Starlit Blue, 64 GB)"/>
              <i n="[Flipkarts].[Name].&amp;[vivo Y35 (Dawn Gold, 128 GB)]" c="vivo Y35 (Dawn Gold, 128 GB)"/>
              <i n="[Flipkarts].[Name].&amp;[vivo Y75 (Dancing waves, 128 GB)]" c="vivo Y75 (Dancing waves, 128 GB)"/>
              <i n="[Flipkarts].[Name].&amp;[vivo Y75 (Moonlight Shadow, 128 GB)]" c="vivo Y75 (Moonlight Shadow, 128 GB)"/>
              <i n="[Flipkarts].[Name].&amp;[Xiaomi 11i 5G (Stealth Black, 128 GB)]" c="Xiaomi 11i 5G (Stealth Black, 128 GB)"/>
              <i n="[Flipkarts].[Name].&amp;[Xiaomi 11i Hypercharge 5G (Pacific Pearl, 128 GB)]" c="Xiaomi 11i Hypercharge 5G (Pacific Pearl, 128 GB)"/>
            </range>
          </ranges>
        </level>
      </levels>
      <selections count="1">
        <selection n="[Flipkarts].[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BC154143-59D4-41C4-8226-5ADC0E05DF06}" cache="Slicer_Brand" caption="Brand" level="1" rowHeight="234950"/>
  <slicer name="Name" xr10:uid="{2E393354-B74A-4816-8D92-195BF2E99946}" cache="Slicer_Name" caption="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61DDCB90-6D67-4BA4-A598-192F5D3ADE3C}" cache="Slicer_Brand" caption="Brand" level="1" style="SlicerStyleLight1 2" rowHeight="234950"/>
  <slicer name="Name 1" xr10:uid="{9E72BA53-D838-4060-97A6-08ADD519EEF5}" cache="Slicer_Name" caption="Name" level="1" style="SlicerStyleLight4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11AF05-5F54-4C0C-A143-547C47001061}" name="Flipkart" displayName="Flipkart" ref="A1:I623" totalsRowShown="0">
  <autoFilter ref="A1:I623" xr:uid="{8611AF05-5F54-4C0C-A143-547C47001061}"/>
  <tableColumns count="9">
    <tableColumn id="1" xr3:uid="{1D608AAB-5A5A-4967-B442-E6A1EAF94F0D}" name="Name"/>
    <tableColumn id="2" xr3:uid="{1AA307BC-B30C-40CF-9A41-3B20ED456CC0}" name="Product_features"/>
    <tableColumn id="3" xr3:uid="{C2C540D2-B20B-4744-90DD-F65EC2EB0AF1}" name="Brand"/>
    <tableColumn id="4" xr3:uid="{AF5D1B3A-FD30-4499-B602-184D77D7A8DD}" name="Ratings"/>
    <tableColumn id="5" xr3:uid="{80D716E1-655F-4F06-BC40-A84E61B26FC8}" name="No_of_ratings"/>
    <tableColumn id="6" xr3:uid="{3E4467FA-FFA6-4600-B59A-3D5CFC85263A}" name="No_of_reviews"/>
    <tableColumn id="7" xr3:uid="{F9EB7FE3-00B2-4C81-82E9-43D947521D01}" name="MSP"/>
    <tableColumn id="8" xr3:uid="{49643E0A-6DFE-4521-8AD6-6DAB9EB4D5C4}" name="MRP"/>
    <tableColumn id="9" xr3:uid="{838C9B19-BCAD-4E44-BF77-522E6911432A}" name="Discount_p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82956E-C12E-4CEE-869B-B15171F777C3}" name="Flipkarts" displayName="Flipkarts" ref="A1:K623" totalsRowShown="0" headerRowDxfId="15" dataDxfId="13" headerRowBorderDxfId="14" tableBorderDxfId="12" totalsRowBorderDxfId="11">
  <autoFilter ref="A1:K623" xr:uid="{AB82956E-C12E-4CEE-869B-B15171F777C3}"/>
  <tableColumns count="11">
    <tableColumn id="1" xr3:uid="{7D7AF2C3-8BBD-4556-A67D-B073A2FE01FD}" name="Name" dataDxfId="10"/>
    <tableColumn id="2" xr3:uid="{A00B160D-A8F1-4290-94C2-58A56DCF2615}" name="Product_features" dataDxfId="9"/>
    <tableColumn id="3" xr3:uid="{C9DB9813-8794-4CB2-9FAA-F031A94D51C5}" name="Brand" dataDxfId="8"/>
    <tableColumn id="4" xr3:uid="{C8E3F7D9-FCE2-4B70-AE0C-0682380C20EA}" name="Ratings" dataDxfId="7"/>
    <tableColumn id="5" xr3:uid="{EE11AFDD-5A5F-466F-B913-8D6AAE7543EE}" name="No_of_ratings" dataDxfId="6"/>
    <tableColumn id="6" xr3:uid="{CF683C6D-8F4B-4E50-84F8-F259293AEBE3}" name="No_of_reviews" dataDxfId="5"/>
    <tableColumn id="7" xr3:uid="{95C735F8-9188-40FA-8517-BFF7DD9F6DA2}" name="MSP" dataDxfId="4"/>
    <tableColumn id="8" xr3:uid="{870039C4-FF00-4236-80EC-38C48C1725C6}" name="Price Range" dataDxfId="3">
      <calculatedColumnFormula>IF(G2&gt;40000,"Above 40k",IF(G2&gt;=21000,"20k to 40k","Below 20k"))</calculatedColumnFormula>
    </tableColumn>
    <tableColumn id="9" xr3:uid="{0253D196-C796-4B42-B896-DE4E3C6255D1}" name="MRP" dataDxfId="2"/>
    <tableColumn id="10" xr3:uid="{3662ACE3-AD49-48E7-B615-F4820BF1A55C}" name="Discount_per" dataDxfId="1"/>
    <tableColumn id="11" xr3:uid="{19D6C6BC-0791-4B5D-9E28-82927AD26AE4}" name="Discount_Total" dataDxfId="0">
      <calculatedColumnFormula>I2-G2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3.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23"/>
  <sheetViews>
    <sheetView topLeftCell="E1" zoomScale="66" workbookViewId="0">
      <selection activeCell="K2" sqref="K2"/>
    </sheetView>
  </sheetViews>
  <sheetFormatPr defaultRowHeight="14.4" x14ac:dyDescent="0.3"/>
  <cols>
    <col min="1" max="1" width="58.6640625" bestFit="1" customWidth="1"/>
    <col min="2" max="2" width="255.6640625" bestFit="1" customWidth="1"/>
    <col min="3" max="3" width="11.88671875" bestFit="1" customWidth="1"/>
    <col min="4" max="4" width="9" customWidth="1"/>
    <col min="5" max="5" width="14.77734375" customWidth="1"/>
    <col min="6" max="6" width="15.44140625" customWidth="1"/>
    <col min="8" max="8" width="7" bestFit="1" customWidth="1"/>
    <col min="9" max="9" width="14" customWidth="1"/>
  </cols>
  <sheetData>
    <row r="1" spans="1:11" x14ac:dyDescent="0.3">
      <c r="A1" t="s">
        <v>0</v>
      </c>
      <c r="B1" t="s">
        <v>5</v>
      </c>
      <c r="C1" t="s">
        <v>1</v>
      </c>
      <c r="D1" t="s">
        <v>2</v>
      </c>
      <c r="E1" t="s">
        <v>3</v>
      </c>
      <c r="F1" t="s">
        <v>4</v>
      </c>
      <c r="G1" t="s">
        <v>6</v>
      </c>
      <c r="H1" t="s">
        <v>7</v>
      </c>
      <c r="I1" t="s">
        <v>938</v>
      </c>
    </row>
    <row r="2" spans="1:11" x14ac:dyDescent="0.3">
      <c r="A2" t="s">
        <v>904</v>
      </c>
      <c r="B2" t="s">
        <v>906</v>
      </c>
      <c r="C2" t="s">
        <v>905</v>
      </c>
      <c r="D2">
        <v>3.4</v>
      </c>
      <c r="E2">
        <v>62</v>
      </c>
      <c r="F2">
        <v>3</v>
      </c>
      <c r="G2">
        <v>679</v>
      </c>
      <c r="H2">
        <v>729</v>
      </c>
      <c r="I2" t="s">
        <v>939</v>
      </c>
      <c r="K2">
        <f>VLOOKUP("APPLE iPhone 13 (Midnight, 128 GB)",A2:I100,8,FALSE)</f>
        <v>69900</v>
      </c>
    </row>
    <row r="3" spans="1:11" x14ac:dyDescent="0.3">
      <c r="A3" t="s">
        <v>23</v>
      </c>
      <c r="B3" t="s">
        <v>25</v>
      </c>
      <c r="C3" t="s">
        <v>24</v>
      </c>
      <c r="D3">
        <v>4.7</v>
      </c>
      <c r="E3">
        <v>174464</v>
      </c>
      <c r="F3">
        <v>9613</v>
      </c>
      <c r="G3">
        <v>61999</v>
      </c>
      <c r="H3">
        <v>69900</v>
      </c>
      <c r="I3" t="s">
        <v>940</v>
      </c>
      <c r="K3" t="str">
        <f>VLOOKUP("APPLE iPhone 11 (Black, 64 GB)",A2:I100,2,FALSE)</f>
        <v>['64 GB ROM', '15.49 cm (6.1 inch) Liquid Retina HD Display', '12MP + 12MP | 12MP Front Camera', 'A13 Bionic Chip Processor', 'Brand Warranty of 1 Year']</v>
      </c>
    </row>
    <row r="4" spans="1:11" x14ac:dyDescent="0.3">
      <c r="A4" t="s">
        <v>55</v>
      </c>
      <c r="B4" t="s">
        <v>25</v>
      </c>
      <c r="C4" t="s">
        <v>24</v>
      </c>
      <c r="D4">
        <v>4.7</v>
      </c>
      <c r="E4">
        <v>174464</v>
      </c>
      <c r="F4">
        <v>9613</v>
      </c>
      <c r="G4">
        <v>61999</v>
      </c>
      <c r="H4">
        <v>69900</v>
      </c>
      <c r="I4" t="s">
        <v>940</v>
      </c>
      <c r="K4" t="str">
        <f>VLOOKUP("ANGAGE A2320",A2:I100,9,FALSE)</f>
        <v>6%</v>
      </c>
    </row>
    <row r="5" spans="1:11" x14ac:dyDescent="0.3">
      <c r="A5" t="s">
        <v>86</v>
      </c>
      <c r="B5" t="s">
        <v>87</v>
      </c>
      <c r="C5" t="s">
        <v>24</v>
      </c>
      <c r="D5">
        <v>4.5999999999999996</v>
      </c>
      <c r="E5">
        <v>175307</v>
      </c>
      <c r="F5">
        <v>10437</v>
      </c>
      <c r="G5">
        <v>38999</v>
      </c>
      <c r="H5">
        <v>43900</v>
      </c>
      <c r="I5" t="s">
        <v>940</v>
      </c>
    </row>
    <row r="6" spans="1:11" x14ac:dyDescent="0.3">
      <c r="A6" t="s">
        <v>89</v>
      </c>
      <c r="B6" t="s">
        <v>87</v>
      </c>
      <c r="C6" t="s">
        <v>24</v>
      </c>
      <c r="D6">
        <v>4.5999999999999996</v>
      </c>
      <c r="E6">
        <v>175307</v>
      </c>
      <c r="F6">
        <v>10437</v>
      </c>
      <c r="G6">
        <v>38999</v>
      </c>
      <c r="H6">
        <v>43900</v>
      </c>
      <c r="I6" t="s">
        <v>940</v>
      </c>
    </row>
    <row r="7" spans="1:11" x14ac:dyDescent="0.3">
      <c r="A7" t="s">
        <v>90</v>
      </c>
      <c r="B7" t="s">
        <v>91</v>
      </c>
      <c r="C7" t="s">
        <v>24</v>
      </c>
      <c r="D7">
        <v>4.5</v>
      </c>
      <c r="E7">
        <v>121965</v>
      </c>
      <c r="F7">
        <v>9801</v>
      </c>
      <c r="G7">
        <v>36999</v>
      </c>
      <c r="H7">
        <v>59900</v>
      </c>
      <c r="I7" t="s">
        <v>941</v>
      </c>
    </row>
    <row r="8" spans="1:11" x14ac:dyDescent="0.3">
      <c r="A8" t="s">
        <v>92</v>
      </c>
      <c r="B8" t="s">
        <v>93</v>
      </c>
      <c r="C8" t="s">
        <v>24</v>
      </c>
      <c r="D8">
        <v>4.5999999999999996</v>
      </c>
      <c r="E8">
        <v>175307</v>
      </c>
      <c r="F8">
        <v>10437</v>
      </c>
      <c r="G8">
        <v>45999</v>
      </c>
      <c r="H8">
        <v>48900</v>
      </c>
      <c r="I8" t="s">
        <v>942</v>
      </c>
    </row>
    <row r="9" spans="1:11" x14ac:dyDescent="0.3">
      <c r="A9" t="s">
        <v>97</v>
      </c>
      <c r="B9" t="s">
        <v>25</v>
      </c>
      <c r="C9" t="s">
        <v>24</v>
      </c>
      <c r="D9">
        <v>4.7</v>
      </c>
      <c r="E9">
        <v>174464</v>
      </c>
      <c r="F9">
        <v>9613</v>
      </c>
      <c r="G9">
        <v>61999</v>
      </c>
      <c r="H9">
        <v>69900</v>
      </c>
      <c r="I9" t="s">
        <v>940</v>
      </c>
    </row>
    <row r="10" spans="1:11" x14ac:dyDescent="0.3">
      <c r="A10" t="s">
        <v>122</v>
      </c>
      <c r="B10" t="s">
        <v>87</v>
      </c>
      <c r="C10" t="s">
        <v>24</v>
      </c>
      <c r="D10">
        <v>4.5999999999999996</v>
      </c>
      <c r="E10">
        <v>175307</v>
      </c>
      <c r="F10">
        <v>10437</v>
      </c>
      <c r="G10">
        <v>37999</v>
      </c>
      <c r="H10">
        <v>43900</v>
      </c>
      <c r="I10" t="s">
        <v>943</v>
      </c>
    </row>
    <row r="11" spans="1:11" x14ac:dyDescent="0.3">
      <c r="A11" t="s">
        <v>152</v>
      </c>
      <c r="B11" t="s">
        <v>91</v>
      </c>
      <c r="C11" t="s">
        <v>24</v>
      </c>
      <c r="D11">
        <v>4.5</v>
      </c>
      <c r="E11">
        <v>121965</v>
      </c>
      <c r="F11">
        <v>9801</v>
      </c>
      <c r="G11">
        <v>36999</v>
      </c>
      <c r="H11">
        <v>59900</v>
      </c>
      <c r="I11" t="s">
        <v>941</v>
      </c>
    </row>
    <row r="12" spans="1:11" x14ac:dyDescent="0.3">
      <c r="A12" t="s">
        <v>209</v>
      </c>
      <c r="B12" t="s">
        <v>93</v>
      </c>
      <c r="C12" t="s">
        <v>24</v>
      </c>
      <c r="D12">
        <v>4.5999999999999996</v>
      </c>
      <c r="E12">
        <v>175307</v>
      </c>
      <c r="F12">
        <v>10437</v>
      </c>
      <c r="G12">
        <v>43999</v>
      </c>
      <c r="H12">
        <v>48900</v>
      </c>
      <c r="I12" t="s">
        <v>944</v>
      </c>
    </row>
    <row r="13" spans="1:11" x14ac:dyDescent="0.3">
      <c r="A13" t="s">
        <v>250</v>
      </c>
      <c r="B13" t="s">
        <v>87</v>
      </c>
      <c r="C13" t="s">
        <v>24</v>
      </c>
      <c r="D13">
        <v>4.5999999999999996</v>
      </c>
      <c r="E13">
        <v>175307</v>
      </c>
      <c r="F13">
        <v>10437</v>
      </c>
      <c r="G13">
        <v>39999</v>
      </c>
      <c r="H13">
        <v>43900</v>
      </c>
      <c r="I13" t="s">
        <v>945</v>
      </c>
    </row>
    <row r="14" spans="1:11" x14ac:dyDescent="0.3">
      <c r="A14" t="s">
        <v>352</v>
      </c>
      <c r="B14" t="s">
        <v>25</v>
      </c>
      <c r="C14" t="s">
        <v>24</v>
      </c>
      <c r="D14">
        <v>4.7</v>
      </c>
      <c r="E14">
        <v>174464</v>
      </c>
      <c r="F14">
        <v>9613</v>
      </c>
      <c r="G14">
        <v>62999</v>
      </c>
      <c r="H14">
        <v>69900</v>
      </c>
      <c r="I14" t="s">
        <v>946</v>
      </c>
    </row>
    <row r="15" spans="1:11" x14ac:dyDescent="0.3">
      <c r="A15" t="s">
        <v>353</v>
      </c>
      <c r="B15" t="s">
        <v>87</v>
      </c>
      <c r="C15" t="s">
        <v>24</v>
      </c>
      <c r="D15">
        <v>4.5999999999999996</v>
      </c>
      <c r="E15">
        <v>175307</v>
      </c>
      <c r="F15">
        <v>10437</v>
      </c>
      <c r="G15">
        <v>39999</v>
      </c>
      <c r="H15">
        <v>43900</v>
      </c>
      <c r="I15" t="s">
        <v>945</v>
      </c>
    </row>
    <row r="16" spans="1:11" x14ac:dyDescent="0.3">
      <c r="A16" t="s">
        <v>360</v>
      </c>
      <c r="B16" t="s">
        <v>361</v>
      </c>
      <c r="C16" t="s">
        <v>24</v>
      </c>
      <c r="D16">
        <v>4.5</v>
      </c>
      <c r="E16">
        <v>121965</v>
      </c>
      <c r="F16">
        <v>9801</v>
      </c>
      <c r="G16">
        <v>41999</v>
      </c>
      <c r="H16">
        <v>64900</v>
      </c>
      <c r="I16" t="s">
        <v>947</v>
      </c>
    </row>
    <row r="17" spans="1:9" x14ac:dyDescent="0.3">
      <c r="A17" t="s">
        <v>364</v>
      </c>
      <c r="B17" t="s">
        <v>93</v>
      </c>
      <c r="C17" t="s">
        <v>24</v>
      </c>
      <c r="D17">
        <v>4.5999999999999996</v>
      </c>
      <c r="E17">
        <v>175307</v>
      </c>
      <c r="F17">
        <v>10437</v>
      </c>
      <c r="G17">
        <v>46999</v>
      </c>
      <c r="H17">
        <v>48900</v>
      </c>
      <c r="I17" t="s">
        <v>948</v>
      </c>
    </row>
    <row r="18" spans="1:9" x14ac:dyDescent="0.3">
      <c r="A18" t="s">
        <v>436</v>
      </c>
      <c r="B18" t="s">
        <v>87</v>
      </c>
      <c r="C18" t="s">
        <v>24</v>
      </c>
      <c r="D18">
        <v>4.5999999999999996</v>
      </c>
      <c r="E18">
        <v>175307</v>
      </c>
      <c r="F18">
        <v>10437</v>
      </c>
      <c r="G18">
        <v>38999</v>
      </c>
      <c r="H18">
        <v>43900</v>
      </c>
      <c r="I18" t="s">
        <v>940</v>
      </c>
    </row>
    <row r="19" spans="1:9" x14ac:dyDescent="0.3">
      <c r="A19" t="s">
        <v>495</v>
      </c>
      <c r="B19" t="s">
        <v>91</v>
      </c>
      <c r="C19" t="s">
        <v>24</v>
      </c>
      <c r="D19">
        <v>4.5</v>
      </c>
      <c r="E19">
        <v>121965</v>
      </c>
      <c r="F19">
        <v>9801</v>
      </c>
      <c r="G19">
        <v>36999</v>
      </c>
      <c r="H19">
        <v>59900</v>
      </c>
      <c r="I19" t="s">
        <v>941</v>
      </c>
    </row>
    <row r="20" spans="1:9" x14ac:dyDescent="0.3">
      <c r="A20" t="s">
        <v>550</v>
      </c>
      <c r="B20" t="s">
        <v>25</v>
      </c>
      <c r="C20" t="s">
        <v>24</v>
      </c>
      <c r="D20">
        <v>4.7</v>
      </c>
      <c r="E20">
        <v>174464</v>
      </c>
      <c r="F20">
        <v>9613</v>
      </c>
      <c r="G20">
        <v>62999</v>
      </c>
      <c r="H20">
        <v>69900</v>
      </c>
      <c r="I20" t="s">
        <v>946</v>
      </c>
    </row>
    <row r="21" spans="1:9" x14ac:dyDescent="0.3">
      <c r="A21" t="s">
        <v>554</v>
      </c>
      <c r="B21" t="s">
        <v>555</v>
      </c>
      <c r="C21" t="s">
        <v>24</v>
      </c>
      <c r="D21">
        <v>4.5999999999999996</v>
      </c>
      <c r="E21">
        <v>1767</v>
      </c>
      <c r="F21">
        <v>169</v>
      </c>
      <c r="G21">
        <v>114900</v>
      </c>
      <c r="H21">
        <v>139900</v>
      </c>
      <c r="I21" t="s">
        <v>949</v>
      </c>
    </row>
    <row r="22" spans="1:9" x14ac:dyDescent="0.3">
      <c r="A22" t="s">
        <v>571</v>
      </c>
      <c r="B22" t="s">
        <v>361</v>
      </c>
      <c r="C22" t="s">
        <v>24</v>
      </c>
      <c r="D22">
        <v>4.5</v>
      </c>
      <c r="E22">
        <v>121965</v>
      </c>
      <c r="F22">
        <v>9801</v>
      </c>
      <c r="G22">
        <v>41999</v>
      </c>
      <c r="H22">
        <v>64900</v>
      </c>
      <c r="I22" t="s">
        <v>947</v>
      </c>
    </row>
    <row r="23" spans="1:9" x14ac:dyDescent="0.3">
      <c r="A23" t="s">
        <v>572</v>
      </c>
      <c r="B23" t="s">
        <v>93</v>
      </c>
      <c r="C23" t="s">
        <v>24</v>
      </c>
      <c r="D23">
        <v>4.5999999999999996</v>
      </c>
      <c r="E23">
        <v>175307</v>
      </c>
      <c r="F23">
        <v>10437</v>
      </c>
      <c r="G23">
        <v>45999</v>
      </c>
      <c r="H23">
        <v>48900</v>
      </c>
      <c r="I23" t="s">
        <v>942</v>
      </c>
    </row>
    <row r="24" spans="1:9" x14ac:dyDescent="0.3">
      <c r="A24" t="s">
        <v>582</v>
      </c>
      <c r="B24" t="s">
        <v>583</v>
      </c>
      <c r="C24" t="s">
        <v>24</v>
      </c>
      <c r="D24">
        <v>4.7</v>
      </c>
      <c r="E24">
        <v>174464</v>
      </c>
      <c r="F24">
        <v>9613</v>
      </c>
      <c r="G24">
        <v>69999</v>
      </c>
      <c r="H24">
        <v>79900</v>
      </c>
      <c r="I24" t="s">
        <v>950</v>
      </c>
    </row>
    <row r="25" spans="1:9" x14ac:dyDescent="0.3">
      <c r="A25" t="s">
        <v>605</v>
      </c>
      <c r="B25" t="s">
        <v>606</v>
      </c>
      <c r="C25" t="s">
        <v>24</v>
      </c>
      <c r="D25">
        <v>4.7</v>
      </c>
      <c r="E25">
        <v>174464</v>
      </c>
      <c r="F25">
        <v>9613</v>
      </c>
      <c r="G25">
        <v>79999</v>
      </c>
      <c r="H25">
        <v>99900</v>
      </c>
      <c r="I25" t="s">
        <v>951</v>
      </c>
    </row>
    <row r="26" spans="1:9" x14ac:dyDescent="0.3">
      <c r="A26" t="s">
        <v>622</v>
      </c>
      <c r="B26" t="s">
        <v>623</v>
      </c>
      <c r="C26" t="s">
        <v>24</v>
      </c>
      <c r="D26">
        <v>4.5999999999999996</v>
      </c>
      <c r="E26">
        <v>854</v>
      </c>
      <c r="F26">
        <v>60</v>
      </c>
      <c r="G26">
        <v>77490</v>
      </c>
      <c r="H26">
        <v>79900</v>
      </c>
      <c r="I26" t="s">
        <v>948</v>
      </c>
    </row>
    <row r="27" spans="1:9" x14ac:dyDescent="0.3">
      <c r="A27" t="s">
        <v>624</v>
      </c>
      <c r="B27" t="s">
        <v>623</v>
      </c>
      <c r="C27" t="s">
        <v>24</v>
      </c>
      <c r="D27">
        <v>4.5999999999999996</v>
      </c>
      <c r="E27">
        <v>854</v>
      </c>
      <c r="F27">
        <v>60</v>
      </c>
      <c r="G27">
        <v>77490</v>
      </c>
      <c r="H27">
        <v>79900</v>
      </c>
      <c r="I27" t="s">
        <v>948</v>
      </c>
    </row>
    <row r="28" spans="1:9" x14ac:dyDescent="0.3">
      <c r="A28" t="s">
        <v>649</v>
      </c>
      <c r="B28" t="s">
        <v>623</v>
      </c>
      <c r="C28" t="s">
        <v>24</v>
      </c>
      <c r="D28">
        <v>4.5999999999999996</v>
      </c>
      <c r="E28">
        <v>854</v>
      </c>
      <c r="F28">
        <v>60</v>
      </c>
      <c r="G28">
        <v>77490</v>
      </c>
      <c r="H28">
        <v>79900</v>
      </c>
      <c r="I28" t="s">
        <v>948</v>
      </c>
    </row>
    <row r="29" spans="1:9" x14ac:dyDescent="0.3">
      <c r="A29" t="s">
        <v>653</v>
      </c>
      <c r="B29" t="s">
        <v>606</v>
      </c>
      <c r="C29" t="s">
        <v>24</v>
      </c>
      <c r="D29">
        <v>4.7</v>
      </c>
      <c r="E29">
        <v>174464</v>
      </c>
      <c r="F29">
        <v>9613</v>
      </c>
      <c r="G29">
        <v>79999</v>
      </c>
      <c r="H29">
        <v>99900</v>
      </c>
      <c r="I29" t="s">
        <v>951</v>
      </c>
    </row>
    <row r="30" spans="1:9" x14ac:dyDescent="0.3">
      <c r="A30" t="s">
        <v>663</v>
      </c>
      <c r="B30" t="s">
        <v>583</v>
      </c>
      <c r="C30" t="s">
        <v>24</v>
      </c>
      <c r="D30">
        <v>4.7</v>
      </c>
      <c r="E30">
        <v>174464</v>
      </c>
      <c r="F30">
        <v>9613</v>
      </c>
      <c r="G30">
        <v>69999</v>
      </c>
      <c r="H30">
        <v>79900</v>
      </c>
      <c r="I30" t="s">
        <v>950</v>
      </c>
    </row>
    <row r="31" spans="1:9" x14ac:dyDescent="0.3">
      <c r="A31" t="s">
        <v>668</v>
      </c>
      <c r="B31" t="s">
        <v>583</v>
      </c>
      <c r="C31" t="s">
        <v>24</v>
      </c>
      <c r="D31">
        <v>4.7</v>
      </c>
      <c r="E31">
        <v>174464</v>
      </c>
      <c r="F31">
        <v>9613</v>
      </c>
      <c r="G31">
        <v>69999</v>
      </c>
      <c r="H31">
        <v>79900</v>
      </c>
      <c r="I31" t="s">
        <v>950</v>
      </c>
    </row>
    <row r="32" spans="1:9" x14ac:dyDescent="0.3">
      <c r="A32" t="s">
        <v>669</v>
      </c>
      <c r="B32" t="s">
        <v>25</v>
      </c>
      <c r="C32" t="s">
        <v>24</v>
      </c>
      <c r="D32">
        <v>4.7</v>
      </c>
      <c r="E32">
        <v>174464</v>
      </c>
      <c r="F32">
        <v>9613</v>
      </c>
      <c r="G32">
        <v>62999</v>
      </c>
      <c r="H32">
        <v>69900</v>
      </c>
      <c r="I32" t="s">
        <v>946</v>
      </c>
    </row>
    <row r="33" spans="1:9" x14ac:dyDescent="0.3">
      <c r="A33" t="s">
        <v>678</v>
      </c>
      <c r="B33" t="s">
        <v>679</v>
      </c>
      <c r="C33" t="s">
        <v>24</v>
      </c>
      <c r="D33">
        <v>4.5</v>
      </c>
      <c r="E33">
        <v>1212</v>
      </c>
      <c r="F33">
        <v>88</v>
      </c>
      <c r="G33">
        <v>88199</v>
      </c>
      <c r="H33">
        <v>119900</v>
      </c>
      <c r="I33" t="s">
        <v>952</v>
      </c>
    </row>
    <row r="34" spans="1:9" x14ac:dyDescent="0.3">
      <c r="A34" t="s">
        <v>680</v>
      </c>
      <c r="B34" t="s">
        <v>681</v>
      </c>
      <c r="C34" t="s">
        <v>24</v>
      </c>
      <c r="D34">
        <v>4.5</v>
      </c>
      <c r="E34">
        <v>311</v>
      </c>
      <c r="F34">
        <v>41</v>
      </c>
      <c r="G34">
        <v>85990</v>
      </c>
      <c r="H34">
        <v>89900</v>
      </c>
      <c r="I34" t="s">
        <v>953</v>
      </c>
    </row>
    <row r="35" spans="1:9" x14ac:dyDescent="0.3">
      <c r="A35" t="s">
        <v>692</v>
      </c>
      <c r="B35" t="s">
        <v>681</v>
      </c>
      <c r="C35" t="s">
        <v>24</v>
      </c>
      <c r="D35">
        <v>4.5</v>
      </c>
      <c r="E35">
        <v>311</v>
      </c>
      <c r="F35">
        <v>41</v>
      </c>
      <c r="G35">
        <v>85990</v>
      </c>
      <c r="H35">
        <v>89900</v>
      </c>
      <c r="I35" t="s">
        <v>953</v>
      </c>
    </row>
    <row r="36" spans="1:9" x14ac:dyDescent="0.3">
      <c r="A36" t="s">
        <v>698</v>
      </c>
      <c r="B36" t="s">
        <v>699</v>
      </c>
      <c r="C36" t="s">
        <v>24</v>
      </c>
      <c r="D36">
        <v>4.5</v>
      </c>
      <c r="E36">
        <v>121965</v>
      </c>
      <c r="F36">
        <v>9801</v>
      </c>
      <c r="G36">
        <v>51999</v>
      </c>
      <c r="H36">
        <v>74900</v>
      </c>
      <c r="I36" t="s">
        <v>954</v>
      </c>
    </row>
    <row r="37" spans="1:9" x14ac:dyDescent="0.3">
      <c r="A37" t="s">
        <v>717</v>
      </c>
      <c r="B37" t="s">
        <v>718</v>
      </c>
      <c r="C37" t="s">
        <v>24</v>
      </c>
      <c r="D37">
        <v>4.5999999999999996</v>
      </c>
      <c r="E37">
        <v>854</v>
      </c>
      <c r="F37">
        <v>60</v>
      </c>
      <c r="G37">
        <v>87490</v>
      </c>
      <c r="H37">
        <v>89900</v>
      </c>
      <c r="I37" t="s">
        <v>955</v>
      </c>
    </row>
    <row r="38" spans="1:9" x14ac:dyDescent="0.3">
      <c r="A38" t="s">
        <v>725</v>
      </c>
      <c r="B38" t="s">
        <v>606</v>
      </c>
      <c r="C38" t="s">
        <v>24</v>
      </c>
      <c r="D38">
        <v>4.7</v>
      </c>
      <c r="E38">
        <v>174464</v>
      </c>
      <c r="F38">
        <v>9613</v>
      </c>
      <c r="G38">
        <v>79999</v>
      </c>
      <c r="H38">
        <v>99900</v>
      </c>
      <c r="I38" t="s">
        <v>951</v>
      </c>
    </row>
    <row r="39" spans="1:9" x14ac:dyDescent="0.3">
      <c r="A39" t="s">
        <v>729</v>
      </c>
      <c r="B39" t="s">
        <v>681</v>
      </c>
      <c r="C39" t="s">
        <v>24</v>
      </c>
      <c r="D39">
        <v>4.5</v>
      </c>
      <c r="E39">
        <v>311</v>
      </c>
      <c r="F39">
        <v>41</v>
      </c>
      <c r="G39">
        <v>85990</v>
      </c>
      <c r="H39">
        <v>89900</v>
      </c>
      <c r="I39" t="s">
        <v>953</v>
      </c>
    </row>
    <row r="40" spans="1:9" x14ac:dyDescent="0.3">
      <c r="A40" t="s">
        <v>733</v>
      </c>
      <c r="B40" t="s">
        <v>734</v>
      </c>
      <c r="C40" t="s">
        <v>24</v>
      </c>
      <c r="D40">
        <v>4.5999999999999996</v>
      </c>
      <c r="E40">
        <v>1332</v>
      </c>
      <c r="F40">
        <v>116</v>
      </c>
      <c r="G40">
        <v>99990</v>
      </c>
      <c r="H40">
        <v>129900</v>
      </c>
      <c r="I40" t="s">
        <v>956</v>
      </c>
    </row>
    <row r="41" spans="1:9" x14ac:dyDescent="0.3">
      <c r="A41" t="s">
        <v>768</v>
      </c>
      <c r="B41" t="s">
        <v>679</v>
      </c>
      <c r="C41" t="s">
        <v>24</v>
      </c>
      <c r="D41">
        <v>4.5</v>
      </c>
      <c r="E41">
        <v>1212</v>
      </c>
      <c r="F41">
        <v>88</v>
      </c>
      <c r="G41">
        <v>88199</v>
      </c>
      <c r="H41">
        <v>119900</v>
      </c>
      <c r="I41" t="s">
        <v>952</v>
      </c>
    </row>
    <row r="42" spans="1:9" x14ac:dyDescent="0.3">
      <c r="A42" t="s">
        <v>786</v>
      </c>
      <c r="B42" t="s">
        <v>681</v>
      </c>
      <c r="C42" t="s">
        <v>24</v>
      </c>
      <c r="D42">
        <v>4.5</v>
      </c>
      <c r="E42">
        <v>311</v>
      </c>
      <c r="F42">
        <v>41</v>
      </c>
      <c r="G42">
        <v>85990</v>
      </c>
      <c r="H42">
        <v>89900</v>
      </c>
      <c r="I42" t="s">
        <v>953</v>
      </c>
    </row>
    <row r="43" spans="1:9" x14ac:dyDescent="0.3">
      <c r="A43" t="s">
        <v>790</v>
      </c>
      <c r="B43" t="s">
        <v>791</v>
      </c>
      <c r="C43" t="s">
        <v>24</v>
      </c>
      <c r="D43">
        <v>4.5</v>
      </c>
      <c r="E43">
        <v>311</v>
      </c>
      <c r="F43">
        <v>41</v>
      </c>
      <c r="G43">
        <v>95990</v>
      </c>
      <c r="H43">
        <v>99900</v>
      </c>
      <c r="I43" t="s">
        <v>948</v>
      </c>
    </row>
    <row r="44" spans="1:9" x14ac:dyDescent="0.3">
      <c r="A44" t="s">
        <v>830</v>
      </c>
      <c r="B44" t="s">
        <v>791</v>
      </c>
      <c r="C44" t="s">
        <v>24</v>
      </c>
      <c r="D44">
        <v>4.5</v>
      </c>
      <c r="E44">
        <v>311</v>
      </c>
      <c r="F44">
        <v>41</v>
      </c>
      <c r="G44">
        <v>95990</v>
      </c>
      <c r="H44">
        <v>99900</v>
      </c>
      <c r="I44" t="s">
        <v>948</v>
      </c>
    </row>
    <row r="45" spans="1:9" x14ac:dyDescent="0.3">
      <c r="A45" t="s">
        <v>849</v>
      </c>
      <c r="B45" t="s">
        <v>718</v>
      </c>
      <c r="C45" t="s">
        <v>24</v>
      </c>
      <c r="D45">
        <v>4.5999999999999996</v>
      </c>
      <c r="E45">
        <v>854</v>
      </c>
      <c r="F45">
        <v>60</v>
      </c>
      <c r="G45">
        <v>87490</v>
      </c>
      <c r="H45">
        <v>89900</v>
      </c>
      <c r="I45" t="s">
        <v>955</v>
      </c>
    </row>
    <row r="46" spans="1:9" x14ac:dyDescent="0.3">
      <c r="A46" t="s">
        <v>853</v>
      </c>
      <c r="B46" t="s">
        <v>606</v>
      </c>
      <c r="C46" t="s">
        <v>24</v>
      </c>
      <c r="D46">
        <v>4.7</v>
      </c>
      <c r="E46">
        <v>174464</v>
      </c>
      <c r="F46">
        <v>9613</v>
      </c>
      <c r="G46">
        <v>79999</v>
      </c>
      <c r="H46">
        <v>99900</v>
      </c>
      <c r="I46" t="s">
        <v>951</v>
      </c>
    </row>
    <row r="47" spans="1:9" x14ac:dyDescent="0.3">
      <c r="A47" t="s">
        <v>863</v>
      </c>
      <c r="B47" t="s">
        <v>699</v>
      </c>
      <c r="C47" t="s">
        <v>24</v>
      </c>
      <c r="D47">
        <v>4.5</v>
      </c>
      <c r="E47">
        <v>121965</v>
      </c>
      <c r="F47">
        <v>9801</v>
      </c>
      <c r="G47">
        <v>51999</v>
      </c>
      <c r="H47">
        <v>74900</v>
      </c>
      <c r="I47" t="s">
        <v>954</v>
      </c>
    </row>
    <row r="48" spans="1:9" x14ac:dyDescent="0.3">
      <c r="A48" t="s">
        <v>864</v>
      </c>
      <c r="B48" t="s">
        <v>623</v>
      </c>
      <c r="C48" t="s">
        <v>24</v>
      </c>
      <c r="D48">
        <v>4.5999999999999996</v>
      </c>
      <c r="E48">
        <v>854</v>
      </c>
      <c r="F48">
        <v>60</v>
      </c>
      <c r="G48">
        <v>77490</v>
      </c>
      <c r="H48">
        <v>79900</v>
      </c>
      <c r="I48" t="s">
        <v>948</v>
      </c>
    </row>
    <row r="49" spans="1:9" x14ac:dyDescent="0.3">
      <c r="A49" t="s">
        <v>867</v>
      </c>
      <c r="B49" t="s">
        <v>699</v>
      </c>
      <c r="C49" t="s">
        <v>24</v>
      </c>
      <c r="D49">
        <v>4.5</v>
      </c>
      <c r="E49">
        <v>121965</v>
      </c>
      <c r="F49">
        <v>9801</v>
      </c>
      <c r="G49">
        <v>51999</v>
      </c>
      <c r="H49">
        <v>74900</v>
      </c>
      <c r="I49" t="s">
        <v>954</v>
      </c>
    </row>
    <row r="50" spans="1:9" x14ac:dyDescent="0.3">
      <c r="A50" t="s">
        <v>916</v>
      </c>
      <c r="B50" t="s">
        <v>791</v>
      </c>
      <c r="C50" t="s">
        <v>24</v>
      </c>
      <c r="D50">
        <v>4.5</v>
      </c>
      <c r="E50">
        <v>311</v>
      </c>
      <c r="F50">
        <v>41</v>
      </c>
      <c r="G50">
        <v>95990</v>
      </c>
      <c r="H50">
        <v>99900</v>
      </c>
      <c r="I50" t="s">
        <v>948</v>
      </c>
    </row>
    <row r="51" spans="1:9" x14ac:dyDescent="0.3">
      <c r="A51" t="s">
        <v>918</v>
      </c>
      <c r="B51" t="s">
        <v>919</v>
      </c>
      <c r="C51" t="s">
        <v>24</v>
      </c>
      <c r="D51">
        <v>4.5999999999999996</v>
      </c>
      <c r="E51">
        <v>185529</v>
      </c>
      <c r="F51">
        <v>12668</v>
      </c>
      <c r="G51">
        <v>50999</v>
      </c>
      <c r="H51">
        <v>59900</v>
      </c>
      <c r="I51" t="s">
        <v>957</v>
      </c>
    </row>
    <row r="52" spans="1:9" x14ac:dyDescent="0.3">
      <c r="A52" t="s">
        <v>563</v>
      </c>
      <c r="B52" t="s">
        <v>565</v>
      </c>
      <c r="C52" t="s">
        <v>564</v>
      </c>
      <c r="D52">
        <v>4</v>
      </c>
      <c r="E52">
        <v>7775</v>
      </c>
      <c r="F52">
        <v>510</v>
      </c>
      <c r="G52">
        <v>1449</v>
      </c>
      <c r="H52">
        <v>1470</v>
      </c>
      <c r="I52" t="s">
        <v>958</v>
      </c>
    </row>
    <row r="53" spans="1:9" x14ac:dyDescent="0.3">
      <c r="A53" t="s">
        <v>563</v>
      </c>
      <c r="B53" t="s">
        <v>568</v>
      </c>
      <c r="C53" t="s">
        <v>564</v>
      </c>
      <c r="D53">
        <v>4</v>
      </c>
      <c r="E53">
        <v>7775</v>
      </c>
      <c r="F53">
        <v>510</v>
      </c>
      <c r="G53">
        <v>1449</v>
      </c>
      <c r="H53">
        <v>1470</v>
      </c>
      <c r="I53" t="s">
        <v>958</v>
      </c>
    </row>
    <row r="54" spans="1:9" x14ac:dyDescent="0.3">
      <c r="A54" t="s">
        <v>563</v>
      </c>
      <c r="B54" t="s">
        <v>565</v>
      </c>
      <c r="C54" t="s">
        <v>564</v>
      </c>
      <c r="D54">
        <v>4</v>
      </c>
      <c r="E54">
        <v>7775</v>
      </c>
      <c r="F54">
        <v>510</v>
      </c>
      <c r="G54">
        <v>1439</v>
      </c>
      <c r="H54">
        <v>1470</v>
      </c>
      <c r="I54" t="s">
        <v>955</v>
      </c>
    </row>
    <row r="55" spans="1:9" x14ac:dyDescent="0.3">
      <c r="A55" t="s">
        <v>424</v>
      </c>
      <c r="B55" t="s">
        <v>426</v>
      </c>
      <c r="C55" t="s">
        <v>425</v>
      </c>
      <c r="D55">
        <v>4</v>
      </c>
      <c r="E55">
        <v>12135</v>
      </c>
      <c r="F55">
        <v>1452</v>
      </c>
      <c r="G55">
        <v>1799</v>
      </c>
      <c r="H55">
        <v>1999</v>
      </c>
      <c r="I55" t="s">
        <v>944</v>
      </c>
    </row>
    <row r="56" spans="1:9" x14ac:dyDescent="0.3">
      <c r="A56" t="s">
        <v>271</v>
      </c>
      <c r="B56" t="s">
        <v>273</v>
      </c>
      <c r="C56" t="s">
        <v>272</v>
      </c>
      <c r="D56">
        <v>4.3</v>
      </c>
      <c r="E56">
        <v>21210</v>
      </c>
      <c r="F56">
        <v>2768</v>
      </c>
      <c r="G56">
        <v>29999</v>
      </c>
      <c r="H56">
        <v>43999</v>
      </c>
      <c r="I56" t="s">
        <v>959</v>
      </c>
    </row>
    <row r="57" spans="1:9" x14ac:dyDescent="0.3">
      <c r="A57" t="s">
        <v>337</v>
      </c>
      <c r="B57" t="s">
        <v>339</v>
      </c>
      <c r="C57" t="s">
        <v>338</v>
      </c>
      <c r="D57">
        <v>3.9</v>
      </c>
      <c r="E57">
        <v>1455</v>
      </c>
      <c r="F57">
        <v>108</v>
      </c>
      <c r="G57">
        <v>1299</v>
      </c>
      <c r="H57">
        <v>1499</v>
      </c>
      <c r="I57" t="s">
        <v>943</v>
      </c>
    </row>
    <row r="58" spans="1:9" x14ac:dyDescent="0.3">
      <c r="A58" t="s">
        <v>349</v>
      </c>
      <c r="B58" t="s">
        <v>351</v>
      </c>
      <c r="C58" t="s">
        <v>350</v>
      </c>
      <c r="D58">
        <v>3.6</v>
      </c>
      <c r="E58">
        <v>14699</v>
      </c>
      <c r="F58">
        <v>1379</v>
      </c>
      <c r="G58">
        <v>774</v>
      </c>
      <c r="H58">
        <v>819</v>
      </c>
      <c r="I58" t="s">
        <v>942</v>
      </c>
    </row>
    <row r="59" spans="1:9" x14ac:dyDescent="0.3">
      <c r="A59" t="s">
        <v>112</v>
      </c>
      <c r="B59" t="s">
        <v>114</v>
      </c>
      <c r="C59" t="s">
        <v>113</v>
      </c>
      <c r="D59">
        <v>4.4000000000000004</v>
      </c>
      <c r="E59">
        <v>14423</v>
      </c>
      <c r="F59">
        <v>747</v>
      </c>
      <c r="G59">
        <v>5799</v>
      </c>
      <c r="H59">
        <v>8999</v>
      </c>
      <c r="I59" t="s">
        <v>947</v>
      </c>
    </row>
    <row r="60" spans="1:9" x14ac:dyDescent="0.3">
      <c r="A60" t="s">
        <v>135</v>
      </c>
      <c r="B60" t="s">
        <v>114</v>
      </c>
      <c r="C60" t="s">
        <v>113</v>
      </c>
      <c r="D60">
        <v>4.4000000000000004</v>
      </c>
      <c r="E60">
        <v>14423</v>
      </c>
      <c r="F60">
        <v>747</v>
      </c>
      <c r="G60">
        <v>5799</v>
      </c>
      <c r="H60">
        <v>8999</v>
      </c>
      <c r="I60" t="s">
        <v>947</v>
      </c>
    </row>
    <row r="61" spans="1:9" x14ac:dyDescent="0.3">
      <c r="A61" t="s">
        <v>147</v>
      </c>
      <c r="B61" t="s">
        <v>148</v>
      </c>
      <c r="C61" t="s">
        <v>113</v>
      </c>
      <c r="D61">
        <v>4.2</v>
      </c>
      <c r="E61">
        <v>13882</v>
      </c>
      <c r="F61">
        <v>1034</v>
      </c>
      <c r="G61">
        <v>8899</v>
      </c>
      <c r="H61">
        <v>12999</v>
      </c>
      <c r="I61" t="s">
        <v>959</v>
      </c>
    </row>
    <row r="62" spans="1:9" x14ac:dyDescent="0.3">
      <c r="A62" t="s">
        <v>149</v>
      </c>
      <c r="B62" t="s">
        <v>148</v>
      </c>
      <c r="C62" t="s">
        <v>113</v>
      </c>
      <c r="D62">
        <v>4.2</v>
      </c>
      <c r="E62">
        <v>13882</v>
      </c>
      <c r="F62">
        <v>1034</v>
      </c>
      <c r="G62">
        <v>8899</v>
      </c>
      <c r="H62">
        <v>12999</v>
      </c>
      <c r="I62" t="s">
        <v>959</v>
      </c>
    </row>
    <row r="63" spans="1:9" x14ac:dyDescent="0.3">
      <c r="A63" t="s">
        <v>150</v>
      </c>
      <c r="B63" t="s">
        <v>148</v>
      </c>
      <c r="C63" t="s">
        <v>113</v>
      </c>
      <c r="D63">
        <v>4.2</v>
      </c>
      <c r="E63">
        <v>13882</v>
      </c>
      <c r="F63">
        <v>1034</v>
      </c>
      <c r="G63">
        <v>8899</v>
      </c>
      <c r="H63">
        <v>12999</v>
      </c>
      <c r="I63" t="s">
        <v>959</v>
      </c>
    </row>
    <row r="64" spans="1:9" x14ac:dyDescent="0.3">
      <c r="A64" t="s">
        <v>157</v>
      </c>
      <c r="B64" t="s">
        <v>158</v>
      </c>
      <c r="C64" t="s">
        <v>113</v>
      </c>
      <c r="D64">
        <v>4.2</v>
      </c>
      <c r="E64">
        <v>9202</v>
      </c>
      <c r="F64">
        <v>693</v>
      </c>
      <c r="G64">
        <v>7599</v>
      </c>
      <c r="H64">
        <v>9999</v>
      </c>
      <c r="I64" t="s">
        <v>960</v>
      </c>
    </row>
    <row r="65" spans="1:9" x14ac:dyDescent="0.3">
      <c r="A65" t="s">
        <v>162</v>
      </c>
      <c r="B65" t="s">
        <v>163</v>
      </c>
      <c r="C65" t="s">
        <v>113</v>
      </c>
      <c r="D65">
        <v>4.2</v>
      </c>
      <c r="E65">
        <v>21782</v>
      </c>
      <c r="F65">
        <v>2201</v>
      </c>
      <c r="G65">
        <v>9999</v>
      </c>
      <c r="H65">
        <v>15999</v>
      </c>
      <c r="I65" t="s">
        <v>961</v>
      </c>
    </row>
    <row r="66" spans="1:9" x14ac:dyDescent="0.3">
      <c r="A66" t="s">
        <v>175</v>
      </c>
      <c r="B66" t="s">
        <v>148</v>
      </c>
      <c r="C66" t="s">
        <v>113</v>
      </c>
      <c r="D66">
        <v>4.2</v>
      </c>
      <c r="E66">
        <v>13882</v>
      </c>
      <c r="F66">
        <v>1034</v>
      </c>
      <c r="G66">
        <v>8899</v>
      </c>
      <c r="H66">
        <v>12999</v>
      </c>
      <c r="I66" t="s">
        <v>959</v>
      </c>
    </row>
    <row r="67" spans="1:9" x14ac:dyDescent="0.3">
      <c r="A67" t="s">
        <v>179</v>
      </c>
      <c r="B67" t="s">
        <v>180</v>
      </c>
      <c r="C67" t="s">
        <v>113</v>
      </c>
      <c r="D67">
        <v>4.3</v>
      </c>
      <c r="E67">
        <v>47956</v>
      </c>
      <c r="F67">
        <v>5141</v>
      </c>
      <c r="G67">
        <v>9999</v>
      </c>
      <c r="H67">
        <v>14999</v>
      </c>
      <c r="I67" t="s">
        <v>962</v>
      </c>
    </row>
    <row r="68" spans="1:9" x14ac:dyDescent="0.3">
      <c r="A68" t="s">
        <v>181</v>
      </c>
      <c r="B68" t="s">
        <v>180</v>
      </c>
      <c r="C68" t="s">
        <v>113</v>
      </c>
      <c r="D68">
        <v>4.3</v>
      </c>
      <c r="E68">
        <v>47956</v>
      </c>
      <c r="F68">
        <v>5141</v>
      </c>
      <c r="G68">
        <v>9999</v>
      </c>
      <c r="H68">
        <v>14999</v>
      </c>
      <c r="I68" t="s">
        <v>962</v>
      </c>
    </row>
    <row r="69" spans="1:9" x14ac:dyDescent="0.3">
      <c r="A69" t="s">
        <v>191</v>
      </c>
      <c r="B69" t="s">
        <v>192</v>
      </c>
      <c r="C69" t="s">
        <v>113</v>
      </c>
      <c r="D69">
        <v>4.3</v>
      </c>
      <c r="E69">
        <v>106760</v>
      </c>
      <c r="F69">
        <v>7941</v>
      </c>
      <c r="G69">
        <v>8499</v>
      </c>
      <c r="H69">
        <v>11999</v>
      </c>
      <c r="I69" t="s">
        <v>963</v>
      </c>
    </row>
    <row r="70" spans="1:9" x14ac:dyDescent="0.3">
      <c r="A70" t="s">
        <v>193</v>
      </c>
      <c r="B70" t="s">
        <v>192</v>
      </c>
      <c r="C70" t="s">
        <v>113</v>
      </c>
      <c r="D70">
        <v>4.3</v>
      </c>
      <c r="E70">
        <v>106760</v>
      </c>
      <c r="F70">
        <v>7941</v>
      </c>
      <c r="G70">
        <v>8499</v>
      </c>
      <c r="H70">
        <v>11999</v>
      </c>
      <c r="I70" t="s">
        <v>963</v>
      </c>
    </row>
    <row r="71" spans="1:9" x14ac:dyDescent="0.3">
      <c r="A71" t="s">
        <v>194</v>
      </c>
      <c r="B71" t="s">
        <v>192</v>
      </c>
      <c r="C71" t="s">
        <v>113</v>
      </c>
      <c r="D71">
        <v>4.3</v>
      </c>
      <c r="E71">
        <v>106760</v>
      </c>
      <c r="F71">
        <v>7941</v>
      </c>
      <c r="G71">
        <v>8499</v>
      </c>
      <c r="H71">
        <v>11999</v>
      </c>
      <c r="I71" t="s">
        <v>963</v>
      </c>
    </row>
    <row r="72" spans="1:9" x14ac:dyDescent="0.3">
      <c r="A72" t="s">
        <v>217</v>
      </c>
      <c r="B72" t="s">
        <v>158</v>
      </c>
      <c r="C72" t="s">
        <v>113</v>
      </c>
      <c r="D72">
        <v>4.2</v>
      </c>
      <c r="E72">
        <v>9202</v>
      </c>
      <c r="F72">
        <v>693</v>
      </c>
      <c r="G72">
        <v>7599</v>
      </c>
      <c r="H72">
        <v>9999</v>
      </c>
      <c r="I72" t="s">
        <v>960</v>
      </c>
    </row>
    <row r="73" spans="1:9" x14ac:dyDescent="0.3">
      <c r="A73" t="s">
        <v>218</v>
      </c>
      <c r="B73" t="s">
        <v>158</v>
      </c>
      <c r="C73" t="s">
        <v>113</v>
      </c>
      <c r="D73">
        <v>4.2</v>
      </c>
      <c r="E73">
        <v>9202</v>
      </c>
      <c r="F73">
        <v>693</v>
      </c>
      <c r="G73">
        <v>7599</v>
      </c>
      <c r="H73">
        <v>9999</v>
      </c>
      <c r="I73" t="s">
        <v>960</v>
      </c>
    </row>
    <row r="74" spans="1:9" x14ac:dyDescent="0.3">
      <c r="A74" t="s">
        <v>219</v>
      </c>
      <c r="B74" t="s">
        <v>163</v>
      </c>
      <c r="C74" t="s">
        <v>113</v>
      </c>
      <c r="D74">
        <v>4.2</v>
      </c>
      <c r="E74">
        <v>21782</v>
      </c>
      <c r="F74">
        <v>2201</v>
      </c>
      <c r="G74">
        <v>9999</v>
      </c>
      <c r="H74">
        <v>15999</v>
      </c>
      <c r="I74" t="s">
        <v>961</v>
      </c>
    </row>
    <row r="75" spans="1:9" x14ac:dyDescent="0.3">
      <c r="A75" t="s">
        <v>222</v>
      </c>
      <c r="B75" t="s">
        <v>223</v>
      </c>
      <c r="C75" t="s">
        <v>113</v>
      </c>
      <c r="D75">
        <v>4.8</v>
      </c>
      <c r="E75">
        <v>14</v>
      </c>
      <c r="F75">
        <v>3</v>
      </c>
      <c r="G75">
        <v>32999</v>
      </c>
      <c r="H75">
        <v>49999</v>
      </c>
      <c r="I75" t="s">
        <v>964</v>
      </c>
    </row>
    <row r="76" spans="1:9" x14ac:dyDescent="0.3">
      <c r="A76" t="s">
        <v>224</v>
      </c>
      <c r="B76" t="s">
        <v>223</v>
      </c>
      <c r="C76" t="s">
        <v>113</v>
      </c>
      <c r="D76">
        <v>4.8</v>
      </c>
      <c r="E76">
        <v>14</v>
      </c>
      <c r="F76">
        <v>3</v>
      </c>
      <c r="G76">
        <v>32999</v>
      </c>
      <c r="H76">
        <v>49999</v>
      </c>
      <c r="I76" t="s">
        <v>964</v>
      </c>
    </row>
    <row r="77" spans="1:9" x14ac:dyDescent="0.3">
      <c r="A77" t="s">
        <v>228</v>
      </c>
      <c r="B77" t="s">
        <v>229</v>
      </c>
      <c r="C77" t="s">
        <v>113</v>
      </c>
      <c r="D77">
        <v>4.3</v>
      </c>
      <c r="E77">
        <v>26939</v>
      </c>
      <c r="F77">
        <v>1858</v>
      </c>
      <c r="G77">
        <v>6499</v>
      </c>
      <c r="H77">
        <v>8999</v>
      </c>
      <c r="I77" t="s">
        <v>965</v>
      </c>
    </row>
    <row r="78" spans="1:9" x14ac:dyDescent="0.3">
      <c r="A78" t="s">
        <v>230</v>
      </c>
      <c r="B78" t="s">
        <v>231</v>
      </c>
      <c r="C78" t="s">
        <v>113</v>
      </c>
      <c r="D78">
        <v>4</v>
      </c>
      <c r="E78">
        <v>3758</v>
      </c>
      <c r="F78">
        <v>337</v>
      </c>
      <c r="G78">
        <v>11499</v>
      </c>
      <c r="H78">
        <v>15999</v>
      </c>
      <c r="I78" t="s">
        <v>966</v>
      </c>
    </row>
    <row r="79" spans="1:9" x14ac:dyDescent="0.3">
      <c r="A79" t="s">
        <v>242</v>
      </c>
      <c r="B79" t="s">
        <v>243</v>
      </c>
      <c r="C79" t="s">
        <v>113</v>
      </c>
      <c r="D79">
        <v>4.2</v>
      </c>
      <c r="E79">
        <v>6866</v>
      </c>
      <c r="F79">
        <v>894</v>
      </c>
      <c r="G79">
        <v>12999</v>
      </c>
      <c r="H79">
        <v>19999</v>
      </c>
      <c r="I79" t="s">
        <v>947</v>
      </c>
    </row>
    <row r="80" spans="1:9" x14ac:dyDescent="0.3">
      <c r="A80" t="s">
        <v>255</v>
      </c>
      <c r="B80" t="s">
        <v>180</v>
      </c>
      <c r="C80" t="s">
        <v>113</v>
      </c>
      <c r="D80">
        <v>4.3</v>
      </c>
      <c r="E80">
        <v>47956</v>
      </c>
      <c r="F80">
        <v>5141</v>
      </c>
      <c r="G80">
        <v>9999</v>
      </c>
      <c r="H80">
        <v>14999</v>
      </c>
      <c r="I80" t="s">
        <v>962</v>
      </c>
    </row>
    <row r="81" spans="1:9" x14ac:dyDescent="0.3">
      <c r="A81" t="s">
        <v>260</v>
      </c>
      <c r="B81" t="s">
        <v>229</v>
      </c>
      <c r="C81" t="s">
        <v>113</v>
      </c>
      <c r="D81">
        <v>4.3</v>
      </c>
      <c r="E81">
        <v>26939</v>
      </c>
      <c r="F81">
        <v>1858</v>
      </c>
      <c r="G81">
        <v>6499</v>
      </c>
      <c r="H81">
        <v>8999</v>
      </c>
      <c r="I81" t="s">
        <v>965</v>
      </c>
    </row>
    <row r="82" spans="1:9" x14ac:dyDescent="0.3">
      <c r="A82" t="s">
        <v>261</v>
      </c>
      <c r="B82" t="s">
        <v>229</v>
      </c>
      <c r="C82" t="s">
        <v>113</v>
      </c>
      <c r="D82">
        <v>4.3</v>
      </c>
      <c r="E82">
        <v>26939</v>
      </c>
      <c r="F82">
        <v>1858</v>
      </c>
      <c r="G82">
        <v>6499</v>
      </c>
      <c r="H82">
        <v>8999</v>
      </c>
      <c r="I82" t="s">
        <v>965</v>
      </c>
    </row>
    <row r="83" spans="1:9" x14ac:dyDescent="0.3">
      <c r="A83" t="s">
        <v>267</v>
      </c>
      <c r="B83" t="s">
        <v>268</v>
      </c>
      <c r="C83" t="s">
        <v>113</v>
      </c>
      <c r="D83">
        <v>4.3</v>
      </c>
      <c r="E83">
        <v>280</v>
      </c>
      <c r="F83">
        <v>33</v>
      </c>
      <c r="G83">
        <v>8999</v>
      </c>
      <c r="H83">
        <v>11999</v>
      </c>
      <c r="I83" t="s">
        <v>967</v>
      </c>
    </row>
    <row r="84" spans="1:9" x14ac:dyDescent="0.3">
      <c r="A84" t="s">
        <v>270</v>
      </c>
      <c r="B84" t="s">
        <v>268</v>
      </c>
      <c r="C84" t="s">
        <v>113</v>
      </c>
      <c r="D84">
        <v>4.3</v>
      </c>
      <c r="E84">
        <v>280</v>
      </c>
      <c r="F84">
        <v>33</v>
      </c>
      <c r="G84">
        <v>8999</v>
      </c>
      <c r="H84">
        <v>11999</v>
      </c>
      <c r="I84" t="s">
        <v>967</v>
      </c>
    </row>
    <row r="85" spans="1:9" x14ac:dyDescent="0.3">
      <c r="A85" t="s">
        <v>280</v>
      </c>
      <c r="B85" t="s">
        <v>281</v>
      </c>
      <c r="C85" t="s">
        <v>113</v>
      </c>
      <c r="D85">
        <v>4.0999999999999996</v>
      </c>
      <c r="E85">
        <v>14495</v>
      </c>
      <c r="F85">
        <v>1923</v>
      </c>
      <c r="G85">
        <v>16199</v>
      </c>
      <c r="H85">
        <v>24999</v>
      </c>
      <c r="I85" t="s">
        <v>947</v>
      </c>
    </row>
    <row r="86" spans="1:9" x14ac:dyDescent="0.3">
      <c r="A86" t="s">
        <v>282</v>
      </c>
      <c r="B86" t="s">
        <v>281</v>
      </c>
      <c r="C86" t="s">
        <v>113</v>
      </c>
      <c r="D86">
        <v>4.0999999999999996</v>
      </c>
      <c r="E86">
        <v>14495</v>
      </c>
      <c r="F86">
        <v>1923</v>
      </c>
      <c r="G86">
        <v>16199</v>
      </c>
      <c r="H86">
        <v>24999</v>
      </c>
      <c r="I86" t="s">
        <v>947</v>
      </c>
    </row>
    <row r="87" spans="1:9" x14ac:dyDescent="0.3">
      <c r="A87" t="s">
        <v>283</v>
      </c>
      <c r="B87" t="s">
        <v>268</v>
      </c>
      <c r="C87" t="s">
        <v>113</v>
      </c>
      <c r="D87">
        <v>4.3</v>
      </c>
      <c r="E87">
        <v>280</v>
      </c>
      <c r="F87">
        <v>33</v>
      </c>
      <c r="G87">
        <v>8999</v>
      </c>
      <c r="H87">
        <v>11999</v>
      </c>
      <c r="I87" t="s">
        <v>967</v>
      </c>
    </row>
    <row r="88" spans="1:9" x14ac:dyDescent="0.3">
      <c r="A88" t="s">
        <v>289</v>
      </c>
      <c r="B88" t="s">
        <v>290</v>
      </c>
      <c r="C88" t="s">
        <v>113</v>
      </c>
      <c r="D88">
        <v>4.2</v>
      </c>
      <c r="E88">
        <v>11156</v>
      </c>
      <c r="F88">
        <v>1079</v>
      </c>
      <c r="G88">
        <v>11999</v>
      </c>
      <c r="H88">
        <v>17999</v>
      </c>
      <c r="I88" t="s">
        <v>962</v>
      </c>
    </row>
    <row r="89" spans="1:9" x14ac:dyDescent="0.3">
      <c r="A89" t="s">
        <v>291</v>
      </c>
      <c r="B89" t="s">
        <v>290</v>
      </c>
      <c r="C89" t="s">
        <v>113</v>
      </c>
      <c r="D89">
        <v>4.2</v>
      </c>
      <c r="E89">
        <v>11156</v>
      </c>
      <c r="F89">
        <v>1079</v>
      </c>
      <c r="G89">
        <v>11999</v>
      </c>
      <c r="H89">
        <v>17999</v>
      </c>
      <c r="I89" t="s">
        <v>962</v>
      </c>
    </row>
    <row r="90" spans="1:9" x14ac:dyDescent="0.3">
      <c r="A90" t="s">
        <v>294</v>
      </c>
      <c r="B90" t="s">
        <v>295</v>
      </c>
      <c r="C90" t="s">
        <v>113</v>
      </c>
      <c r="D90">
        <v>4.2</v>
      </c>
      <c r="E90">
        <v>5184</v>
      </c>
      <c r="F90">
        <v>311</v>
      </c>
      <c r="G90">
        <v>9999</v>
      </c>
      <c r="H90">
        <v>13999</v>
      </c>
      <c r="I90" t="s">
        <v>966</v>
      </c>
    </row>
    <row r="91" spans="1:9" x14ac:dyDescent="0.3">
      <c r="A91" t="s">
        <v>296</v>
      </c>
      <c r="B91" t="s">
        <v>229</v>
      </c>
      <c r="C91" t="s">
        <v>113</v>
      </c>
      <c r="D91">
        <v>4.3</v>
      </c>
      <c r="E91">
        <v>26939</v>
      </c>
      <c r="F91">
        <v>1858</v>
      </c>
      <c r="G91">
        <v>6499</v>
      </c>
      <c r="H91">
        <v>8999</v>
      </c>
      <c r="I91" t="s">
        <v>965</v>
      </c>
    </row>
    <row r="92" spans="1:9" x14ac:dyDescent="0.3">
      <c r="A92" t="s">
        <v>341</v>
      </c>
      <c r="B92" t="s">
        <v>342</v>
      </c>
      <c r="C92" t="s">
        <v>113</v>
      </c>
      <c r="D92">
        <v>4.3</v>
      </c>
      <c r="E92">
        <v>47956</v>
      </c>
      <c r="F92">
        <v>5141</v>
      </c>
      <c r="G92">
        <v>8999</v>
      </c>
      <c r="H92">
        <v>13999</v>
      </c>
      <c r="I92" t="s">
        <v>947</v>
      </c>
    </row>
    <row r="93" spans="1:9" x14ac:dyDescent="0.3">
      <c r="A93" t="s">
        <v>345</v>
      </c>
      <c r="B93" t="s">
        <v>346</v>
      </c>
      <c r="C93" t="s">
        <v>113</v>
      </c>
      <c r="D93">
        <v>4.3</v>
      </c>
      <c r="E93">
        <v>38172</v>
      </c>
      <c r="F93">
        <v>4608</v>
      </c>
      <c r="G93">
        <v>11499</v>
      </c>
      <c r="H93">
        <v>14999</v>
      </c>
      <c r="I93" t="s">
        <v>956</v>
      </c>
    </row>
    <row r="94" spans="1:9" x14ac:dyDescent="0.3">
      <c r="A94" t="s">
        <v>355</v>
      </c>
      <c r="B94" t="s">
        <v>268</v>
      </c>
      <c r="C94" t="s">
        <v>113</v>
      </c>
      <c r="D94">
        <v>4.3</v>
      </c>
      <c r="E94">
        <v>280</v>
      </c>
      <c r="F94">
        <v>33</v>
      </c>
      <c r="G94">
        <v>8999</v>
      </c>
      <c r="H94">
        <v>11999</v>
      </c>
      <c r="I94" t="s">
        <v>967</v>
      </c>
    </row>
    <row r="95" spans="1:9" x14ac:dyDescent="0.3">
      <c r="A95" t="s">
        <v>384</v>
      </c>
      <c r="B95" t="s">
        <v>243</v>
      </c>
      <c r="C95" t="s">
        <v>113</v>
      </c>
      <c r="D95">
        <v>4.2</v>
      </c>
      <c r="E95">
        <v>6866</v>
      </c>
      <c r="F95">
        <v>894</v>
      </c>
      <c r="G95">
        <v>12999</v>
      </c>
      <c r="H95">
        <v>19999</v>
      </c>
      <c r="I95" t="s">
        <v>947</v>
      </c>
    </row>
    <row r="96" spans="1:9" x14ac:dyDescent="0.3">
      <c r="A96" t="s">
        <v>385</v>
      </c>
      <c r="B96" t="s">
        <v>243</v>
      </c>
      <c r="C96" t="s">
        <v>113</v>
      </c>
      <c r="D96">
        <v>4.2</v>
      </c>
      <c r="E96">
        <v>6866</v>
      </c>
      <c r="F96">
        <v>894</v>
      </c>
      <c r="G96">
        <v>12999</v>
      </c>
      <c r="H96">
        <v>19999</v>
      </c>
      <c r="I96" t="s">
        <v>947</v>
      </c>
    </row>
    <row r="97" spans="1:9" x14ac:dyDescent="0.3">
      <c r="A97" t="s">
        <v>386</v>
      </c>
      <c r="B97" t="s">
        <v>387</v>
      </c>
      <c r="C97" t="s">
        <v>113</v>
      </c>
      <c r="D97">
        <v>4.2</v>
      </c>
      <c r="E97">
        <v>563</v>
      </c>
      <c r="F97">
        <v>79</v>
      </c>
      <c r="G97">
        <v>11999</v>
      </c>
      <c r="H97">
        <v>17999</v>
      </c>
      <c r="I97" t="s">
        <v>962</v>
      </c>
    </row>
    <row r="98" spans="1:9" x14ac:dyDescent="0.3">
      <c r="A98" t="s">
        <v>394</v>
      </c>
      <c r="B98" t="s">
        <v>395</v>
      </c>
      <c r="C98" t="s">
        <v>113</v>
      </c>
      <c r="D98">
        <v>4.2</v>
      </c>
      <c r="E98">
        <v>15621</v>
      </c>
      <c r="F98">
        <v>1315</v>
      </c>
      <c r="G98">
        <v>7499</v>
      </c>
      <c r="H98">
        <v>12999</v>
      </c>
      <c r="I98" t="s">
        <v>968</v>
      </c>
    </row>
    <row r="99" spans="1:9" x14ac:dyDescent="0.3">
      <c r="A99" t="s">
        <v>408</v>
      </c>
      <c r="B99" t="s">
        <v>295</v>
      </c>
      <c r="C99" t="s">
        <v>113</v>
      </c>
      <c r="D99">
        <v>4.2</v>
      </c>
      <c r="E99">
        <v>5184</v>
      </c>
      <c r="F99">
        <v>311</v>
      </c>
      <c r="G99">
        <v>9999</v>
      </c>
      <c r="H99">
        <v>13999</v>
      </c>
      <c r="I99" t="s">
        <v>966</v>
      </c>
    </row>
    <row r="100" spans="1:9" x14ac:dyDescent="0.3">
      <c r="A100" t="s">
        <v>418</v>
      </c>
      <c r="B100" t="s">
        <v>419</v>
      </c>
      <c r="C100" t="s">
        <v>113</v>
      </c>
      <c r="D100">
        <v>4.2</v>
      </c>
      <c r="E100">
        <v>7219</v>
      </c>
      <c r="F100">
        <v>967</v>
      </c>
      <c r="G100">
        <v>13299</v>
      </c>
      <c r="H100">
        <v>18999</v>
      </c>
      <c r="I100" t="s">
        <v>954</v>
      </c>
    </row>
    <row r="101" spans="1:9" x14ac:dyDescent="0.3">
      <c r="A101" t="s">
        <v>444</v>
      </c>
      <c r="B101" t="s">
        <v>445</v>
      </c>
      <c r="C101" t="s">
        <v>113</v>
      </c>
      <c r="D101">
        <v>4.3</v>
      </c>
      <c r="E101">
        <v>15972</v>
      </c>
      <c r="F101">
        <v>1373</v>
      </c>
      <c r="G101">
        <v>8999</v>
      </c>
      <c r="H101">
        <v>11999</v>
      </c>
      <c r="I101" t="s">
        <v>967</v>
      </c>
    </row>
    <row r="102" spans="1:9" x14ac:dyDescent="0.3">
      <c r="A102" t="s">
        <v>463</v>
      </c>
      <c r="B102" t="s">
        <v>464</v>
      </c>
      <c r="C102" t="s">
        <v>113</v>
      </c>
      <c r="D102">
        <v>4.2</v>
      </c>
      <c r="E102">
        <v>10332</v>
      </c>
      <c r="F102">
        <v>1227</v>
      </c>
      <c r="G102">
        <v>11499</v>
      </c>
      <c r="H102">
        <v>16999</v>
      </c>
      <c r="I102" t="s">
        <v>969</v>
      </c>
    </row>
    <row r="103" spans="1:9" x14ac:dyDescent="0.3">
      <c r="A103" t="s">
        <v>465</v>
      </c>
      <c r="B103" t="s">
        <v>464</v>
      </c>
      <c r="C103" t="s">
        <v>113</v>
      </c>
      <c r="D103">
        <v>4.2</v>
      </c>
      <c r="E103">
        <v>10332</v>
      </c>
      <c r="F103">
        <v>1227</v>
      </c>
      <c r="G103">
        <v>11499</v>
      </c>
      <c r="H103">
        <v>16999</v>
      </c>
      <c r="I103" t="s">
        <v>969</v>
      </c>
    </row>
    <row r="104" spans="1:9" x14ac:dyDescent="0.3">
      <c r="A104" t="s">
        <v>487</v>
      </c>
      <c r="B104" t="s">
        <v>488</v>
      </c>
      <c r="C104" t="s">
        <v>113</v>
      </c>
      <c r="D104">
        <v>4.2</v>
      </c>
      <c r="E104">
        <v>10341</v>
      </c>
      <c r="F104">
        <v>1221</v>
      </c>
      <c r="G104">
        <v>13999</v>
      </c>
      <c r="H104">
        <v>19999</v>
      </c>
      <c r="I104" t="s">
        <v>954</v>
      </c>
    </row>
    <row r="105" spans="1:9" x14ac:dyDescent="0.3">
      <c r="A105" t="s">
        <v>540</v>
      </c>
      <c r="B105" t="s">
        <v>295</v>
      </c>
      <c r="C105" t="s">
        <v>113</v>
      </c>
      <c r="D105">
        <v>4.2</v>
      </c>
      <c r="E105">
        <v>5184</v>
      </c>
      <c r="F105">
        <v>311</v>
      </c>
      <c r="G105">
        <v>9999</v>
      </c>
      <c r="H105">
        <v>13999</v>
      </c>
      <c r="I105" t="s">
        <v>966</v>
      </c>
    </row>
    <row r="106" spans="1:9" x14ac:dyDescent="0.3">
      <c r="A106" t="s">
        <v>541</v>
      </c>
      <c r="B106" t="s">
        <v>295</v>
      </c>
      <c r="C106" t="s">
        <v>113</v>
      </c>
      <c r="D106">
        <v>4.2</v>
      </c>
      <c r="E106">
        <v>5184</v>
      </c>
      <c r="F106">
        <v>311</v>
      </c>
      <c r="G106">
        <v>9999</v>
      </c>
      <c r="H106">
        <v>13999</v>
      </c>
      <c r="I106" t="s">
        <v>966</v>
      </c>
    </row>
    <row r="107" spans="1:9" x14ac:dyDescent="0.3">
      <c r="A107" t="s">
        <v>547</v>
      </c>
      <c r="B107" t="s">
        <v>387</v>
      </c>
      <c r="C107" t="s">
        <v>113</v>
      </c>
      <c r="D107">
        <v>4.2</v>
      </c>
      <c r="E107">
        <v>563</v>
      </c>
      <c r="F107">
        <v>79</v>
      </c>
      <c r="G107">
        <v>11999</v>
      </c>
      <c r="H107">
        <v>17999</v>
      </c>
      <c r="I107" t="s">
        <v>962</v>
      </c>
    </row>
    <row r="108" spans="1:9" x14ac:dyDescent="0.3">
      <c r="A108" t="s">
        <v>553</v>
      </c>
      <c r="B108" t="s">
        <v>346</v>
      </c>
      <c r="C108" t="s">
        <v>113</v>
      </c>
      <c r="D108">
        <v>4.3</v>
      </c>
      <c r="E108">
        <v>38172</v>
      </c>
      <c r="F108">
        <v>4608</v>
      </c>
      <c r="G108">
        <v>12499</v>
      </c>
      <c r="H108">
        <v>14999</v>
      </c>
      <c r="I108" t="s">
        <v>970</v>
      </c>
    </row>
    <row r="109" spans="1:9" x14ac:dyDescent="0.3">
      <c r="A109" t="s">
        <v>562</v>
      </c>
      <c r="B109" t="s">
        <v>231</v>
      </c>
      <c r="C109" t="s">
        <v>113</v>
      </c>
      <c r="D109">
        <v>4</v>
      </c>
      <c r="E109">
        <v>3758</v>
      </c>
      <c r="F109">
        <v>337</v>
      </c>
      <c r="G109">
        <v>11499</v>
      </c>
      <c r="H109">
        <v>15999</v>
      </c>
      <c r="I109" t="s">
        <v>966</v>
      </c>
    </row>
    <row r="110" spans="1:9" x14ac:dyDescent="0.3">
      <c r="A110" t="s">
        <v>584</v>
      </c>
      <c r="B110" t="s">
        <v>585</v>
      </c>
      <c r="C110" t="s">
        <v>113</v>
      </c>
      <c r="D110">
        <v>4.3</v>
      </c>
      <c r="E110">
        <v>78310</v>
      </c>
      <c r="F110">
        <v>5376</v>
      </c>
      <c r="G110">
        <v>6699</v>
      </c>
      <c r="H110">
        <v>7999</v>
      </c>
      <c r="I110" t="s">
        <v>970</v>
      </c>
    </row>
    <row r="111" spans="1:9" x14ac:dyDescent="0.3">
      <c r="A111" t="s">
        <v>586</v>
      </c>
      <c r="B111" t="s">
        <v>585</v>
      </c>
      <c r="C111" t="s">
        <v>113</v>
      </c>
      <c r="D111">
        <v>4.3</v>
      </c>
      <c r="E111">
        <v>78310</v>
      </c>
      <c r="F111">
        <v>5376</v>
      </c>
      <c r="G111">
        <v>6699</v>
      </c>
      <c r="H111">
        <v>7999</v>
      </c>
      <c r="I111" t="s">
        <v>970</v>
      </c>
    </row>
    <row r="112" spans="1:9" x14ac:dyDescent="0.3">
      <c r="A112" t="s">
        <v>617</v>
      </c>
      <c r="B112" t="s">
        <v>387</v>
      </c>
      <c r="C112" t="s">
        <v>113</v>
      </c>
      <c r="D112">
        <v>4.2</v>
      </c>
      <c r="E112">
        <v>563</v>
      </c>
      <c r="F112">
        <v>79</v>
      </c>
      <c r="G112">
        <v>11999</v>
      </c>
      <c r="H112">
        <v>17999</v>
      </c>
      <c r="I112" t="s">
        <v>962</v>
      </c>
    </row>
    <row r="113" spans="1:9" x14ac:dyDescent="0.3">
      <c r="A113" t="s">
        <v>634</v>
      </c>
      <c r="B113" t="s">
        <v>585</v>
      </c>
      <c r="C113" t="s">
        <v>113</v>
      </c>
      <c r="D113">
        <v>4.3</v>
      </c>
      <c r="E113">
        <v>78310</v>
      </c>
      <c r="F113">
        <v>5376</v>
      </c>
      <c r="G113">
        <v>6699</v>
      </c>
      <c r="H113">
        <v>7999</v>
      </c>
      <c r="I113" t="s">
        <v>970</v>
      </c>
    </row>
    <row r="114" spans="1:9" x14ac:dyDescent="0.3">
      <c r="A114" t="s">
        <v>714</v>
      </c>
      <c r="B114" t="s">
        <v>445</v>
      </c>
      <c r="C114" t="s">
        <v>113</v>
      </c>
      <c r="D114">
        <v>4.3</v>
      </c>
      <c r="E114">
        <v>15972</v>
      </c>
      <c r="F114">
        <v>1373</v>
      </c>
      <c r="G114">
        <v>8999</v>
      </c>
      <c r="H114">
        <v>11999</v>
      </c>
      <c r="I114" t="s">
        <v>967</v>
      </c>
    </row>
    <row r="115" spans="1:9" x14ac:dyDescent="0.3">
      <c r="A115" t="s">
        <v>806</v>
      </c>
      <c r="B115" t="s">
        <v>807</v>
      </c>
      <c r="C115" t="s">
        <v>113</v>
      </c>
      <c r="D115">
        <v>4.2</v>
      </c>
      <c r="E115">
        <v>9643</v>
      </c>
      <c r="F115">
        <v>1481</v>
      </c>
      <c r="G115">
        <v>17999</v>
      </c>
      <c r="H115">
        <v>24999</v>
      </c>
      <c r="I115" t="s">
        <v>966</v>
      </c>
    </row>
    <row r="116" spans="1:9" x14ac:dyDescent="0.3">
      <c r="A116" t="s">
        <v>808</v>
      </c>
      <c r="B116" t="s">
        <v>807</v>
      </c>
      <c r="C116" t="s">
        <v>113</v>
      </c>
      <c r="D116">
        <v>4.2</v>
      </c>
      <c r="E116">
        <v>9643</v>
      </c>
      <c r="F116">
        <v>1481</v>
      </c>
      <c r="G116">
        <v>17999</v>
      </c>
      <c r="H116">
        <v>24999</v>
      </c>
      <c r="I116" t="s">
        <v>966</v>
      </c>
    </row>
    <row r="117" spans="1:9" x14ac:dyDescent="0.3">
      <c r="A117" t="s">
        <v>833</v>
      </c>
      <c r="B117" t="s">
        <v>834</v>
      </c>
      <c r="C117" t="s">
        <v>113</v>
      </c>
      <c r="D117">
        <v>4.3</v>
      </c>
      <c r="E117">
        <v>11741</v>
      </c>
      <c r="F117">
        <v>1553</v>
      </c>
      <c r="G117">
        <v>11999</v>
      </c>
      <c r="H117">
        <v>16999</v>
      </c>
      <c r="I117" t="s">
        <v>963</v>
      </c>
    </row>
    <row r="118" spans="1:9" x14ac:dyDescent="0.3">
      <c r="A118" t="s">
        <v>897</v>
      </c>
      <c r="B118" t="s">
        <v>834</v>
      </c>
      <c r="C118" t="s">
        <v>113</v>
      </c>
      <c r="D118">
        <v>4.3</v>
      </c>
      <c r="E118">
        <v>11741</v>
      </c>
      <c r="F118">
        <v>1553</v>
      </c>
      <c r="G118">
        <v>11999</v>
      </c>
      <c r="H118">
        <v>16999</v>
      </c>
      <c r="I118" t="s">
        <v>963</v>
      </c>
    </row>
    <row r="119" spans="1:9" x14ac:dyDescent="0.3">
      <c r="A119" t="s">
        <v>400</v>
      </c>
      <c r="B119" t="s">
        <v>402</v>
      </c>
      <c r="C119" t="s">
        <v>401</v>
      </c>
      <c r="D119">
        <v>4.3</v>
      </c>
      <c r="E119">
        <v>682</v>
      </c>
      <c r="F119">
        <v>84</v>
      </c>
      <c r="G119">
        <v>30200</v>
      </c>
      <c r="H119">
        <v>31500</v>
      </c>
      <c r="I119" t="s">
        <v>953</v>
      </c>
    </row>
    <row r="120" spans="1:9" x14ac:dyDescent="0.3">
      <c r="A120" t="s">
        <v>461</v>
      </c>
      <c r="B120" t="s">
        <v>462</v>
      </c>
      <c r="C120" t="s">
        <v>401</v>
      </c>
      <c r="D120">
        <v>4.3</v>
      </c>
      <c r="E120">
        <v>314</v>
      </c>
      <c r="F120">
        <v>22</v>
      </c>
      <c r="G120">
        <v>23990</v>
      </c>
      <c r="H120">
        <v>25990</v>
      </c>
      <c r="I120" t="s">
        <v>971</v>
      </c>
    </row>
    <row r="121" spans="1:9" x14ac:dyDescent="0.3">
      <c r="A121" t="s">
        <v>513</v>
      </c>
      <c r="B121" t="s">
        <v>514</v>
      </c>
      <c r="C121" t="s">
        <v>401</v>
      </c>
      <c r="D121">
        <v>4.0999999999999996</v>
      </c>
      <c r="E121">
        <v>148</v>
      </c>
      <c r="F121">
        <v>15</v>
      </c>
      <c r="G121">
        <v>30990</v>
      </c>
      <c r="H121">
        <v>32989</v>
      </c>
      <c r="I121" t="s">
        <v>939</v>
      </c>
    </row>
    <row r="122" spans="1:9" x14ac:dyDescent="0.3">
      <c r="A122" t="s">
        <v>461</v>
      </c>
      <c r="B122" t="s">
        <v>516</v>
      </c>
      <c r="C122" t="s">
        <v>401</v>
      </c>
      <c r="D122">
        <v>4.2</v>
      </c>
      <c r="E122">
        <v>183</v>
      </c>
      <c r="F122">
        <v>14</v>
      </c>
      <c r="G122">
        <v>22488</v>
      </c>
      <c r="H122">
        <v>24990</v>
      </c>
      <c r="I122" t="s">
        <v>944</v>
      </c>
    </row>
    <row r="123" spans="1:9" x14ac:dyDescent="0.3">
      <c r="A123" t="s">
        <v>655</v>
      </c>
      <c r="B123" t="s">
        <v>656</v>
      </c>
      <c r="C123" t="s">
        <v>401</v>
      </c>
      <c r="D123">
        <v>3.9</v>
      </c>
      <c r="E123">
        <v>32</v>
      </c>
      <c r="F123">
        <v>3</v>
      </c>
      <c r="G123">
        <v>39990</v>
      </c>
      <c r="H123">
        <v>43990</v>
      </c>
      <c r="I123" t="s">
        <v>946</v>
      </c>
    </row>
    <row r="124" spans="1:9" x14ac:dyDescent="0.3">
      <c r="A124" t="s">
        <v>803</v>
      </c>
      <c r="B124" t="s">
        <v>804</v>
      </c>
      <c r="C124" t="s">
        <v>401</v>
      </c>
      <c r="D124">
        <v>4.2</v>
      </c>
      <c r="E124">
        <v>618</v>
      </c>
      <c r="F124">
        <v>58</v>
      </c>
      <c r="G124">
        <v>15495</v>
      </c>
      <c r="H124">
        <v>19999</v>
      </c>
      <c r="I124" t="s">
        <v>972</v>
      </c>
    </row>
    <row r="125" spans="1:9" x14ac:dyDescent="0.3">
      <c r="A125" t="s">
        <v>848</v>
      </c>
      <c r="B125" t="s">
        <v>402</v>
      </c>
      <c r="C125" t="s">
        <v>401</v>
      </c>
      <c r="D125">
        <v>4.3</v>
      </c>
      <c r="E125">
        <v>682</v>
      </c>
      <c r="F125">
        <v>84</v>
      </c>
      <c r="G125">
        <v>29500</v>
      </c>
      <c r="H125">
        <v>31500</v>
      </c>
      <c r="I125" t="s">
        <v>939</v>
      </c>
    </row>
    <row r="126" spans="1:9" x14ac:dyDescent="0.3">
      <c r="A126" t="s">
        <v>910</v>
      </c>
      <c r="B126" t="s">
        <v>911</v>
      </c>
      <c r="C126" t="s">
        <v>401</v>
      </c>
      <c r="D126">
        <v>4</v>
      </c>
      <c r="E126">
        <v>365</v>
      </c>
      <c r="F126">
        <v>30</v>
      </c>
      <c r="G126">
        <v>15800</v>
      </c>
      <c r="H126">
        <v>15990</v>
      </c>
      <c r="I126" t="s">
        <v>958</v>
      </c>
    </row>
    <row r="127" spans="1:9" x14ac:dyDescent="0.3">
      <c r="A127" t="s">
        <v>310</v>
      </c>
      <c r="B127" t="s">
        <v>312</v>
      </c>
      <c r="C127" t="s">
        <v>311</v>
      </c>
      <c r="D127">
        <v>4.0999999999999996</v>
      </c>
      <c r="E127">
        <v>3500</v>
      </c>
      <c r="F127">
        <v>324</v>
      </c>
      <c r="G127">
        <v>999</v>
      </c>
      <c r="H127">
        <v>1149</v>
      </c>
      <c r="I127" t="s">
        <v>943</v>
      </c>
    </row>
    <row r="128" spans="1:9" x14ac:dyDescent="0.3">
      <c r="A128" t="s">
        <v>478</v>
      </c>
      <c r="B128" t="s">
        <v>479</v>
      </c>
      <c r="C128" t="s">
        <v>311</v>
      </c>
      <c r="D128">
        <v>4.0999999999999996</v>
      </c>
      <c r="E128">
        <v>849</v>
      </c>
      <c r="F128">
        <v>68</v>
      </c>
      <c r="G128">
        <v>1139</v>
      </c>
      <c r="H128">
        <v>1179</v>
      </c>
      <c r="I128" t="s">
        <v>948</v>
      </c>
    </row>
    <row r="129" spans="1:9" x14ac:dyDescent="0.3">
      <c r="A129" t="s">
        <v>480</v>
      </c>
      <c r="B129" t="s">
        <v>481</v>
      </c>
      <c r="C129" t="s">
        <v>311</v>
      </c>
      <c r="D129">
        <v>4</v>
      </c>
      <c r="E129">
        <v>2769</v>
      </c>
      <c r="F129">
        <v>199</v>
      </c>
      <c r="G129">
        <v>799</v>
      </c>
      <c r="H129">
        <v>1049</v>
      </c>
      <c r="I129" t="s">
        <v>956</v>
      </c>
    </row>
    <row r="130" spans="1:9" x14ac:dyDescent="0.3">
      <c r="A130" t="s">
        <v>484</v>
      </c>
      <c r="B130" t="s">
        <v>485</v>
      </c>
      <c r="C130" t="s">
        <v>311</v>
      </c>
      <c r="D130">
        <v>4.0999999999999996</v>
      </c>
      <c r="E130">
        <v>1667</v>
      </c>
      <c r="F130">
        <v>160</v>
      </c>
      <c r="G130">
        <v>1499</v>
      </c>
      <c r="H130">
        <v>1559</v>
      </c>
      <c r="I130" t="s">
        <v>948</v>
      </c>
    </row>
    <row r="131" spans="1:9" x14ac:dyDescent="0.3">
      <c r="A131" t="s">
        <v>505</v>
      </c>
      <c r="B131" t="s">
        <v>506</v>
      </c>
      <c r="C131" t="s">
        <v>311</v>
      </c>
      <c r="D131">
        <v>4</v>
      </c>
      <c r="E131">
        <v>517</v>
      </c>
      <c r="F131">
        <v>47</v>
      </c>
      <c r="G131">
        <v>989</v>
      </c>
      <c r="H131">
        <v>999</v>
      </c>
      <c r="I131" t="s">
        <v>958</v>
      </c>
    </row>
    <row r="132" spans="1:9" x14ac:dyDescent="0.3">
      <c r="A132" t="s">
        <v>511</v>
      </c>
      <c r="B132" t="s">
        <v>512</v>
      </c>
      <c r="C132" t="s">
        <v>311</v>
      </c>
      <c r="D132">
        <v>4.0999999999999996</v>
      </c>
      <c r="E132">
        <v>324</v>
      </c>
      <c r="F132">
        <v>17</v>
      </c>
      <c r="G132">
        <v>899</v>
      </c>
      <c r="H132">
        <v>915</v>
      </c>
      <c r="I132" t="s">
        <v>958</v>
      </c>
    </row>
    <row r="133" spans="1:9" x14ac:dyDescent="0.3">
      <c r="A133" t="s">
        <v>592</v>
      </c>
      <c r="B133" t="s">
        <v>593</v>
      </c>
      <c r="C133" t="s">
        <v>311</v>
      </c>
      <c r="D133">
        <v>4</v>
      </c>
      <c r="E133">
        <v>1180</v>
      </c>
      <c r="F133">
        <v>125</v>
      </c>
      <c r="G133">
        <v>1749</v>
      </c>
      <c r="H133">
        <v>1849</v>
      </c>
      <c r="I133" t="s">
        <v>942</v>
      </c>
    </row>
    <row r="134" spans="1:9" x14ac:dyDescent="0.3">
      <c r="A134" t="s">
        <v>632</v>
      </c>
      <c r="B134" t="s">
        <v>633</v>
      </c>
      <c r="C134" t="s">
        <v>311</v>
      </c>
      <c r="D134">
        <v>4.0999999999999996</v>
      </c>
      <c r="E134">
        <v>743</v>
      </c>
      <c r="F134">
        <v>70</v>
      </c>
      <c r="G134">
        <v>1499</v>
      </c>
      <c r="H134">
        <v>2099</v>
      </c>
      <c r="I134" t="s">
        <v>966</v>
      </c>
    </row>
    <row r="135" spans="1:9" x14ac:dyDescent="0.3">
      <c r="A135" t="s">
        <v>763</v>
      </c>
      <c r="B135" t="s">
        <v>764</v>
      </c>
      <c r="C135" t="s">
        <v>311</v>
      </c>
      <c r="D135">
        <v>4</v>
      </c>
      <c r="E135">
        <v>1040</v>
      </c>
      <c r="F135">
        <v>100</v>
      </c>
      <c r="G135">
        <v>1305</v>
      </c>
      <c r="H135">
        <v>1369</v>
      </c>
      <c r="I135" t="s">
        <v>953</v>
      </c>
    </row>
    <row r="136" spans="1:9" x14ac:dyDescent="0.3">
      <c r="A136" t="s">
        <v>763</v>
      </c>
      <c r="B136" t="s">
        <v>765</v>
      </c>
      <c r="C136" t="s">
        <v>311</v>
      </c>
      <c r="D136">
        <v>4</v>
      </c>
      <c r="E136">
        <v>1040</v>
      </c>
      <c r="F136">
        <v>100</v>
      </c>
      <c r="G136">
        <v>1305</v>
      </c>
      <c r="H136">
        <v>1369</v>
      </c>
      <c r="I136" t="s">
        <v>953</v>
      </c>
    </row>
    <row r="137" spans="1:9" x14ac:dyDescent="0.3">
      <c r="A137" t="s">
        <v>776</v>
      </c>
      <c r="B137" t="s">
        <v>777</v>
      </c>
      <c r="C137" t="s">
        <v>311</v>
      </c>
      <c r="D137">
        <v>4.0999999999999996</v>
      </c>
      <c r="E137">
        <v>320</v>
      </c>
      <c r="F137">
        <v>33</v>
      </c>
      <c r="G137">
        <v>1253</v>
      </c>
      <c r="H137">
        <v>1299</v>
      </c>
      <c r="I137" t="s">
        <v>948</v>
      </c>
    </row>
    <row r="138" spans="1:9" x14ac:dyDescent="0.3">
      <c r="A138" t="s">
        <v>844</v>
      </c>
      <c r="B138" t="s">
        <v>845</v>
      </c>
      <c r="C138" t="s">
        <v>311</v>
      </c>
      <c r="D138">
        <v>4</v>
      </c>
      <c r="E138">
        <v>1040</v>
      </c>
      <c r="F138">
        <v>100</v>
      </c>
      <c r="G138">
        <v>1305</v>
      </c>
      <c r="H138">
        <v>1369</v>
      </c>
      <c r="I138" t="s">
        <v>953</v>
      </c>
    </row>
    <row r="139" spans="1:9" x14ac:dyDescent="0.3">
      <c r="A139" t="s">
        <v>484</v>
      </c>
      <c r="B139" t="s">
        <v>485</v>
      </c>
      <c r="C139" t="s">
        <v>311</v>
      </c>
      <c r="D139">
        <v>4.0999999999999996</v>
      </c>
      <c r="E139">
        <v>1667</v>
      </c>
      <c r="F139">
        <v>160</v>
      </c>
      <c r="G139">
        <v>1480</v>
      </c>
      <c r="H139">
        <v>1620</v>
      </c>
      <c r="I139" t="s">
        <v>945</v>
      </c>
    </row>
    <row r="140" spans="1:9" x14ac:dyDescent="0.3">
      <c r="A140" t="s">
        <v>815</v>
      </c>
      <c r="B140" t="s">
        <v>817</v>
      </c>
      <c r="C140" t="s">
        <v>816</v>
      </c>
      <c r="D140">
        <v>3.8</v>
      </c>
      <c r="E140">
        <v>81</v>
      </c>
      <c r="F140">
        <v>6</v>
      </c>
      <c r="G140">
        <v>1280</v>
      </c>
      <c r="H140">
        <v>1299</v>
      </c>
      <c r="I140" t="s">
        <v>958</v>
      </c>
    </row>
    <row r="141" spans="1:9" x14ac:dyDescent="0.3">
      <c r="A141" t="s">
        <v>378</v>
      </c>
      <c r="B141" t="s">
        <v>380</v>
      </c>
      <c r="C141" t="s">
        <v>379</v>
      </c>
      <c r="D141">
        <v>4</v>
      </c>
      <c r="E141">
        <v>18954</v>
      </c>
      <c r="F141">
        <v>2015</v>
      </c>
      <c r="G141">
        <v>1649</v>
      </c>
      <c r="H141">
        <v>1799</v>
      </c>
      <c r="I141" t="s">
        <v>945</v>
      </c>
    </row>
    <row r="142" spans="1:9" x14ac:dyDescent="0.3">
      <c r="A142" t="s">
        <v>482</v>
      </c>
      <c r="B142" t="s">
        <v>483</v>
      </c>
      <c r="C142" t="s">
        <v>379</v>
      </c>
      <c r="D142">
        <v>3.9</v>
      </c>
      <c r="E142">
        <v>15379</v>
      </c>
      <c r="F142">
        <v>1196</v>
      </c>
      <c r="G142">
        <v>1250</v>
      </c>
      <c r="H142">
        <v>1349</v>
      </c>
      <c r="I142" t="s">
        <v>971</v>
      </c>
    </row>
    <row r="143" spans="1:9" x14ac:dyDescent="0.3">
      <c r="A143" t="s">
        <v>489</v>
      </c>
      <c r="B143" t="s">
        <v>490</v>
      </c>
      <c r="C143" t="s">
        <v>379</v>
      </c>
      <c r="D143">
        <v>4.0999999999999996</v>
      </c>
      <c r="E143">
        <v>14048</v>
      </c>
      <c r="F143">
        <v>1012</v>
      </c>
      <c r="G143">
        <v>1070</v>
      </c>
      <c r="H143">
        <v>1120</v>
      </c>
      <c r="I143" t="s">
        <v>953</v>
      </c>
    </row>
    <row r="144" spans="1:9" x14ac:dyDescent="0.3">
      <c r="A144" t="s">
        <v>482</v>
      </c>
      <c r="B144" t="s">
        <v>483</v>
      </c>
      <c r="C144" t="s">
        <v>379</v>
      </c>
      <c r="D144">
        <v>3.9</v>
      </c>
      <c r="E144">
        <v>15379</v>
      </c>
      <c r="F144">
        <v>1196</v>
      </c>
      <c r="G144">
        <v>1199</v>
      </c>
      <c r="H144">
        <v>1399</v>
      </c>
      <c r="I144" t="s">
        <v>957</v>
      </c>
    </row>
    <row r="145" spans="1:9" x14ac:dyDescent="0.3">
      <c r="A145" t="s">
        <v>618</v>
      </c>
      <c r="B145" t="s">
        <v>619</v>
      </c>
      <c r="C145" t="s">
        <v>379</v>
      </c>
      <c r="D145">
        <v>4.0999999999999996</v>
      </c>
      <c r="E145">
        <v>28575</v>
      </c>
      <c r="F145">
        <v>2219</v>
      </c>
      <c r="G145">
        <v>1149</v>
      </c>
      <c r="H145">
        <v>1199</v>
      </c>
      <c r="I145" t="s">
        <v>953</v>
      </c>
    </row>
    <row r="146" spans="1:9" x14ac:dyDescent="0.3">
      <c r="A146" t="s">
        <v>482</v>
      </c>
      <c r="B146" t="s">
        <v>483</v>
      </c>
      <c r="C146" t="s">
        <v>379</v>
      </c>
      <c r="D146">
        <v>3.9</v>
      </c>
      <c r="E146">
        <v>15379</v>
      </c>
      <c r="F146">
        <v>1196</v>
      </c>
      <c r="G146">
        <v>1160</v>
      </c>
      <c r="H146">
        <v>1280</v>
      </c>
      <c r="I146" t="s">
        <v>946</v>
      </c>
    </row>
    <row r="147" spans="1:9" x14ac:dyDescent="0.3">
      <c r="A147" t="s">
        <v>482</v>
      </c>
      <c r="B147" t="s">
        <v>631</v>
      </c>
      <c r="C147" t="s">
        <v>379</v>
      </c>
      <c r="D147">
        <v>3.9</v>
      </c>
      <c r="E147">
        <v>15379</v>
      </c>
      <c r="F147">
        <v>1196</v>
      </c>
      <c r="G147">
        <v>1170</v>
      </c>
      <c r="H147">
        <v>1250</v>
      </c>
      <c r="I147" t="s">
        <v>939</v>
      </c>
    </row>
    <row r="148" spans="1:9" x14ac:dyDescent="0.3">
      <c r="A148" t="s">
        <v>664</v>
      </c>
      <c r="B148" t="s">
        <v>665</v>
      </c>
      <c r="C148" t="s">
        <v>379</v>
      </c>
      <c r="D148">
        <v>4</v>
      </c>
      <c r="E148">
        <v>8203</v>
      </c>
      <c r="F148">
        <v>553</v>
      </c>
      <c r="G148">
        <v>1120</v>
      </c>
      <c r="H148">
        <v>1135</v>
      </c>
      <c r="I148" t="s">
        <v>958</v>
      </c>
    </row>
    <row r="149" spans="1:9" x14ac:dyDescent="0.3">
      <c r="A149" t="s">
        <v>715</v>
      </c>
      <c r="B149" t="s">
        <v>716</v>
      </c>
      <c r="C149" t="s">
        <v>379</v>
      </c>
      <c r="D149">
        <v>4</v>
      </c>
      <c r="E149">
        <v>1297</v>
      </c>
      <c r="F149">
        <v>135</v>
      </c>
      <c r="G149">
        <v>1395</v>
      </c>
      <c r="H149">
        <v>1449</v>
      </c>
      <c r="I149" t="s">
        <v>948</v>
      </c>
    </row>
    <row r="150" spans="1:9" x14ac:dyDescent="0.3">
      <c r="A150" t="s">
        <v>726</v>
      </c>
      <c r="B150" t="s">
        <v>631</v>
      </c>
      <c r="C150" t="s">
        <v>379</v>
      </c>
      <c r="D150">
        <v>3.9</v>
      </c>
      <c r="E150">
        <v>605</v>
      </c>
      <c r="F150">
        <v>35</v>
      </c>
      <c r="G150">
        <v>1170</v>
      </c>
      <c r="H150">
        <v>1280</v>
      </c>
      <c r="I150" t="s">
        <v>945</v>
      </c>
    </row>
    <row r="151" spans="1:9" x14ac:dyDescent="0.3">
      <c r="A151" t="s">
        <v>618</v>
      </c>
      <c r="B151" t="s">
        <v>735</v>
      </c>
      <c r="C151" t="s">
        <v>379</v>
      </c>
      <c r="D151">
        <v>4.0999999999999996</v>
      </c>
      <c r="E151">
        <v>28575</v>
      </c>
      <c r="F151">
        <v>2219</v>
      </c>
      <c r="G151">
        <v>1199</v>
      </c>
      <c r="H151">
        <v>1249</v>
      </c>
      <c r="I151" t="s">
        <v>953</v>
      </c>
    </row>
    <row r="152" spans="1:9" x14ac:dyDescent="0.3">
      <c r="A152" t="s">
        <v>738</v>
      </c>
      <c r="B152" t="s">
        <v>739</v>
      </c>
      <c r="C152" t="s">
        <v>379</v>
      </c>
      <c r="D152">
        <v>3.9</v>
      </c>
      <c r="E152">
        <v>13808</v>
      </c>
      <c r="F152">
        <v>910</v>
      </c>
      <c r="G152">
        <v>1095</v>
      </c>
      <c r="H152">
        <v>1130</v>
      </c>
      <c r="I152" t="s">
        <v>948</v>
      </c>
    </row>
    <row r="153" spans="1:9" x14ac:dyDescent="0.3">
      <c r="A153" t="s">
        <v>792</v>
      </c>
      <c r="B153" t="s">
        <v>793</v>
      </c>
      <c r="C153" t="s">
        <v>379</v>
      </c>
      <c r="D153">
        <v>4.0999999999999996</v>
      </c>
      <c r="E153">
        <v>2680</v>
      </c>
      <c r="F153">
        <v>241</v>
      </c>
      <c r="G153">
        <v>1480</v>
      </c>
      <c r="H153">
        <v>1499</v>
      </c>
      <c r="I153" t="s">
        <v>958</v>
      </c>
    </row>
    <row r="154" spans="1:9" x14ac:dyDescent="0.3">
      <c r="A154" t="s">
        <v>664</v>
      </c>
      <c r="B154" t="s">
        <v>665</v>
      </c>
      <c r="C154" t="s">
        <v>379</v>
      </c>
      <c r="D154">
        <v>4</v>
      </c>
      <c r="E154">
        <v>8203</v>
      </c>
      <c r="F154">
        <v>553</v>
      </c>
      <c r="G154">
        <v>1119</v>
      </c>
      <c r="H154">
        <v>1149</v>
      </c>
      <c r="I154" t="s">
        <v>955</v>
      </c>
    </row>
    <row r="155" spans="1:9" x14ac:dyDescent="0.3">
      <c r="A155" t="s">
        <v>813</v>
      </c>
      <c r="B155" t="s">
        <v>814</v>
      </c>
      <c r="C155" t="s">
        <v>379</v>
      </c>
      <c r="D155">
        <v>4.4000000000000004</v>
      </c>
      <c r="E155">
        <v>19</v>
      </c>
      <c r="F155">
        <v>0</v>
      </c>
      <c r="G155">
        <v>1199</v>
      </c>
      <c r="H155">
        <v>1249</v>
      </c>
      <c r="I155" t="s">
        <v>953</v>
      </c>
    </row>
    <row r="156" spans="1:9" x14ac:dyDescent="0.3">
      <c r="A156" t="s">
        <v>618</v>
      </c>
      <c r="B156" t="s">
        <v>837</v>
      </c>
      <c r="C156" t="s">
        <v>379</v>
      </c>
      <c r="D156">
        <v>4.0999999999999996</v>
      </c>
      <c r="E156">
        <v>28575</v>
      </c>
      <c r="F156">
        <v>2219</v>
      </c>
      <c r="G156">
        <v>1120</v>
      </c>
      <c r="H156">
        <v>1140</v>
      </c>
      <c r="I156" t="s">
        <v>958</v>
      </c>
    </row>
    <row r="157" spans="1:9" x14ac:dyDescent="0.3">
      <c r="A157" t="s">
        <v>482</v>
      </c>
      <c r="B157" t="s">
        <v>879</v>
      </c>
      <c r="C157" t="s">
        <v>379</v>
      </c>
      <c r="D157">
        <v>3.9</v>
      </c>
      <c r="E157">
        <v>15379</v>
      </c>
      <c r="F157">
        <v>1196</v>
      </c>
      <c r="G157">
        <v>1250</v>
      </c>
      <c r="H157">
        <v>1300</v>
      </c>
      <c r="I157" t="s">
        <v>948</v>
      </c>
    </row>
    <row r="158" spans="1:9" x14ac:dyDescent="0.3">
      <c r="A158" t="s">
        <v>235</v>
      </c>
      <c r="B158" t="s">
        <v>237</v>
      </c>
      <c r="C158" t="s">
        <v>236</v>
      </c>
      <c r="D158">
        <v>4.2</v>
      </c>
      <c r="E158">
        <v>29491</v>
      </c>
      <c r="F158">
        <v>3158</v>
      </c>
      <c r="G158">
        <v>1680</v>
      </c>
      <c r="H158">
        <v>1849</v>
      </c>
      <c r="I158" t="s">
        <v>946</v>
      </c>
    </row>
    <row r="159" spans="1:9" x14ac:dyDescent="0.3">
      <c r="A159" t="s">
        <v>284</v>
      </c>
      <c r="B159" t="s">
        <v>285</v>
      </c>
      <c r="C159" t="s">
        <v>236</v>
      </c>
      <c r="D159">
        <v>4.2</v>
      </c>
      <c r="E159">
        <v>27020</v>
      </c>
      <c r="F159">
        <v>2785</v>
      </c>
      <c r="G159">
        <v>1212</v>
      </c>
      <c r="H159">
        <v>1319</v>
      </c>
      <c r="I159" t="s">
        <v>945</v>
      </c>
    </row>
    <row r="160" spans="1:9" x14ac:dyDescent="0.3">
      <c r="A160" t="s">
        <v>319</v>
      </c>
      <c r="B160" t="s">
        <v>320</v>
      </c>
      <c r="C160" t="s">
        <v>236</v>
      </c>
      <c r="D160">
        <v>4.0999999999999996</v>
      </c>
      <c r="E160">
        <v>3798</v>
      </c>
      <c r="F160">
        <v>341</v>
      </c>
      <c r="G160">
        <v>1099</v>
      </c>
      <c r="H160">
        <v>1129</v>
      </c>
      <c r="I160" t="s">
        <v>955</v>
      </c>
    </row>
    <row r="161" spans="1:9" x14ac:dyDescent="0.3">
      <c r="A161" t="s">
        <v>319</v>
      </c>
      <c r="B161" t="s">
        <v>321</v>
      </c>
      <c r="C161" t="s">
        <v>236</v>
      </c>
      <c r="D161">
        <v>4.0999999999999996</v>
      </c>
      <c r="E161">
        <v>1888</v>
      </c>
      <c r="F161">
        <v>186</v>
      </c>
      <c r="G161">
        <v>1099</v>
      </c>
      <c r="H161">
        <v>1129</v>
      </c>
      <c r="I161" t="s">
        <v>955</v>
      </c>
    </row>
    <row r="162" spans="1:9" x14ac:dyDescent="0.3">
      <c r="A162" t="s">
        <v>284</v>
      </c>
      <c r="B162" t="s">
        <v>326</v>
      </c>
      <c r="C162" t="s">
        <v>236</v>
      </c>
      <c r="D162">
        <v>4.2</v>
      </c>
      <c r="E162">
        <v>19030</v>
      </c>
      <c r="F162">
        <v>2104</v>
      </c>
      <c r="G162">
        <v>1329</v>
      </c>
      <c r="H162">
        <v>1389</v>
      </c>
      <c r="I162" t="s">
        <v>953</v>
      </c>
    </row>
    <row r="163" spans="1:9" x14ac:dyDescent="0.3">
      <c r="A163" t="s">
        <v>625</v>
      </c>
      <c r="B163" t="s">
        <v>626</v>
      </c>
      <c r="C163" t="s">
        <v>236</v>
      </c>
      <c r="D163">
        <v>4.2</v>
      </c>
      <c r="E163">
        <v>1372</v>
      </c>
      <c r="F163">
        <v>111</v>
      </c>
      <c r="G163">
        <v>1945</v>
      </c>
      <c r="H163">
        <v>2048</v>
      </c>
      <c r="I163" t="s">
        <v>942</v>
      </c>
    </row>
    <row r="164" spans="1:9" x14ac:dyDescent="0.3">
      <c r="A164" t="s">
        <v>781</v>
      </c>
      <c r="B164" t="s">
        <v>782</v>
      </c>
      <c r="C164" t="s">
        <v>236</v>
      </c>
      <c r="D164">
        <v>4.0999999999999996</v>
      </c>
      <c r="E164">
        <v>294</v>
      </c>
      <c r="F164">
        <v>55</v>
      </c>
      <c r="G164">
        <v>7799</v>
      </c>
      <c r="H164">
        <v>8449</v>
      </c>
      <c r="I164" t="s">
        <v>971</v>
      </c>
    </row>
    <row r="165" spans="1:9" x14ac:dyDescent="0.3">
      <c r="A165" t="s">
        <v>826</v>
      </c>
      <c r="B165" t="s">
        <v>827</v>
      </c>
      <c r="C165" t="s">
        <v>236</v>
      </c>
      <c r="D165">
        <v>4.0999999999999996</v>
      </c>
      <c r="E165">
        <v>8035</v>
      </c>
      <c r="F165">
        <v>807</v>
      </c>
      <c r="G165">
        <v>1680</v>
      </c>
      <c r="H165">
        <v>1849</v>
      </c>
      <c r="I165" t="s">
        <v>946</v>
      </c>
    </row>
    <row r="166" spans="1:9" x14ac:dyDescent="0.3">
      <c r="A166" t="s">
        <v>870</v>
      </c>
      <c r="B166" t="s">
        <v>871</v>
      </c>
      <c r="C166" t="s">
        <v>236</v>
      </c>
      <c r="D166">
        <v>4.0999999999999996</v>
      </c>
      <c r="E166">
        <v>12357</v>
      </c>
      <c r="F166">
        <v>1173</v>
      </c>
      <c r="G166">
        <v>1410</v>
      </c>
      <c r="H166">
        <v>1590</v>
      </c>
      <c r="I166" t="s">
        <v>940</v>
      </c>
    </row>
    <row r="167" spans="1:9" x14ac:dyDescent="0.3">
      <c r="A167" t="s">
        <v>888</v>
      </c>
      <c r="B167" t="s">
        <v>889</v>
      </c>
      <c r="C167" t="s">
        <v>236</v>
      </c>
      <c r="D167">
        <v>3.9</v>
      </c>
      <c r="E167">
        <v>1290</v>
      </c>
      <c r="F167">
        <v>119</v>
      </c>
      <c r="G167">
        <v>1571</v>
      </c>
      <c r="H167">
        <v>1749</v>
      </c>
      <c r="I167" t="s">
        <v>944</v>
      </c>
    </row>
    <row r="168" spans="1:9" x14ac:dyDescent="0.3">
      <c r="A168" t="s">
        <v>771</v>
      </c>
      <c r="B168" t="s">
        <v>773</v>
      </c>
      <c r="C168" t="s">
        <v>772</v>
      </c>
      <c r="D168">
        <v>3.7</v>
      </c>
      <c r="E168">
        <v>9</v>
      </c>
      <c r="F168">
        <v>0</v>
      </c>
      <c r="G168">
        <v>1249</v>
      </c>
      <c r="H168">
        <v>1299</v>
      </c>
      <c r="I168" t="s">
        <v>948</v>
      </c>
    </row>
    <row r="169" spans="1:9" x14ac:dyDescent="0.3">
      <c r="A169" t="s">
        <v>153</v>
      </c>
      <c r="B169" t="s">
        <v>155</v>
      </c>
      <c r="C169" t="s">
        <v>154</v>
      </c>
      <c r="D169">
        <v>4.2</v>
      </c>
      <c r="E169">
        <v>1828</v>
      </c>
      <c r="F169">
        <v>238</v>
      </c>
      <c r="G169">
        <v>5999</v>
      </c>
      <c r="H169">
        <v>9499</v>
      </c>
      <c r="I169" t="s">
        <v>973</v>
      </c>
    </row>
    <row r="170" spans="1:9" x14ac:dyDescent="0.3">
      <c r="A170" t="s">
        <v>265</v>
      </c>
      <c r="B170" t="s">
        <v>266</v>
      </c>
      <c r="C170" t="s">
        <v>154</v>
      </c>
      <c r="D170">
        <v>3.9</v>
      </c>
      <c r="E170">
        <v>1036</v>
      </c>
      <c r="F170">
        <v>75</v>
      </c>
      <c r="G170">
        <v>958</v>
      </c>
      <c r="H170">
        <v>999</v>
      </c>
      <c r="I170" t="s">
        <v>953</v>
      </c>
    </row>
    <row r="171" spans="1:9" x14ac:dyDescent="0.3">
      <c r="A171" t="s">
        <v>265</v>
      </c>
      <c r="B171" t="s">
        <v>417</v>
      </c>
      <c r="C171" t="s">
        <v>154</v>
      </c>
      <c r="D171">
        <v>3.8</v>
      </c>
      <c r="E171">
        <v>717</v>
      </c>
      <c r="F171">
        <v>65</v>
      </c>
      <c r="G171">
        <v>943</v>
      </c>
      <c r="H171">
        <v>992</v>
      </c>
      <c r="I171" t="s">
        <v>953</v>
      </c>
    </row>
    <row r="172" spans="1:9" x14ac:dyDescent="0.3">
      <c r="A172" t="s">
        <v>468</v>
      </c>
      <c r="B172" t="s">
        <v>469</v>
      </c>
      <c r="C172" t="s">
        <v>154</v>
      </c>
      <c r="D172">
        <v>3.9</v>
      </c>
      <c r="E172">
        <v>1734</v>
      </c>
      <c r="F172">
        <v>132</v>
      </c>
      <c r="G172">
        <v>1236</v>
      </c>
      <c r="H172">
        <v>1309</v>
      </c>
      <c r="I172" t="s">
        <v>942</v>
      </c>
    </row>
    <row r="173" spans="1:9" x14ac:dyDescent="0.3">
      <c r="A173" t="s">
        <v>470</v>
      </c>
      <c r="B173" t="s">
        <v>471</v>
      </c>
      <c r="C173" t="s">
        <v>154</v>
      </c>
      <c r="D173">
        <v>3.9</v>
      </c>
      <c r="E173">
        <v>13997</v>
      </c>
      <c r="F173">
        <v>1227</v>
      </c>
      <c r="G173">
        <v>947</v>
      </c>
      <c r="H173">
        <v>1010</v>
      </c>
      <c r="I173" t="s">
        <v>939</v>
      </c>
    </row>
    <row r="174" spans="1:9" x14ac:dyDescent="0.3">
      <c r="A174" t="s">
        <v>472</v>
      </c>
      <c r="B174" t="s">
        <v>473</v>
      </c>
      <c r="C174" t="s">
        <v>154</v>
      </c>
      <c r="D174">
        <v>3.8</v>
      </c>
      <c r="E174">
        <v>263</v>
      </c>
      <c r="F174">
        <v>17</v>
      </c>
      <c r="G174">
        <v>940</v>
      </c>
      <c r="H174">
        <v>968</v>
      </c>
      <c r="I174" t="s">
        <v>955</v>
      </c>
    </row>
    <row r="175" spans="1:9" x14ac:dyDescent="0.3">
      <c r="A175" t="s">
        <v>472</v>
      </c>
      <c r="B175" t="s">
        <v>473</v>
      </c>
      <c r="C175" t="s">
        <v>154</v>
      </c>
      <c r="D175">
        <v>3.8</v>
      </c>
      <c r="E175">
        <v>263</v>
      </c>
      <c r="F175">
        <v>17</v>
      </c>
      <c r="G175">
        <v>917</v>
      </c>
      <c r="H175">
        <v>980</v>
      </c>
      <c r="I175" t="s">
        <v>939</v>
      </c>
    </row>
    <row r="176" spans="1:9" x14ac:dyDescent="0.3">
      <c r="A176" t="s">
        <v>521</v>
      </c>
      <c r="B176" t="s">
        <v>522</v>
      </c>
      <c r="C176" t="s">
        <v>154</v>
      </c>
      <c r="D176">
        <v>4</v>
      </c>
      <c r="E176">
        <v>239</v>
      </c>
      <c r="F176">
        <v>14</v>
      </c>
      <c r="G176">
        <v>1142</v>
      </c>
      <c r="H176">
        <v>1219</v>
      </c>
      <c r="I176" t="s">
        <v>939</v>
      </c>
    </row>
    <row r="177" spans="1:9" x14ac:dyDescent="0.3">
      <c r="A177" t="s">
        <v>521</v>
      </c>
      <c r="B177" t="s">
        <v>523</v>
      </c>
      <c r="C177" t="s">
        <v>154</v>
      </c>
      <c r="D177">
        <v>3.6</v>
      </c>
      <c r="E177">
        <v>55</v>
      </c>
      <c r="F177">
        <v>3</v>
      </c>
      <c r="G177">
        <v>1140</v>
      </c>
      <c r="H177">
        <v>1219</v>
      </c>
      <c r="I177" t="s">
        <v>939</v>
      </c>
    </row>
    <row r="178" spans="1:9" x14ac:dyDescent="0.3">
      <c r="A178" t="s">
        <v>635</v>
      </c>
      <c r="B178" t="s">
        <v>636</v>
      </c>
      <c r="C178" t="s">
        <v>154</v>
      </c>
      <c r="D178">
        <v>3.8</v>
      </c>
      <c r="E178">
        <v>1072</v>
      </c>
      <c r="F178">
        <v>77</v>
      </c>
      <c r="G178">
        <v>1105</v>
      </c>
      <c r="H178">
        <v>1160</v>
      </c>
      <c r="I178" t="s">
        <v>953</v>
      </c>
    </row>
    <row r="179" spans="1:9" x14ac:dyDescent="0.3">
      <c r="A179" t="s">
        <v>635</v>
      </c>
      <c r="B179" t="s">
        <v>636</v>
      </c>
      <c r="C179" t="s">
        <v>154</v>
      </c>
      <c r="D179">
        <v>3.8</v>
      </c>
      <c r="E179">
        <v>1072</v>
      </c>
      <c r="F179">
        <v>77</v>
      </c>
      <c r="G179">
        <v>1099</v>
      </c>
      <c r="H179">
        <v>1172</v>
      </c>
      <c r="I179" t="s">
        <v>939</v>
      </c>
    </row>
    <row r="180" spans="1:9" x14ac:dyDescent="0.3">
      <c r="A180" t="s">
        <v>800</v>
      </c>
      <c r="B180" t="s">
        <v>801</v>
      </c>
      <c r="C180" t="s">
        <v>154</v>
      </c>
      <c r="D180">
        <v>3.8</v>
      </c>
      <c r="E180">
        <v>4787</v>
      </c>
      <c r="F180">
        <v>423</v>
      </c>
      <c r="G180">
        <v>1332</v>
      </c>
      <c r="H180">
        <v>1413</v>
      </c>
      <c r="I180" t="s">
        <v>942</v>
      </c>
    </row>
    <row r="181" spans="1:9" x14ac:dyDescent="0.3">
      <c r="A181" t="s">
        <v>828</v>
      </c>
      <c r="B181" t="s">
        <v>829</v>
      </c>
      <c r="C181" t="s">
        <v>154</v>
      </c>
      <c r="D181">
        <v>4.0999999999999996</v>
      </c>
      <c r="E181">
        <v>6949</v>
      </c>
      <c r="F181">
        <v>1353</v>
      </c>
      <c r="G181">
        <v>11999</v>
      </c>
      <c r="H181">
        <v>16499</v>
      </c>
      <c r="I181" t="s">
        <v>965</v>
      </c>
    </row>
    <row r="182" spans="1:9" x14ac:dyDescent="0.3">
      <c r="A182" t="s">
        <v>865</v>
      </c>
      <c r="B182" t="s">
        <v>866</v>
      </c>
      <c r="C182" t="s">
        <v>154</v>
      </c>
      <c r="D182">
        <v>3.9</v>
      </c>
      <c r="E182">
        <v>85</v>
      </c>
      <c r="F182">
        <v>4</v>
      </c>
      <c r="G182">
        <v>980</v>
      </c>
      <c r="H182">
        <v>990</v>
      </c>
      <c r="I182" t="s">
        <v>958</v>
      </c>
    </row>
    <row r="183" spans="1:9" x14ac:dyDescent="0.3">
      <c r="A183" t="s">
        <v>356</v>
      </c>
      <c r="B183" t="s">
        <v>358</v>
      </c>
      <c r="C183" t="s">
        <v>357</v>
      </c>
      <c r="D183">
        <v>4.2</v>
      </c>
      <c r="E183">
        <v>21548</v>
      </c>
      <c r="F183">
        <v>2509</v>
      </c>
      <c r="G183">
        <v>16999</v>
      </c>
      <c r="H183">
        <v>22999</v>
      </c>
      <c r="I183" t="s">
        <v>952</v>
      </c>
    </row>
    <row r="184" spans="1:9" x14ac:dyDescent="0.3">
      <c r="A184" t="s">
        <v>580</v>
      </c>
      <c r="B184" t="s">
        <v>358</v>
      </c>
      <c r="C184" t="s">
        <v>357</v>
      </c>
      <c r="D184">
        <v>4.2</v>
      </c>
      <c r="E184">
        <v>21548</v>
      </c>
      <c r="F184">
        <v>2509</v>
      </c>
      <c r="G184">
        <v>16999</v>
      </c>
      <c r="H184">
        <v>22999</v>
      </c>
      <c r="I184" t="s">
        <v>952</v>
      </c>
    </row>
    <row r="185" spans="1:9" x14ac:dyDescent="0.3">
      <c r="A185" t="s">
        <v>26</v>
      </c>
      <c r="B185" t="s">
        <v>28</v>
      </c>
      <c r="C185" t="s">
        <v>27</v>
      </c>
      <c r="D185">
        <v>4.0999999999999996</v>
      </c>
      <c r="E185">
        <v>52643</v>
      </c>
      <c r="F185">
        <v>5307</v>
      </c>
      <c r="G185">
        <v>7999</v>
      </c>
      <c r="H185">
        <v>10999</v>
      </c>
      <c r="I185" t="s">
        <v>965</v>
      </c>
    </row>
    <row r="186" spans="1:9" x14ac:dyDescent="0.3">
      <c r="A186" t="s">
        <v>37</v>
      </c>
      <c r="B186" t="s">
        <v>28</v>
      </c>
      <c r="C186" t="s">
        <v>27</v>
      </c>
      <c r="D186">
        <v>4.0999999999999996</v>
      </c>
      <c r="E186">
        <v>52643</v>
      </c>
      <c r="F186">
        <v>5307</v>
      </c>
      <c r="G186">
        <v>7999</v>
      </c>
      <c r="H186">
        <v>10999</v>
      </c>
      <c r="I186" t="s">
        <v>965</v>
      </c>
    </row>
    <row r="187" spans="1:9" x14ac:dyDescent="0.3">
      <c r="A187" t="s">
        <v>40</v>
      </c>
      <c r="B187" t="s">
        <v>41</v>
      </c>
      <c r="C187" t="s">
        <v>27</v>
      </c>
      <c r="D187">
        <v>4.2</v>
      </c>
      <c r="E187">
        <v>19383</v>
      </c>
      <c r="F187">
        <v>2485</v>
      </c>
      <c r="G187">
        <v>12999</v>
      </c>
      <c r="H187">
        <v>19999</v>
      </c>
      <c r="I187" t="s">
        <v>947</v>
      </c>
    </row>
    <row r="188" spans="1:9" x14ac:dyDescent="0.3">
      <c r="A188" t="s">
        <v>42</v>
      </c>
      <c r="B188" t="s">
        <v>43</v>
      </c>
      <c r="C188" t="s">
        <v>27</v>
      </c>
      <c r="D188">
        <v>4.2</v>
      </c>
      <c r="E188">
        <v>13588</v>
      </c>
      <c r="F188">
        <v>1395</v>
      </c>
      <c r="G188">
        <v>9999</v>
      </c>
      <c r="H188">
        <v>16999</v>
      </c>
      <c r="I188" t="s">
        <v>974</v>
      </c>
    </row>
    <row r="189" spans="1:9" x14ac:dyDescent="0.3">
      <c r="A189" t="s">
        <v>46</v>
      </c>
      <c r="B189" t="s">
        <v>41</v>
      </c>
      <c r="C189" t="s">
        <v>27</v>
      </c>
      <c r="D189">
        <v>4.2</v>
      </c>
      <c r="E189">
        <v>19383</v>
      </c>
      <c r="F189">
        <v>2485</v>
      </c>
      <c r="G189">
        <v>12999</v>
      </c>
      <c r="H189">
        <v>19999</v>
      </c>
      <c r="I189" t="s">
        <v>947</v>
      </c>
    </row>
    <row r="190" spans="1:9" x14ac:dyDescent="0.3">
      <c r="A190" t="s">
        <v>65</v>
      </c>
      <c r="B190" t="s">
        <v>43</v>
      </c>
      <c r="C190" t="s">
        <v>27</v>
      </c>
      <c r="D190">
        <v>4.2</v>
      </c>
      <c r="E190">
        <v>13588</v>
      </c>
      <c r="F190">
        <v>1395</v>
      </c>
      <c r="G190">
        <v>9999</v>
      </c>
      <c r="H190">
        <v>16999</v>
      </c>
      <c r="I190" t="s">
        <v>974</v>
      </c>
    </row>
    <row r="191" spans="1:9" x14ac:dyDescent="0.3">
      <c r="A191" t="s">
        <v>98</v>
      </c>
      <c r="B191" t="s">
        <v>99</v>
      </c>
      <c r="C191" t="s">
        <v>27</v>
      </c>
      <c r="D191">
        <v>4.2</v>
      </c>
      <c r="E191">
        <v>131096</v>
      </c>
      <c r="F191">
        <v>13299</v>
      </c>
      <c r="G191">
        <v>14999</v>
      </c>
      <c r="H191">
        <v>21999</v>
      </c>
      <c r="I191" t="s">
        <v>959</v>
      </c>
    </row>
    <row r="192" spans="1:9" x14ac:dyDescent="0.3">
      <c r="A192" t="s">
        <v>130</v>
      </c>
      <c r="B192" t="s">
        <v>131</v>
      </c>
      <c r="C192" t="s">
        <v>27</v>
      </c>
      <c r="D192">
        <v>4.0999999999999996</v>
      </c>
      <c r="E192">
        <v>7426</v>
      </c>
      <c r="F192">
        <v>817</v>
      </c>
      <c r="G192">
        <v>15999</v>
      </c>
      <c r="H192">
        <v>21999</v>
      </c>
      <c r="I192" t="s">
        <v>965</v>
      </c>
    </row>
    <row r="193" spans="1:9" x14ac:dyDescent="0.3">
      <c r="A193" t="s">
        <v>136</v>
      </c>
      <c r="B193" t="s">
        <v>131</v>
      </c>
      <c r="C193" t="s">
        <v>27</v>
      </c>
      <c r="D193">
        <v>4.0999999999999996</v>
      </c>
      <c r="E193">
        <v>7426</v>
      </c>
      <c r="F193">
        <v>817</v>
      </c>
      <c r="G193">
        <v>15999</v>
      </c>
      <c r="H193">
        <v>21999</v>
      </c>
      <c r="I193" t="s">
        <v>965</v>
      </c>
    </row>
    <row r="194" spans="1:9" x14ac:dyDescent="0.3">
      <c r="A194" t="s">
        <v>177</v>
      </c>
      <c r="B194" t="s">
        <v>178</v>
      </c>
      <c r="C194" t="s">
        <v>27</v>
      </c>
      <c r="D194">
        <v>4.2</v>
      </c>
      <c r="E194">
        <v>4912</v>
      </c>
      <c r="F194">
        <v>669</v>
      </c>
      <c r="G194">
        <v>19999</v>
      </c>
      <c r="H194">
        <v>23999</v>
      </c>
      <c r="I194" t="s">
        <v>970</v>
      </c>
    </row>
    <row r="195" spans="1:9" x14ac:dyDescent="0.3">
      <c r="A195" t="s">
        <v>182</v>
      </c>
      <c r="B195" t="s">
        <v>183</v>
      </c>
      <c r="C195" t="s">
        <v>27</v>
      </c>
      <c r="D195">
        <v>4.0999999999999996</v>
      </c>
      <c r="E195">
        <v>12150</v>
      </c>
      <c r="F195">
        <v>1312</v>
      </c>
      <c r="G195">
        <v>11999</v>
      </c>
      <c r="H195">
        <v>16999</v>
      </c>
      <c r="I195" t="s">
        <v>963</v>
      </c>
    </row>
    <row r="196" spans="1:9" x14ac:dyDescent="0.3">
      <c r="A196" t="s">
        <v>197</v>
      </c>
      <c r="B196" t="s">
        <v>198</v>
      </c>
      <c r="C196" t="s">
        <v>27</v>
      </c>
      <c r="D196">
        <v>4.0999999999999996</v>
      </c>
      <c r="E196">
        <v>2672</v>
      </c>
      <c r="F196">
        <v>352</v>
      </c>
      <c r="G196">
        <v>10999</v>
      </c>
      <c r="H196">
        <v>16999</v>
      </c>
      <c r="I196" t="s">
        <v>947</v>
      </c>
    </row>
    <row r="197" spans="1:9" x14ac:dyDescent="0.3">
      <c r="A197" t="s">
        <v>199</v>
      </c>
      <c r="B197" t="s">
        <v>183</v>
      </c>
      <c r="C197" t="s">
        <v>27</v>
      </c>
      <c r="D197">
        <v>4.0999999999999996</v>
      </c>
      <c r="E197">
        <v>12150</v>
      </c>
      <c r="F197">
        <v>1312</v>
      </c>
      <c r="G197">
        <v>11999</v>
      </c>
      <c r="H197">
        <v>16999</v>
      </c>
      <c r="I197" t="s">
        <v>963</v>
      </c>
    </row>
    <row r="198" spans="1:9" x14ac:dyDescent="0.3">
      <c r="A198" t="s">
        <v>200</v>
      </c>
      <c r="B198" t="s">
        <v>201</v>
      </c>
      <c r="C198" t="s">
        <v>27</v>
      </c>
      <c r="D198">
        <v>4.2</v>
      </c>
      <c r="E198">
        <v>31532</v>
      </c>
      <c r="F198">
        <v>3687</v>
      </c>
      <c r="G198">
        <v>10499</v>
      </c>
      <c r="H198">
        <v>13999</v>
      </c>
      <c r="I198" t="s">
        <v>967</v>
      </c>
    </row>
    <row r="199" spans="1:9" x14ac:dyDescent="0.3">
      <c r="A199" t="s">
        <v>215</v>
      </c>
      <c r="B199" t="s">
        <v>216</v>
      </c>
      <c r="C199" t="s">
        <v>27</v>
      </c>
      <c r="D199">
        <v>4.0999999999999996</v>
      </c>
      <c r="E199">
        <v>16162</v>
      </c>
      <c r="F199">
        <v>2025</v>
      </c>
      <c r="G199">
        <v>12999</v>
      </c>
      <c r="H199">
        <v>17999</v>
      </c>
      <c r="I199" t="s">
        <v>965</v>
      </c>
    </row>
    <row r="200" spans="1:9" x14ac:dyDescent="0.3">
      <c r="A200" t="s">
        <v>240</v>
      </c>
      <c r="B200" t="s">
        <v>241</v>
      </c>
      <c r="C200" t="s">
        <v>27</v>
      </c>
      <c r="D200">
        <v>4.0999999999999996</v>
      </c>
      <c r="E200">
        <v>3377</v>
      </c>
      <c r="F200">
        <v>555</v>
      </c>
      <c r="G200">
        <v>14999</v>
      </c>
      <c r="H200">
        <v>21999</v>
      </c>
      <c r="I200" t="s">
        <v>959</v>
      </c>
    </row>
    <row r="201" spans="1:9" x14ac:dyDescent="0.3">
      <c r="A201" t="s">
        <v>249</v>
      </c>
      <c r="B201" t="s">
        <v>216</v>
      </c>
      <c r="C201" t="s">
        <v>27</v>
      </c>
      <c r="D201">
        <v>4.0999999999999996</v>
      </c>
      <c r="E201">
        <v>16162</v>
      </c>
      <c r="F201">
        <v>2025</v>
      </c>
      <c r="G201">
        <v>12999</v>
      </c>
      <c r="H201">
        <v>17999</v>
      </c>
      <c r="I201" t="s">
        <v>965</v>
      </c>
    </row>
    <row r="202" spans="1:9" x14ac:dyDescent="0.3">
      <c r="A202" t="s">
        <v>130</v>
      </c>
      <c r="B202" t="s">
        <v>259</v>
      </c>
      <c r="C202" t="s">
        <v>27</v>
      </c>
      <c r="D202">
        <v>4.0999999999999996</v>
      </c>
      <c r="E202">
        <v>1762</v>
      </c>
      <c r="F202">
        <v>215</v>
      </c>
      <c r="G202">
        <v>17999</v>
      </c>
      <c r="H202">
        <v>24999</v>
      </c>
      <c r="I202" t="s">
        <v>966</v>
      </c>
    </row>
    <row r="203" spans="1:9" x14ac:dyDescent="0.3">
      <c r="A203" t="s">
        <v>269</v>
      </c>
      <c r="B203" t="s">
        <v>198</v>
      </c>
      <c r="C203" t="s">
        <v>27</v>
      </c>
      <c r="D203">
        <v>4.0999999999999996</v>
      </c>
      <c r="E203">
        <v>2672</v>
      </c>
      <c r="F203">
        <v>352</v>
      </c>
      <c r="G203">
        <v>10999</v>
      </c>
      <c r="H203">
        <v>16999</v>
      </c>
      <c r="I203" t="s">
        <v>947</v>
      </c>
    </row>
    <row r="204" spans="1:9" x14ac:dyDescent="0.3">
      <c r="A204" t="s">
        <v>278</v>
      </c>
      <c r="B204" t="s">
        <v>279</v>
      </c>
      <c r="C204" t="s">
        <v>27</v>
      </c>
      <c r="D204">
        <v>4.2</v>
      </c>
      <c r="E204">
        <v>8152</v>
      </c>
      <c r="F204">
        <v>1046</v>
      </c>
      <c r="G204">
        <v>11999</v>
      </c>
      <c r="H204">
        <v>17999</v>
      </c>
      <c r="I204" t="s">
        <v>962</v>
      </c>
    </row>
    <row r="205" spans="1:9" x14ac:dyDescent="0.3">
      <c r="A205" t="s">
        <v>343</v>
      </c>
      <c r="B205" t="s">
        <v>344</v>
      </c>
      <c r="C205" t="s">
        <v>27</v>
      </c>
      <c r="D205">
        <v>3.7</v>
      </c>
      <c r="E205">
        <v>26315</v>
      </c>
      <c r="F205">
        <v>3172</v>
      </c>
      <c r="G205">
        <v>9999</v>
      </c>
      <c r="H205">
        <v>13999</v>
      </c>
      <c r="I205" t="s">
        <v>966</v>
      </c>
    </row>
    <row r="206" spans="1:9" x14ac:dyDescent="0.3">
      <c r="A206" t="s">
        <v>136</v>
      </c>
      <c r="B206" t="s">
        <v>259</v>
      </c>
      <c r="C206" t="s">
        <v>27</v>
      </c>
      <c r="D206">
        <v>4.0999999999999996</v>
      </c>
      <c r="E206">
        <v>1762</v>
      </c>
      <c r="F206">
        <v>215</v>
      </c>
      <c r="G206">
        <v>17999</v>
      </c>
      <c r="H206">
        <v>24999</v>
      </c>
      <c r="I206" t="s">
        <v>966</v>
      </c>
    </row>
    <row r="207" spans="1:9" x14ac:dyDescent="0.3">
      <c r="A207" t="s">
        <v>375</v>
      </c>
      <c r="B207" t="s">
        <v>376</v>
      </c>
      <c r="C207" t="s">
        <v>27</v>
      </c>
      <c r="D207">
        <v>4.2</v>
      </c>
      <c r="E207">
        <v>31532</v>
      </c>
      <c r="F207">
        <v>3687</v>
      </c>
      <c r="G207">
        <v>10499</v>
      </c>
      <c r="H207">
        <v>13999</v>
      </c>
      <c r="I207" t="s">
        <v>967</v>
      </c>
    </row>
    <row r="208" spans="1:9" x14ac:dyDescent="0.3">
      <c r="A208" t="s">
        <v>405</v>
      </c>
      <c r="B208" t="s">
        <v>241</v>
      </c>
      <c r="C208" t="s">
        <v>27</v>
      </c>
      <c r="D208">
        <v>4.0999999999999996</v>
      </c>
      <c r="E208">
        <v>3377</v>
      </c>
      <c r="F208">
        <v>555</v>
      </c>
      <c r="G208">
        <v>14999</v>
      </c>
      <c r="H208">
        <v>21999</v>
      </c>
      <c r="I208" t="s">
        <v>959</v>
      </c>
    </row>
    <row r="209" spans="1:9" x14ac:dyDescent="0.3">
      <c r="A209" t="s">
        <v>177</v>
      </c>
      <c r="B209" t="s">
        <v>406</v>
      </c>
      <c r="C209" t="s">
        <v>27</v>
      </c>
      <c r="D209">
        <v>4.0999999999999996</v>
      </c>
      <c r="E209">
        <v>2930</v>
      </c>
      <c r="F209">
        <v>388</v>
      </c>
      <c r="G209">
        <v>21499</v>
      </c>
      <c r="H209">
        <v>25999</v>
      </c>
      <c r="I209" t="s">
        <v>949</v>
      </c>
    </row>
    <row r="210" spans="1:9" x14ac:dyDescent="0.3">
      <c r="A210" t="s">
        <v>411</v>
      </c>
      <c r="B210" t="s">
        <v>412</v>
      </c>
      <c r="C210" t="s">
        <v>27</v>
      </c>
      <c r="D210">
        <v>4.0999999999999996</v>
      </c>
      <c r="E210">
        <v>6281</v>
      </c>
      <c r="F210">
        <v>909</v>
      </c>
      <c r="G210">
        <v>22999</v>
      </c>
      <c r="H210">
        <v>30999</v>
      </c>
      <c r="I210" t="s">
        <v>967</v>
      </c>
    </row>
    <row r="211" spans="1:9" x14ac:dyDescent="0.3">
      <c r="A211" t="s">
        <v>427</v>
      </c>
      <c r="B211" t="s">
        <v>99</v>
      </c>
      <c r="C211" t="s">
        <v>27</v>
      </c>
      <c r="D211">
        <v>4.2</v>
      </c>
      <c r="E211">
        <v>131096</v>
      </c>
      <c r="F211">
        <v>13299</v>
      </c>
      <c r="G211">
        <v>14999</v>
      </c>
      <c r="H211">
        <v>21999</v>
      </c>
      <c r="I211" t="s">
        <v>959</v>
      </c>
    </row>
    <row r="212" spans="1:9" x14ac:dyDescent="0.3">
      <c r="A212" t="s">
        <v>491</v>
      </c>
      <c r="B212" t="s">
        <v>492</v>
      </c>
      <c r="C212" t="s">
        <v>27</v>
      </c>
      <c r="D212">
        <v>4.0999999999999996</v>
      </c>
      <c r="E212">
        <v>3394</v>
      </c>
      <c r="F212">
        <v>500</v>
      </c>
      <c r="G212">
        <v>24999</v>
      </c>
      <c r="H212">
        <v>34999</v>
      </c>
      <c r="I212" t="s">
        <v>966</v>
      </c>
    </row>
    <row r="213" spans="1:9" x14ac:dyDescent="0.3">
      <c r="A213" t="s">
        <v>502</v>
      </c>
      <c r="B213" t="s">
        <v>492</v>
      </c>
      <c r="C213" t="s">
        <v>27</v>
      </c>
      <c r="D213">
        <v>4.0999999999999996</v>
      </c>
      <c r="E213">
        <v>3394</v>
      </c>
      <c r="F213">
        <v>500</v>
      </c>
      <c r="G213">
        <v>24999</v>
      </c>
      <c r="H213">
        <v>34999</v>
      </c>
      <c r="I213" t="s">
        <v>966</v>
      </c>
    </row>
    <row r="214" spans="1:9" x14ac:dyDescent="0.3">
      <c r="A214" t="s">
        <v>528</v>
      </c>
      <c r="B214" t="s">
        <v>529</v>
      </c>
      <c r="C214" t="s">
        <v>27</v>
      </c>
      <c r="D214">
        <v>3.8</v>
      </c>
      <c r="E214">
        <v>1301</v>
      </c>
      <c r="F214">
        <v>159</v>
      </c>
      <c r="G214">
        <v>9397</v>
      </c>
      <c r="H214">
        <v>10350</v>
      </c>
      <c r="I214" t="s">
        <v>946</v>
      </c>
    </row>
    <row r="215" spans="1:9" x14ac:dyDescent="0.3">
      <c r="A215" t="s">
        <v>558</v>
      </c>
      <c r="B215" t="s">
        <v>412</v>
      </c>
      <c r="C215" t="s">
        <v>27</v>
      </c>
      <c r="D215">
        <v>4.0999999999999996</v>
      </c>
      <c r="E215">
        <v>6281</v>
      </c>
      <c r="F215">
        <v>909</v>
      </c>
      <c r="G215">
        <v>22999</v>
      </c>
      <c r="H215">
        <v>30999</v>
      </c>
      <c r="I215" t="s">
        <v>967</v>
      </c>
    </row>
    <row r="216" spans="1:9" x14ac:dyDescent="0.3">
      <c r="A216" t="s">
        <v>629</v>
      </c>
      <c r="B216" t="s">
        <v>630</v>
      </c>
      <c r="C216" t="s">
        <v>27</v>
      </c>
      <c r="D216">
        <v>4.2</v>
      </c>
      <c r="E216">
        <v>131096</v>
      </c>
      <c r="F216">
        <v>13299</v>
      </c>
      <c r="G216">
        <v>14999</v>
      </c>
      <c r="H216">
        <v>21999</v>
      </c>
      <c r="I216" t="s">
        <v>959</v>
      </c>
    </row>
    <row r="217" spans="1:9" x14ac:dyDescent="0.3">
      <c r="A217" t="s">
        <v>641</v>
      </c>
      <c r="B217" t="s">
        <v>642</v>
      </c>
      <c r="C217" t="s">
        <v>27</v>
      </c>
      <c r="D217">
        <v>4.3</v>
      </c>
      <c r="E217">
        <v>1715</v>
      </c>
      <c r="F217">
        <v>324</v>
      </c>
      <c r="G217">
        <v>39999</v>
      </c>
      <c r="H217">
        <v>49999</v>
      </c>
      <c r="I217" t="s">
        <v>975</v>
      </c>
    </row>
    <row r="218" spans="1:9" x14ac:dyDescent="0.3">
      <c r="A218" t="s">
        <v>809</v>
      </c>
      <c r="B218" t="s">
        <v>810</v>
      </c>
      <c r="C218" t="s">
        <v>27</v>
      </c>
      <c r="D218">
        <v>4.4000000000000004</v>
      </c>
      <c r="E218">
        <v>986</v>
      </c>
      <c r="F218">
        <v>202</v>
      </c>
      <c r="G218">
        <v>54999</v>
      </c>
      <c r="H218">
        <v>69999</v>
      </c>
      <c r="I218" t="s">
        <v>976</v>
      </c>
    </row>
    <row r="219" spans="1:9" x14ac:dyDescent="0.3">
      <c r="A219" t="s">
        <v>818</v>
      </c>
      <c r="B219" t="s">
        <v>819</v>
      </c>
      <c r="C219" t="s">
        <v>27</v>
      </c>
      <c r="D219">
        <v>4</v>
      </c>
      <c r="E219">
        <v>942</v>
      </c>
      <c r="F219">
        <v>170</v>
      </c>
      <c r="G219">
        <v>34999</v>
      </c>
      <c r="H219">
        <v>55999</v>
      </c>
      <c r="I219" t="s">
        <v>961</v>
      </c>
    </row>
    <row r="220" spans="1:9" x14ac:dyDescent="0.3">
      <c r="A220" t="s">
        <v>854</v>
      </c>
      <c r="B220" t="s">
        <v>855</v>
      </c>
      <c r="C220" t="s">
        <v>27</v>
      </c>
      <c r="D220">
        <v>4.2</v>
      </c>
      <c r="E220">
        <v>55709</v>
      </c>
      <c r="F220">
        <v>6028</v>
      </c>
      <c r="G220">
        <v>16499</v>
      </c>
      <c r="H220">
        <v>19999</v>
      </c>
      <c r="I220" t="s">
        <v>949</v>
      </c>
    </row>
    <row r="221" spans="1:9" x14ac:dyDescent="0.3">
      <c r="A221" t="s">
        <v>858</v>
      </c>
      <c r="B221" t="s">
        <v>529</v>
      </c>
      <c r="C221" t="s">
        <v>27</v>
      </c>
      <c r="D221">
        <v>3.8</v>
      </c>
      <c r="E221">
        <v>1301</v>
      </c>
      <c r="F221">
        <v>159</v>
      </c>
      <c r="G221">
        <v>9999</v>
      </c>
      <c r="H221">
        <v>12999</v>
      </c>
      <c r="I221" t="s">
        <v>956</v>
      </c>
    </row>
    <row r="222" spans="1:9" x14ac:dyDescent="0.3">
      <c r="A222" t="s">
        <v>877</v>
      </c>
      <c r="B222" t="s">
        <v>878</v>
      </c>
      <c r="C222" t="s">
        <v>27</v>
      </c>
      <c r="D222">
        <v>4.2</v>
      </c>
      <c r="E222">
        <v>171</v>
      </c>
      <c r="F222">
        <v>50</v>
      </c>
      <c r="G222">
        <v>59999</v>
      </c>
      <c r="H222">
        <v>74999</v>
      </c>
      <c r="I222" t="s">
        <v>975</v>
      </c>
    </row>
    <row r="223" spans="1:9" x14ac:dyDescent="0.3">
      <c r="A223" t="s">
        <v>885</v>
      </c>
      <c r="B223" t="s">
        <v>642</v>
      </c>
      <c r="C223" t="s">
        <v>27</v>
      </c>
      <c r="D223">
        <v>4.3</v>
      </c>
      <c r="E223">
        <v>1715</v>
      </c>
      <c r="F223">
        <v>324</v>
      </c>
      <c r="G223">
        <v>39999</v>
      </c>
      <c r="H223">
        <v>49999</v>
      </c>
      <c r="I223" t="s">
        <v>975</v>
      </c>
    </row>
    <row r="224" spans="1:9" x14ac:dyDescent="0.3">
      <c r="A224" t="s">
        <v>894</v>
      </c>
      <c r="B224" t="s">
        <v>99</v>
      </c>
      <c r="C224" t="s">
        <v>27</v>
      </c>
      <c r="D224">
        <v>4.2</v>
      </c>
      <c r="E224">
        <v>131096</v>
      </c>
      <c r="F224">
        <v>13299</v>
      </c>
      <c r="G224">
        <v>14999</v>
      </c>
      <c r="H224">
        <v>21999</v>
      </c>
      <c r="I224" t="s">
        <v>959</v>
      </c>
    </row>
    <row r="225" spans="1:9" x14ac:dyDescent="0.3">
      <c r="A225" t="s">
        <v>895</v>
      </c>
      <c r="B225" t="s">
        <v>896</v>
      </c>
      <c r="C225" t="s">
        <v>27</v>
      </c>
      <c r="D225">
        <v>4.2</v>
      </c>
      <c r="E225">
        <v>32815</v>
      </c>
      <c r="F225">
        <v>3695</v>
      </c>
      <c r="G225">
        <v>14499</v>
      </c>
      <c r="H225">
        <v>16999</v>
      </c>
      <c r="I225" t="s">
        <v>957</v>
      </c>
    </row>
    <row r="226" spans="1:9" x14ac:dyDescent="0.3">
      <c r="A226" t="s">
        <v>922</v>
      </c>
      <c r="B226" t="s">
        <v>923</v>
      </c>
      <c r="C226" t="s">
        <v>27</v>
      </c>
      <c r="D226">
        <v>4.0999999999999996</v>
      </c>
      <c r="E226">
        <v>36213</v>
      </c>
      <c r="F226">
        <v>3551</v>
      </c>
      <c r="G226">
        <v>10999</v>
      </c>
      <c r="H226">
        <v>14999</v>
      </c>
      <c r="I226" t="s">
        <v>952</v>
      </c>
    </row>
    <row r="227" spans="1:9" x14ac:dyDescent="0.3">
      <c r="A227" t="s">
        <v>930</v>
      </c>
      <c r="B227" t="s">
        <v>931</v>
      </c>
      <c r="C227" t="s">
        <v>27</v>
      </c>
      <c r="D227">
        <v>4.2</v>
      </c>
      <c r="E227">
        <v>123</v>
      </c>
      <c r="F227">
        <v>16</v>
      </c>
      <c r="G227">
        <v>9499</v>
      </c>
      <c r="H227">
        <v>11999</v>
      </c>
      <c r="I227" t="s">
        <v>975</v>
      </c>
    </row>
    <row r="228" spans="1:9" x14ac:dyDescent="0.3">
      <c r="A228" t="s">
        <v>446</v>
      </c>
      <c r="B228" t="s">
        <v>448</v>
      </c>
      <c r="C228" t="s">
        <v>447</v>
      </c>
      <c r="D228">
        <v>4.0999999999999996</v>
      </c>
      <c r="E228">
        <v>6195</v>
      </c>
      <c r="F228">
        <v>449</v>
      </c>
      <c r="G228">
        <v>1300</v>
      </c>
      <c r="H228">
        <v>1390</v>
      </c>
      <c r="I228" t="s">
        <v>939</v>
      </c>
    </row>
    <row r="229" spans="1:9" x14ac:dyDescent="0.3">
      <c r="A229" t="s">
        <v>446</v>
      </c>
      <c r="B229" t="s">
        <v>448</v>
      </c>
      <c r="C229" t="s">
        <v>447</v>
      </c>
      <c r="D229">
        <v>4.0999999999999996</v>
      </c>
      <c r="E229">
        <v>6195</v>
      </c>
      <c r="F229">
        <v>449</v>
      </c>
      <c r="G229">
        <v>1300</v>
      </c>
      <c r="H229">
        <v>1370</v>
      </c>
      <c r="I229" t="s">
        <v>942</v>
      </c>
    </row>
    <row r="230" spans="1:9" x14ac:dyDescent="0.3">
      <c r="A230" t="s">
        <v>446</v>
      </c>
      <c r="B230" t="s">
        <v>448</v>
      </c>
      <c r="C230" t="s">
        <v>447</v>
      </c>
      <c r="D230">
        <v>4.0999999999999996</v>
      </c>
      <c r="E230">
        <v>6195</v>
      </c>
      <c r="F230">
        <v>449</v>
      </c>
      <c r="G230">
        <v>1300</v>
      </c>
      <c r="H230">
        <v>1340</v>
      </c>
      <c r="I230" t="s">
        <v>955</v>
      </c>
    </row>
    <row r="231" spans="1:9" x14ac:dyDescent="0.3">
      <c r="A231" t="s">
        <v>890</v>
      </c>
      <c r="B231" t="s">
        <v>891</v>
      </c>
      <c r="C231" t="s">
        <v>447</v>
      </c>
      <c r="D231">
        <v>3.8</v>
      </c>
      <c r="E231">
        <v>671</v>
      </c>
      <c r="F231">
        <v>55</v>
      </c>
      <c r="G231">
        <v>749</v>
      </c>
      <c r="H231">
        <v>779</v>
      </c>
      <c r="I231" t="s">
        <v>948</v>
      </c>
    </row>
    <row r="232" spans="1:9" x14ac:dyDescent="0.3">
      <c r="A232" t="s">
        <v>100</v>
      </c>
      <c r="B232" t="s">
        <v>102</v>
      </c>
      <c r="C232" t="s">
        <v>101</v>
      </c>
      <c r="D232">
        <v>4.2</v>
      </c>
      <c r="E232">
        <v>23261</v>
      </c>
      <c r="F232">
        <v>1709</v>
      </c>
      <c r="G232">
        <v>1299</v>
      </c>
      <c r="H232">
        <v>1599</v>
      </c>
      <c r="I232" t="s">
        <v>977</v>
      </c>
    </row>
    <row r="233" spans="1:9" x14ac:dyDescent="0.3">
      <c r="A233" t="s">
        <v>195</v>
      </c>
      <c r="B233" t="s">
        <v>196</v>
      </c>
      <c r="C233" t="s">
        <v>101</v>
      </c>
      <c r="D233">
        <v>4.0999999999999996</v>
      </c>
      <c r="E233">
        <v>5400</v>
      </c>
      <c r="F233">
        <v>386</v>
      </c>
      <c r="G233">
        <v>1399</v>
      </c>
      <c r="H233">
        <v>1699</v>
      </c>
      <c r="I233" t="s">
        <v>949</v>
      </c>
    </row>
    <row r="234" spans="1:9" x14ac:dyDescent="0.3">
      <c r="A234" t="s">
        <v>221</v>
      </c>
      <c r="B234" t="s">
        <v>102</v>
      </c>
      <c r="C234" t="s">
        <v>101</v>
      </c>
      <c r="D234">
        <v>4.0999999999999996</v>
      </c>
      <c r="E234">
        <v>4165</v>
      </c>
      <c r="F234">
        <v>305</v>
      </c>
      <c r="G234">
        <v>1449</v>
      </c>
      <c r="H234">
        <v>1599</v>
      </c>
      <c r="I234" t="s">
        <v>946</v>
      </c>
    </row>
    <row r="235" spans="1:9" x14ac:dyDescent="0.3">
      <c r="A235" t="s">
        <v>347</v>
      </c>
      <c r="B235" t="s">
        <v>348</v>
      </c>
      <c r="C235" t="s">
        <v>101</v>
      </c>
      <c r="D235">
        <v>4.0999999999999996</v>
      </c>
      <c r="E235">
        <v>20007</v>
      </c>
      <c r="F235">
        <v>1579</v>
      </c>
      <c r="G235">
        <v>2639</v>
      </c>
      <c r="H235">
        <v>2788</v>
      </c>
      <c r="I235" t="s">
        <v>942</v>
      </c>
    </row>
    <row r="236" spans="1:9" x14ac:dyDescent="0.3">
      <c r="A236" t="s">
        <v>354</v>
      </c>
      <c r="B236" t="s">
        <v>348</v>
      </c>
      <c r="C236" t="s">
        <v>101</v>
      </c>
      <c r="D236">
        <v>4.0999999999999996</v>
      </c>
      <c r="E236">
        <v>11908</v>
      </c>
      <c r="F236">
        <v>876</v>
      </c>
      <c r="G236">
        <v>2619</v>
      </c>
      <c r="H236">
        <v>2690</v>
      </c>
      <c r="I236" t="s">
        <v>955</v>
      </c>
    </row>
    <row r="237" spans="1:9" x14ac:dyDescent="0.3">
      <c r="A237" t="s">
        <v>195</v>
      </c>
      <c r="B237" t="s">
        <v>196</v>
      </c>
      <c r="C237" t="s">
        <v>101</v>
      </c>
      <c r="D237">
        <v>4.0999999999999996</v>
      </c>
      <c r="E237">
        <v>5400</v>
      </c>
      <c r="F237">
        <v>386</v>
      </c>
      <c r="G237">
        <v>1549</v>
      </c>
      <c r="H237">
        <v>1899</v>
      </c>
      <c r="I237" t="s">
        <v>977</v>
      </c>
    </row>
    <row r="238" spans="1:9" x14ac:dyDescent="0.3">
      <c r="A238" t="s">
        <v>559</v>
      </c>
      <c r="B238" t="s">
        <v>560</v>
      </c>
      <c r="C238" t="s">
        <v>101</v>
      </c>
      <c r="D238">
        <v>4</v>
      </c>
      <c r="E238">
        <v>2760</v>
      </c>
      <c r="F238">
        <v>187</v>
      </c>
      <c r="G238">
        <v>2269</v>
      </c>
      <c r="H238">
        <v>2379</v>
      </c>
      <c r="I238" t="s">
        <v>953</v>
      </c>
    </row>
    <row r="239" spans="1:9" x14ac:dyDescent="0.3">
      <c r="A239" t="s">
        <v>566</v>
      </c>
      <c r="B239" t="s">
        <v>567</v>
      </c>
      <c r="C239" t="s">
        <v>101</v>
      </c>
      <c r="D239">
        <v>4</v>
      </c>
      <c r="E239">
        <v>935</v>
      </c>
      <c r="F239">
        <v>65</v>
      </c>
      <c r="G239">
        <v>1387</v>
      </c>
      <c r="H239">
        <v>1415</v>
      </c>
      <c r="I239" t="s">
        <v>958</v>
      </c>
    </row>
    <row r="240" spans="1:9" x14ac:dyDescent="0.3">
      <c r="A240" t="s">
        <v>670</v>
      </c>
      <c r="B240" t="s">
        <v>671</v>
      </c>
      <c r="C240" t="s">
        <v>101</v>
      </c>
      <c r="D240">
        <v>3.9</v>
      </c>
      <c r="E240">
        <v>441</v>
      </c>
      <c r="F240">
        <v>25</v>
      </c>
      <c r="G240">
        <v>1757</v>
      </c>
      <c r="H240">
        <v>1863</v>
      </c>
      <c r="I240" t="s">
        <v>942</v>
      </c>
    </row>
    <row r="241" spans="1:9" x14ac:dyDescent="0.3">
      <c r="A241" t="s">
        <v>690</v>
      </c>
      <c r="B241" t="s">
        <v>691</v>
      </c>
      <c r="C241" t="s">
        <v>101</v>
      </c>
      <c r="D241">
        <v>4.2</v>
      </c>
      <c r="E241">
        <v>55346</v>
      </c>
      <c r="F241">
        <v>5187</v>
      </c>
      <c r="G241">
        <v>1490</v>
      </c>
      <c r="H241">
        <v>1599</v>
      </c>
      <c r="I241" t="s">
        <v>939</v>
      </c>
    </row>
    <row r="242" spans="1:9" x14ac:dyDescent="0.3">
      <c r="A242" t="s">
        <v>670</v>
      </c>
      <c r="B242" t="s">
        <v>799</v>
      </c>
      <c r="C242" t="s">
        <v>101</v>
      </c>
      <c r="D242">
        <v>3.9</v>
      </c>
      <c r="E242">
        <v>441</v>
      </c>
      <c r="F242">
        <v>25</v>
      </c>
      <c r="G242">
        <v>1698</v>
      </c>
      <c r="H242">
        <v>1737</v>
      </c>
      <c r="I242" t="s">
        <v>955</v>
      </c>
    </row>
    <row r="243" spans="1:9" x14ac:dyDescent="0.3">
      <c r="A243" t="s">
        <v>851</v>
      </c>
      <c r="B243" t="s">
        <v>852</v>
      </c>
      <c r="C243" t="s">
        <v>101</v>
      </c>
      <c r="D243">
        <v>4.0999999999999996</v>
      </c>
      <c r="E243">
        <v>30947</v>
      </c>
      <c r="F243">
        <v>2708</v>
      </c>
      <c r="G243">
        <v>1290</v>
      </c>
      <c r="H243">
        <v>1399</v>
      </c>
      <c r="I243" t="s">
        <v>971</v>
      </c>
    </row>
    <row r="244" spans="1:9" x14ac:dyDescent="0.3">
      <c r="A244" t="s">
        <v>458</v>
      </c>
      <c r="B244" t="s">
        <v>460</v>
      </c>
      <c r="C244" t="s">
        <v>459</v>
      </c>
      <c r="D244">
        <v>4.3</v>
      </c>
      <c r="E244">
        <v>37697</v>
      </c>
      <c r="F244">
        <v>5131</v>
      </c>
      <c r="G244">
        <v>29999</v>
      </c>
      <c r="H244">
        <v>39999</v>
      </c>
      <c r="I244" t="s">
        <v>967</v>
      </c>
    </row>
    <row r="245" spans="1:9" x14ac:dyDescent="0.3">
      <c r="A245" t="s">
        <v>507</v>
      </c>
      <c r="B245" t="s">
        <v>508</v>
      </c>
      <c r="C245" t="s">
        <v>459</v>
      </c>
      <c r="D245">
        <v>4.3</v>
      </c>
      <c r="E245">
        <v>5794</v>
      </c>
      <c r="F245">
        <v>676</v>
      </c>
      <c r="G245">
        <v>33999</v>
      </c>
      <c r="H245">
        <v>42999</v>
      </c>
      <c r="I245" t="s">
        <v>975</v>
      </c>
    </row>
    <row r="246" spans="1:9" x14ac:dyDescent="0.3">
      <c r="A246" t="s">
        <v>645</v>
      </c>
      <c r="B246" t="s">
        <v>646</v>
      </c>
      <c r="C246" t="s">
        <v>459</v>
      </c>
      <c r="D246">
        <v>4.3</v>
      </c>
      <c r="E246">
        <v>37697</v>
      </c>
      <c r="F246">
        <v>5131</v>
      </c>
      <c r="G246">
        <v>27999</v>
      </c>
      <c r="H246">
        <v>37999</v>
      </c>
      <c r="I246" t="s">
        <v>952</v>
      </c>
    </row>
    <row r="247" spans="1:9" x14ac:dyDescent="0.3">
      <c r="A247" t="s">
        <v>458</v>
      </c>
      <c r="B247" t="s">
        <v>508</v>
      </c>
      <c r="C247" t="s">
        <v>459</v>
      </c>
      <c r="D247">
        <v>4.3</v>
      </c>
      <c r="E247">
        <v>5794</v>
      </c>
      <c r="F247">
        <v>676</v>
      </c>
      <c r="G247">
        <v>33999</v>
      </c>
      <c r="H247">
        <v>42999</v>
      </c>
      <c r="I247" t="s">
        <v>975</v>
      </c>
    </row>
    <row r="248" spans="1:9" x14ac:dyDescent="0.3">
      <c r="A248" t="s">
        <v>507</v>
      </c>
      <c r="B248" t="s">
        <v>460</v>
      </c>
      <c r="C248" t="s">
        <v>459</v>
      </c>
      <c r="D248">
        <v>4.3</v>
      </c>
      <c r="E248">
        <v>37697</v>
      </c>
      <c r="F248">
        <v>5131</v>
      </c>
      <c r="G248">
        <v>30999</v>
      </c>
      <c r="H248">
        <v>39999</v>
      </c>
      <c r="I248" t="s">
        <v>972</v>
      </c>
    </row>
    <row r="249" spans="1:9" x14ac:dyDescent="0.3">
      <c r="A249" t="s">
        <v>71</v>
      </c>
      <c r="B249" t="s">
        <v>73</v>
      </c>
      <c r="C249" t="s">
        <v>72</v>
      </c>
      <c r="D249">
        <v>4.3</v>
      </c>
      <c r="E249">
        <v>22687</v>
      </c>
      <c r="F249">
        <v>2364</v>
      </c>
      <c r="G249">
        <v>17490</v>
      </c>
      <c r="H249">
        <v>29990</v>
      </c>
      <c r="I249" t="s">
        <v>974</v>
      </c>
    </row>
    <row r="250" spans="1:9" x14ac:dyDescent="0.3">
      <c r="A250" t="s">
        <v>74</v>
      </c>
      <c r="B250" t="s">
        <v>73</v>
      </c>
      <c r="C250" t="s">
        <v>72</v>
      </c>
      <c r="D250">
        <v>4.3</v>
      </c>
      <c r="E250">
        <v>22687</v>
      </c>
      <c r="F250">
        <v>2364</v>
      </c>
      <c r="G250">
        <v>17490</v>
      </c>
      <c r="H250">
        <v>29990</v>
      </c>
      <c r="I250" t="s">
        <v>974</v>
      </c>
    </row>
    <row r="251" spans="1:9" x14ac:dyDescent="0.3">
      <c r="A251" t="s">
        <v>137</v>
      </c>
      <c r="B251" t="s">
        <v>138</v>
      </c>
      <c r="C251" t="s">
        <v>72</v>
      </c>
      <c r="D251">
        <v>4.4000000000000004</v>
      </c>
      <c r="E251">
        <v>92406</v>
      </c>
      <c r="F251">
        <v>6861</v>
      </c>
      <c r="G251">
        <v>13490</v>
      </c>
      <c r="H251">
        <v>18999</v>
      </c>
      <c r="I251" t="s">
        <v>966</v>
      </c>
    </row>
    <row r="252" spans="1:9" x14ac:dyDescent="0.3">
      <c r="A252" t="s">
        <v>139</v>
      </c>
      <c r="B252" t="s">
        <v>140</v>
      </c>
      <c r="C252" t="s">
        <v>72</v>
      </c>
      <c r="D252">
        <v>4.5</v>
      </c>
      <c r="E252">
        <v>8456</v>
      </c>
      <c r="F252">
        <v>478</v>
      </c>
      <c r="G252">
        <v>19990</v>
      </c>
      <c r="H252">
        <v>22990</v>
      </c>
      <c r="I252" t="s">
        <v>943</v>
      </c>
    </row>
    <row r="253" spans="1:9" x14ac:dyDescent="0.3">
      <c r="A253" t="s">
        <v>171</v>
      </c>
      <c r="B253" t="s">
        <v>138</v>
      </c>
      <c r="C253" t="s">
        <v>72</v>
      </c>
      <c r="D253">
        <v>4.4000000000000004</v>
      </c>
      <c r="E253">
        <v>92406</v>
      </c>
      <c r="F253">
        <v>6861</v>
      </c>
      <c r="G253">
        <v>13490</v>
      </c>
      <c r="H253">
        <v>18999</v>
      </c>
      <c r="I253" t="s">
        <v>966</v>
      </c>
    </row>
    <row r="254" spans="1:9" x14ac:dyDescent="0.3">
      <c r="A254" t="s">
        <v>220</v>
      </c>
      <c r="B254" t="s">
        <v>140</v>
      </c>
      <c r="C254" t="s">
        <v>72</v>
      </c>
      <c r="D254">
        <v>4.3</v>
      </c>
      <c r="E254">
        <v>22025</v>
      </c>
      <c r="F254">
        <v>1618</v>
      </c>
      <c r="G254">
        <v>13990</v>
      </c>
      <c r="H254">
        <v>20990</v>
      </c>
      <c r="I254" t="s">
        <v>962</v>
      </c>
    </row>
    <row r="255" spans="1:9" x14ac:dyDescent="0.3">
      <c r="A255" t="s">
        <v>286</v>
      </c>
      <c r="B255" t="s">
        <v>287</v>
      </c>
      <c r="C255" t="s">
        <v>72</v>
      </c>
      <c r="D255">
        <v>4.4000000000000004</v>
      </c>
      <c r="E255">
        <v>51412</v>
      </c>
      <c r="F255">
        <v>3949</v>
      </c>
      <c r="G255">
        <v>17499</v>
      </c>
      <c r="H255">
        <v>25999</v>
      </c>
      <c r="I255" t="s">
        <v>969</v>
      </c>
    </row>
    <row r="256" spans="1:9" x14ac:dyDescent="0.3">
      <c r="A256" t="s">
        <v>288</v>
      </c>
      <c r="B256" t="s">
        <v>287</v>
      </c>
      <c r="C256" t="s">
        <v>72</v>
      </c>
      <c r="D256">
        <v>4.4000000000000004</v>
      </c>
      <c r="E256">
        <v>51412</v>
      </c>
      <c r="F256">
        <v>3949</v>
      </c>
      <c r="G256">
        <v>17499</v>
      </c>
      <c r="H256">
        <v>25999</v>
      </c>
      <c r="I256" t="s">
        <v>969</v>
      </c>
    </row>
    <row r="257" spans="1:9" x14ac:dyDescent="0.3">
      <c r="A257" t="s">
        <v>171</v>
      </c>
      <c r="B257" t="s">
        <v>313</v>
      </c>
      <c r="C257" t="s">
        <v>72</v>
      </c>
      <c r="D257">
        <v>4.3</v>
      </c>
      <c r="E257">
        <v>5021</v>
      </c>
      <c r="F257">
        <v>426</v>
      </c>
      <c r="G257">
        <v>16990</v>
      </c>
      <c r="H257">
        <v>22999</v>
      </c>
      <c r="I257" t="s">
        <v>952</v>
      </c>
    </row>
    <row r="258" spans="1:9" x14ac:dyDescent="0.3">
      <c r="A258" t="s">
        <v>476</v>
      </c>
      <c r="B258" t="s">
        <v>477</v>
      </c>
      <c r="C258" t="s">
        <v>72</v>
      </c>
      <c r="D258">
        <v>4.5</v>
      </c>
      <c r="E258">
        <v>74</v>
      </c>
      <c r="F258">
        <v>9</v>
      </c>
      <c r="G258">
        <v>17999</v>
      </c>
      <c r="H258">
        <v>22999</v>
      </c>
      <c r="I258" t="s">
        <v>976</v>
      </c>
    </row>
    <row r="259" spans="1:9" x14ac:dyDescent="0.3">
      <c r="A259" t="s">
        <v>573</v>
      </c>
      <c r="B259" t="s">
        <v>574</v>
      </c>
      <c r="C259" t="s">
        <v>72</v>
      </c>
      <c r="D259">
        <v>4.3</v>
      </c>
      <c r="E259">
        <v>31452</v>
      </c>
      <c r="F259">
        <v>4140</v>
      </c>
      <c r="G259">
        <v>29999</v>
      </c>
      <c r="H259">
        <v>38999</v>
      </c>
      <c r="I259" t="s">
        <v>956</v>
      </c>
    </row>
    <row r="260" spans="1:9" x14ac:dyDescent="0.3">
      <c r="A260" t="s">
        <v>577</v>
      </c>
      <c r="B260" t="s">
        <v>574</v>
      </c>
      <c r="C260" t="s">
        <v>72</v>
      </c>
      <c r="D260">
        <v>4.3</v>
      </c>
      <c r="E260">
        <v>31452</v>
      </c>
      <c r="F260">
        <v>4140</v>
      </c>
      <c r="G260">
        <v>29999</v>
      </c>
      <c r="H260">
        <v>38999</v>
      </c>
      <c r="I260" t="s">
        <v>956</v>
      </c>
    </row>
    <row r="261" spans="1:9" x14ac:dyDescent="0.3">
      <c r="A261" t="s">
        <v>704</v>
      </c>
      <c r="B261" t="s">
        <v>705</v>
      </c>
      <c r="C261" t="s">
        <v>72</v>
      </c>
      <c r="D261">
        <v>4.3</v>
      </c>
      <c r="E261">
        <v>3640</v>
      </c>
      <c r="F261">
        <v>260</v>
      </c>
      <c r="G261">
        <v>12990</v>
      </c>
      <c r="H261">
        <v>15990</v>
      </c>
      <c r="I261" t="s">
        <v>977</v>
      </c>
    </row>
    <row r="262" spans="1:9" x14ac:dyDescent="0.3">
      <c r="A262" t="s">
        <v>730</v>
      </c>
      <c r="B262" t="s">
        <v>731</v>
      </c>
      <c r="C262" t="s">
        <v>72</v>
      </c>
      <c r="D262">
        <v>4.4000000000000004</v>
      </c>
      <c r="E262">
        <v>1945</v>
      </c>
      <c r="F262">
        <v>101</v>
      </c>
      <c r="G262">
        <v>13999</v>
      </c>
      <c r="H262">
        <v>16990</v>
      </c>
      <c r="I262" t="s">
        <v>949</v>
      </c>
    </row>
    <row r="263" spans="1:9" x14ac:dyDescent="0.3">
      <c r="A263" t="s">
        <v>747</v>
      </c>
      <c r="B263" t="s">
        <v>705</v>
      </c>
      <c r="C263" t="s">
        <v>72</v>
      </c>
      <c r="D263">
        <v>4.3</v>
      </c>
      <c r="E263">
        <v>3640</v>
      </c>
      <c r="F263">
        <v>260</v>
      </c>
      <c r="G263">
        <v>12990</v>
      </c>
      <c r="H263">
        <v>15990</v>
      </c>
      <c r="I263" t="s">
        <v>977</v>
      </c>
    </row>
    <row r="264" spans="1:9" x14ac:dyDescent="0.3">
      <c r="A264" t="s">
        <v>750</v>
      </c>
      <c r="B264" t="s">
        <v>751</v>
      </c>
      <c r="C264" t="s">
        <v>72</v>
      </c>
      <c r="D264">
        <v>4.2</v>
      </c>
      <c r="E264">
        <v>16315</v>
      </c>
      <c r="F264">
        <v>2124</v>
      </c>
      <c r="G264">
        <v>25999</v>
      </c>
      <c r="H264">
        <v>37990</v>
      </c>
      <c r="I264" t="s">
        <v>959</v>
      </c>
    </row>
    <row r="265" spans="1:9" x14ac:dyDescent="0.3">
      <c r="A265" t="s">
        <v>787</v>
      </c>
      <c r="B265" t="s">
        <v>788</v>
      </c>
      <c r="C265" t="s">
        <v>72</v>
      </c>
      <c r="D265">
        <v>4.4000000000000004</v>
      </c>
      <c r="E265">
        <v>74942</v>
      </c>
      <c r="F265">
        <v>4507</v>
      </c>
      <c r="G265">
        <v>9990</v>
      </c>
      <c r="H265">
        <v>10990</v>
      </c>
      <c r="I265" t="s">
        <v>946</v>
      </c>
    </row>
    <row r="266" spans="1:9" x14ac:dyDescent="0.3">
      <c r="A266" t="s">
        <v>794</v>
      </c>
      <c r="B266" t="s">
        <v>795</v>
      </c>
      <c r="C266" t="s">
        <v>72</v>
      </c>
      <c r="D266">
        <v>4.2</v>
      </c>
      <c r="E266">
        <v>197</v>
      </c>
      <c r="F266">
        <v>10</v>
      </c>
      <c r="G266">
        <v>15499</v>
      </c>
      <c r="H266">
        <v>18999</v>
      </c>
      <c r="I266" t="s">
        <v>977</v>
      </c>
    </row>
    <row r="267" spans="1:9" x14ac:dyDescent="0.3">
      <c r="A267" t="s">
        <v>805</v>
      </c>
      <c r="B267" t="s">
        <v>477</v>
      </c>
      <c r="C267" t="s">
        <v>72</v>
      </c>
      <c r="D267">
        <v>4.5</v>
      </c>
      <c r="E267">
        <v>74</v>
      </c>
      <c r="F267">
        <v>9</v>
      </c>
      <c r="G267">
        <v>17999</v>
      </c>
      <c r="H267">
        <v>22999</v>
      </c>
      <c r="I267" t="s">
        <v>976</v>
      </c>
    </row>
    <row r="268" spans="1:9" x14ac:dyDescent="0.3">
      <c r="A268" t="s">
        <v>811</v>
      </c>
      <c r="B268" t="s">
        <v>812</v>
      </c>
      <c r="C268" t="s">
        <v>72</v>
      </c>
      <c r="D268">
        <v>4.0999999999999996</v>
      </c>
      <c r="E268">
        <v>347</v>
      </c>
      <c r="F268">
        <v>18</v>
      </c>
      <c r="G268">
        <v>14350</v>
      </c>
      <c r="H268">
        <v>16999</v>
      </c>
      <c r="I268" t="s">
        <v>978</v>
      </c>
    </row>
    <row r="269" spans="1:9" x14ac:dyDescent="0.3">
      <c r="A269" t="s">
        <v>820</v>
      </c>
      <c r="B269" t="s">
        <v>821</v>
      </c>
      <c r="C269" t="s">
        <v>72</v>
      </c>
      <c r="D269">
        <v>4.4000000000000004</v>
      </c>
      <c r="E269">
        <v>10791</v>
      </c>
      <c r="F269">
        <v>666</v>
      </c>
      <c r="G269">
        <v>14990</v>
      </c>
      <c r="H269">
        <v>15990</v>
      </c>
      <c r="I269" t="s">
        <v>939</v>
      </c>
    </row>
    <row r="270" spans="1:9" x14ac:dyDescent="0.3">
      <c r="A270" t="s">
        <v>822</v>
      </c>
      <c r="B270" t="s">
        <v>823</v>
      </c>
      <c r="C270" t="s">
        <v>72</v>
      </c>
      <c r="D270">
        <v>4.4000000000000004</v>
      </c>
      <c r="E270">
        <v>10791</v>
      </c>
      <c r="F270">
        <v>666</v>
      </c>
      <c r="G270">
        <v>13990</v>
      </c>
      <c r="H270">
        <v>14990</v>
      </c>
      <c r="I270" t="s">
        <v>939</v>
      </c>
    </row>
    <row r="271" spans="1:9" x14ac:dyDescent="0.3">
      <c r="A271" t="s">
        <v>838</v>
      </c>
      <c r="B271" t="s">
        <v>839</v>
      </c>
      <c r="C271" t="s">
        <v>72</v>
      </c>
      <c r="D271">
        <v>4.3</v>
      </c>
      <c r="E271">
        <v>7613</v>
      </c>
      <c r="F271">
        <v>1024</v>
      </c>
      <c r="G271">
        <v>34999</v>
      </c>
      <c r="H271">
        <v>47990</v>
      </c>
      <c r="I271" t="s">
        <v>965</v>
      </c>
    </row>
    <row r="272" spans="1:9" x14ac:dyDescent="0.3">
      <c r="A272" t="s">
        <v>840</v>
      </c>
      <c r="B272" t="s">
        <v>841</v>
      </c>
      <c r="C272" t="s">
        <v>72</v>
      </c>
      <c r="D272">
        <v>4.3</v>
      </c>
      <c r="E272">
        <v>7613</v>
      </c>
      <c r="F272">
        <v>1024</v>
      </c>
      <c r="G272">
        <v>34999</v>
      </c>
      <c r="H272">
        <v>47990</v>
      </c>
      <c r="I272" t="s">
        <v>965</v>
      </c>
    </row>
    <row r="273" spans="1:9" x14ac:dyDescent="0.3">
      <c r="A273" t="s">
        <v>886</v>
      </c>
      <c r="B273" t="s">
        <v>887</v>
      </c>
      <c r="C273" t="s">
        <v>72</v>
      </c>
      <c r="D273">
        <v>4</v>
      </c>
      <c r="E273">
        <v>24</v>
      </c>
      <c r="F273">
        <v>0</v>
      </c>
      <c r="G273">
        <v>10466</v>
      </c>
      <c r="H273">
        <v>10974</v>
      </c>
      <c r="I273" t="s">
        <v>953</v>
      </c>
    </row>
    <row r="274" spans="1:9" x14ac:dyDescent="0.3">
      <c r="A274" t="s">
        <v>928</v>
      </c>
      <c r="B274" t="s">
        <v>929</v>
      </c>
      <c r="C274" t="s">
        <v>72</v>
      </c>
      <c r="D274">
        <v>4.4000000000000004</v>
      </c>
      <c r="E274">
        <v>51122</v>
      </c>
      <c r="F274">
        <v>3348</v>
      </c>
      <c r="G274">
        <v>10490</v>
      </c>
      <c r="H274">
        <v>12990</v>
      </c>
      <c r="I274" t="s">
        <v>951</v>
      </c>
    </row>
    <row r="275" spans="1:9" x14ac:dyDescent="0.3">
      <c r="A275" t="s">
        <v>936</v>
      </c>
      <c r="B275" t="s">
        <v>937</v>
      </c>
      <c r="C275" t="s">
        <v>72</v>
      </c>
      <c r="D275">
        <v>4.3</v>
      </c>
      <c r="E275">
        <v>1756</v>
      </c>
      <c r="F275">
        <v>149</v>
      </c>
      <c r="G275">
        <v>21999</v>
      </c>
      <c r="H275">
        <v>27999</v>
      </c>
      <c r="I275" t="s">
        <v>976</v>
      </c>
    </row>
    <row r="276" spans="1:9" x14ac:dyDescent="0.3">
      <c r="A276" t="s">
        <v>16</v>
      </c>
      <c r="B276" t="s">
        <v>18</v>
      </c>
      <c r="C276" t="s">
        <v>17</v>
      </c>
      <c r="D276">
        <v>4.3</v>
      </c>
      <c r="E276">
        <v>178186</v>
      </c>
      <c r="F276">
        <v>11037</v>
      </c>
      <c r="G276">
        <v>7499</v>
      </c>
      <c r="H276">
        <v>11999</v>
      </c>
      <c r="I276" t="s">
        <v>961</v>
      </c>
    </row>
    <row r="277" spans="1:9" x14ac:dyDescent="0.3">
      <c r="A277" t="s">
        <v>29</v>
      </c>
      <c r="B277" t="s">
        <v>30</v>
      </c>
      <c r="C277" t="s">
        <v>17</v>
      </c>
      <c r="D277">
        <v>4.3</v>
      </c>
      <c r="E277">
        <v>178186</v>
      </c>
      <c r="F277">
        <v>11037</v>
      </c>
      <c r="G277">
        <v>7499</v>
      </c>
      <c r="H277">
        <v>11999</v>
      </c>
      <c r="I277" t="s">
        <v>961</v>
      </c>
    </row>
    <row r="278" spans="1:9" x14ac:dyDescent="0.3">
      <c r="A278" t="s">
        <v>31</v>
      </c>
      <c r="B278" t="s">
        <v>32</v>
      </c>
      <c r="C278" t="s">
        <v>17</v>
      </c>
      <c r="D278">
        <v>4.3</v>
      </c>
      <c r="E278">
        <v>120461</v>
      </c>
      <c r="F278">
        <v>7343</v>
      </c>
      <c r="G278">
        <v>6499</v>
      </c>
      <c r="H278">
        <v>10999</v>
      </c>
      <c r="I278" t="s">
        <v>979</v>
      </c>
    </row>
    <row r="279" spans="1:9" x14ac:dyDescent="0.3">
      <c r="A279" t="s">
        <v>38</v>
      </c>
      <c r="B279" t="s">
        <v>39</v>
      </c>
      <c r="C279" t="s">
        <v>17</v>
      </c>
      <c r="D279">
        <v>4.3</v>
      </c>
      <c r="E279">
        <v>31961</v>
      </c>
      <c r="F279">
        <v>2851</v>
      </c>
      <c r="G279">
        <v>11999</v>
      </c>
      <c r="H279">
        <v>16999</v>
      </c>
      <c r="I279" t="s">
        <v>963</v>
      </c>
    </row>
    <row r="280" spans="1:9" x14ac:dyDescent="0.3">
      <c r="A280" t="s">
        <v>44</v>
      </c>
      <c r="B280" t="s">
        <v>45</v>
      </c>
      <c r="C280" t="s">
        <v>17</v>
      </c>
      <c r="D280">
        <v>4.2</v>
      </c>
      <c r="E280">
        <v>39298</v>
      </c>
      <c r="F280">
        <v>3568</v>
      </c>
      <c r="G280">
        <v>13999</v>
      </c>
      <c r="H280">
        <v>19999</v>
      </c>
      <c r="I280" t="s">
        <v>954</v>
      </c>
    </row>
    <row r="281" spans="1:9" x14ac:dyDescent="0.3">
      <c r="A281" t="s">
        <v>62</v>
      </c>
      <c r="B281" t="s">
        <v>63</v>
      </c>
      <c r="C281" t="s">
        <v>17</v>
      </c>
      <c r="D281">
        <v>4.0999999999999996</v>
      </c>
      <c r="E281">
        <v>21734</v>
      </c>
      <c r="F281">
        <v>1799</v>
      </c>
      <c r="G281">
        <v>12999</v>
      </c>
      <c r="H281">
        <v>18999</v>
      </c>
      <c r="I281" t="s">
        <v>959</v>
      </c>
    </row>
    <row r="282" spans="1:9" x14ac:dyDescent="0.3">
      <c r="A282" t="s">
        <v>66</v>
      </c>
      <c r="B282" t="s">
        <v>67</v>
      </c>
      <c r="C282" t="s">
        <v>17</v>
      </c>
      <c r="D282">
        <v>4.3</v>
      </c>
      <c r="E282">
        <v>125815</v>
      </c>
      <c r="F282">
        <v>11562</v>
      </c>
      <c r="G282">
        <v>12999</v>
      </c>
      <c r="H282">
        <v>19999</v>
      </c>
      <c r="I282" t="s">
        <v>947</v>
      </c>
    </row>
    <row r="283" spans="1:9" x14ac:dyDescent="0.3">
      <c r="A283" t="s">
        <v>68</v>
      </c>
      <c r="B283" t="s">
        <v>67</v>
      </c>
      <c r="C283" t="s">
        <v>17</v>
      </c>
      <c r="D283">
        <v>4.3</v>
      </c>
      <c r="E283">
        <v>125815</v>
      </c>
      <c r="F283">
        <v>11562</v>
      </c>
      <c r="G283">
        <v>12999</v>
      </c>
      <c r="H283">
        <v>19999</v>
      </c>
      <c r="I283" t="s">
        <v>947</v>
      </c>
    </row>
    <row r="284" spans="1:9" x14ac:dyDescent="0.3">
      <c r="A284" t="s">
        <v>69</v>
      </c>
      <c r="B284" t="s">
        <v>70</v>
      </c>
      <c r="C284" t="s">
        <v>17</v>
      </c>
      <c r="D284">
        <v>4.2</v>
      </c>
      <c r="E284">
        <v>7301</v>
      </c>
      <c r="F284">
        <v>646</v>
      </c>
      <c r="G284">
        <v>15999</v>
      </c>
      <c r="H284">
        <v>21999</v>
      </c>
      <c r="I284" t="s">
        <v>965</v>
      </c>
    </row>
    <row r="285" spans="1:9" x14ac:dyDescent="0.3">
      <c r="A285" t="s">
        <v>69</v>
      </c>
      <c r="B285" t="s">
        <v>45</v>
      </c>
      <c r="C285" t="s">
        <v>17</v>
      </c>
      <c r="D285">
        <v>4.2</v>
      </c>
      <c r="E285">
        <v>39298</v>
      </c>
      <c r="F285">
        <v>3568</v>
      </c>
      <c r="G285">
        <v>13999</v>
      </c>
      <c r="H285">
        <v>19999</v>
      </c>
      <c r="I285" t="s">
        <v>954</v>
      </c>
    </row>
    <row r="286" spans="1:9" x14ac:dyDescent="0.3">
      <c r="A286" t="s">
        <v>80</v>
      </c>
      <c r="B286" t="s">
        <v>81</v>
      </c>
      <c r="C286" t="s">
        <v>17</v>
      </c>
      <c r="D286">
        <v>4.2</v>
      </c>
      <c r="E286">
        <v>43893</v>
      </c>
      <c r="F286">
        <v>3633</v>
      </c>
      <c r="G286">
        <v>10999</v>
      </c>
      <c r="H286">
        <v>15999</v>
      </c>
      <c r="I286" t="s">
        <v>959</v>
      </c>
    </row>
    <row r="287" spans="1:9" x14ac:dyDescent="0.3">
      <c r="A287" t="s">
        <v>82</v>
      </c>
      <c r="B287" t="s">
        <v>83</v>
      </c>
      <c r="C287" t="s">
        <v>17</v>
      </c>
      <c r="D287">
        <v>4.3</v>
      </c>
      <c r="E287">
        <v>125815</v>
      </c>
      <c r="F287">
        <v>11562</v>
      </c>
      <c r="G287">
        <v>11999</v>
      </c>
      <c r="H287">
        <v>17999</v>
      </c>
      <c r="I287" t="s">
        <v>962</v>
      </c>
    </row>
    <row r="288" spans="1:9" x14ac:dyDescent="0.3">
      <c r="A288" t="s">
        <v>85</v>
      </c>
      <c r="B288" t="s">
        <v>32</v>
      </c>
      <c r="C288" t="s">
        <v>17</v>
      </c>
      <c r="D288">
        <v>4.3</v>
      </c>
      <c r="E288">
        <v>120461</v>
      </c>
      <c r="F288">
        <v>7343</v>
      </c>
      <c r="G288">
        <v>6499</v>
      </c>
      <c r="H288">
        <v>10999</v>
      </c>
      <c r="I288" t="s">
        <v>979</v>
      </c>
    </row>
    <row r="289" spans="1:9" x14ac:dyDescent="0.3">
      <c r="A289" t="s">
        <v>88</v>
      </c>
      <c r="B289" t="s">
        <v>63</v>
      </c>
      <c r="C289" t="s">
        <v>17</v>
      </c>
      <c r="D289">
        <v>4.0999999999999996</v>
      </c>
      <c r="E289">
        <v>21734</v>
      </c>
      <c r="F289">
        <v>1799</v>
      </c>
      <c r="G289">
        <v>12999</v>
      </c>
      <c r="H289">
        <v>18999</v>
      </c>
      <c r="I289" t="s">
        <v>959</v>
      </c>
    </row>
    <row r="290" spans="1:9" x14ac:dyDescent="0.3">
      <c r="A290" t="s">
        <v>44</v>
      </c>
      <c r="B290" t="s">
        <v>70</v>
      </c>
      <c r="C290" t="s">
        <v>17</v>
      </c>
      <c r="D290">
        <v>4.2</v>
      </c>
      <c r="E290">
        <v>7301</v>
      </c>
      <c r="F290">
        <v>646</v>
      </c>
      <c r="G290">
        <v>15999</v>
      </c>
      <c r="H290">
        <v>21999</v>
      </c>
      <c r="I290" t="s">
        <v>965</v>
      </c>
    </row>
    <row r="291" spans="1:9" x14ac:dyDescent="0.3">
      <c r="A291" t="s">
        <v>103</v>
      </c>
      <c r="B291" t="s">
        <v>83</v>
      </c>
      <c r="C291" t="s">
        <v>17</v>
      </c>
      <c r="D291">
        <v>4.3</v>
      </c>
      <c r="E291">
        <v>125815</v>
      </c>
      <c r="F291">
        <v>11562</v>
      </c>
      <c r="G291">
        <v>11999</v>
      </c>
      <c r="H291">
        <v>17999</v>
      </c>
      <c r="I291" t="s">
        <v>962</v>
      </c>
    </row>
    <row r="292" spans="1:9" x14ac:dyDescent="0.3">
      <c r="A292" t="s">
        <v>104</v>
      </c>
      <c r="B292" t="s">
        <v>39</v>
      </c>
      <c r="C292" t="s">
        <v>17</v>
      </c>
      <c r="D292">
        <v>4.3</v>
      </c>
      <c r="E292">
        <v>31961</v>
      </c>
      <c r="F292">
        <v>2851</v>
      </c>
      <c r="G292">
        <v>11999</v>
      </c>
      <c r="H292">
        <v>16999</v>
      </c>
      <c r="I292" t="s">
        <v>963</v>
      </c>
    </row>
    <row r="293" spans="1:9" x14ac:dyDescent="0.3">
      <c r="A293" t="s">
        <v>115</v>
      </c>
      <c r="B293" t="s">
        <v>39</v>
      </c>
      <c r="C293" t="s">
        <v>17</v>
      </c>
      <c r="D293">
        <v>4.3</v>
      </c>
      <c r="E293">
        <v>31961</v>
      </c>
      <c r="F293">
        <v>2851</v>
      </c>
      <c r="G293">
        <v>11999</v>
      </c>
      <c r="H293">
        <v>16999</v>
      </c>
      <c r="I293" t="s">
        <v>963</v>
      </c>
    </row>
    <row r="294" spans="1:9" x14ac:dyDescent="0.3">
      <c r="A294" t="s">
        <v>120</v>
      </c>
      <c r="B294" t="s">
        <v>45</v>
      </c>
      <c r="C294" t="s">
        <v>17</v>
      </c>
      <c r="D294">
        <v>4.2</v>
      </c>
      <c r="E294">
        <v>39298</v>
      </c>
      <c r="F294">
        <v>3568</v>
      </c>
      <c r="G294">
        <v>13999</v>
      </c>
      <c r="H294">
        <v>19999</v>
      </c>
      <c r="I294" t="s">
        <v>954</v>
      </c>
    </row>
    <row r="295" spans="1:9" x14ac:dyDescent="0.3">
      <c r="A295" t="s">
        <v>123</v>
      </c>
      <c r="B295" t="s">
        <v>67</v>
      </c>
      <c r="C295" t="s">
        <v>17</v>
      </c>
      <c r="D295">
        <v>4.3</v>
      </c>
      <c r="E295">
        <v>125815</v>
      </c>
      <c r="F295">
        <v>11562</v>
      </c>
      <c r="G295">
        <v>12999</v>
      </c>
      <c r="H295">
        <v>19999</v>
      </c>
      <c r="I295" t="s">
        <v>947</v>
      </c>
    </row>
    <row r="296" spans="1:9" x14ac:dyDescent="0.3">
      <c r="A296" t="s">
        <v>124</v>
      </c>
      <c r="B296" t="s">
        <v>125</v>
      </c>
      <c r="C296" t="s">
        <v>17</v>
      </c>
      <c r="D296">
        <v>4.2</v>
      </c>
      <c r="E296">
        <v>58881</v>
      </c>
      <c r="F296">
        <v>6095</v>
      </c>
      <c r="G296">
        <v>16499</v>
      </c>
      <c r="H296">
        <v>23999</v>
      </c>
      <c r="I296" t="s">
        <v>959</v>
      </c>
    </row>
    <row r="297" spans="1:9" x14ac:dyDescent="0.3">
      <c r="A297" t="s">
        <v>132</v>
      </c>
      <c r="B297" t="s">
        <v>83</v>
      </c>
      <c r="C297" t="s">
        <v>17</v>
      </c>
      <c r="D297">
        <v>4.3</v>
      </c>
      <c r="E297">
        <v>125815</v>
      </c>
      <c r="F297">
        <v>11562</v>
      </c>
      <c r="G297">
        <v>11999</v>
      </c>
      <c r="H297">
        <v>17999</v>
      </c>
      <c r="I297" t="s">
        <v>962</v>
      </c>
    </row>
    <row r="298" spans="1:9" x14ac:dyDescent="0.3">
      <c r="A298" t="s">
        <v>141</v>
      </c>
      <c r="B298" t="s">
        <v>125</v>
      </c>
      <c r="C298" t="s">
        <v>17</v>
      </c>
      <c r="D298">
        <v>4.2</v>
      </c>
      <c r="E298">
        <v>58881</v>
      </c>
      <c r="F298">
        <v>6095</v>
      </c>
      <c r="G298">
        <v>16499</v>
      </c>
      <c r="H298">
        <v>23999</v>
      </c>
      <c r="I298" t="s">
        <v>959</v>
      </c>
    </row>
    <row r="299" spans="1:9" x14ac:dyDescent="0.3">
      <c r="A299" t="s">
        <v>146</v>
      </c>
      <c r="B299" t="s">
        <v>125</v>
      </c>
      <c r="C299" t="s">
        <v>17</v>
      </c>
      <c r="D299">
        <v>4.2</v>
      </c>
      <c r="E299">
        <v>58881</v>
      </c>
      <c r="F299">
        <v>6095</v>
      </c>
      <c r="G299">
        <v>16499</v>
      </c>
      <c r="H299">
        <v>23999</v>
      </c>
      <c r="I299" t="s">
        <v>959</v>
      </c>
    </row>
    <row r="300" spans="1:9" x14ac:dyDescent="0.3">
      <c r="A300" t="s">
        <v>176</v>
      </c>
      <c r="B300" t="s">
        <v>81</v>
      </c>
      <c r="C300" t="s">
        <v>17</v>
      </c>
      <c r="D300">
        <v>4.2</v>
      </c>
      <c r="E300">
        <v>43893</v>
      </c>
      <c r="F300">
        <v>3633</v>
      </c>
      <c r="G300">
        <v>10999</v>
      </c>
      <c r="H300">
        <v>15999</v>
      </c>
      <c r="I300" t="s">
        <v>959</v>
      </c>
    </row>
    <row r="301" spans="1:9" x14ac:dyDescent="0.3">
      <c r="A301" t="s">
        <v>202</v>
      </c>
      <c r="B301" t="s">
        <v>81</v>
      </c>
      <c r="C301" t="s">
        <v>17</v>
      </c>
      <c r="D301">
        <v>4.2</v>
      </c>
      <c r="E301">
        <v>43893</v>
      </c>
      <c r="F301">
        <v>3633</v>
      </c>
      <c r="G301">
        <v>10999</v>
      </c>
      <c r="H301">
        <v>15999</v>
      </c>
      <c r="I301" t="s">
        <v>959</v>
      </c>
    </row>
    <row r="302" spans="1:9" x14ac:dyDescent="0.3">
      <c r="A302" t="s">
        <v>146</v>
      </c>
      <c r="B302" t="s">
        <v>207</v>
      </c>
      <c r="C302" t="s">
        <v>17</v>
      </c>
      <c r="D302">
        <v>4.0999999999999996</v>
      </c>
      <c r="E302">
        <v>13733</v>
      </c>
      <c r="F302">
        <v>1440</v>
      </c>
      <c r="G302">
        <v>18999</v>
      </c>
      <c r="H302">
        <v>25999</v>
      </c>
      <c r="I302" t="s">
        <v>952</v>
      </c>
    </row>
    <row r="303" spans="1:9" x14ac:dyDescent="0.3">
      <c r="A303" t="s">
        <v>124</v>
      </c>
      <c r="B303" t="s">
        <v>207</v>
      </c>
      <c r="C303" t="s">
        <v>17</v>
      </c>
      <c r="D303">
        <v>4.0999999999999996</v>
      </c>
      <c r="E303">
        <v>13733</v>
      </c>
      <c r="F303">
        <v>1440</v>
      </c>
      <c r="G303">
        <v>18999</v>
      </c>
      <c r="H303">
        <v>25999</v>
      </c>
      <c r="I303" t="s">
        <v>952</v>
      </c>
    </row>
    <row r="304" spans="1:9" x14ac:dyDescent="0.3">
      <c r="A304" t="s">
        <v>263</v>
      </c>
      <c r="B304" t="s">
        <v>264</v>
      </c>
      <c r="C304" t="s">
        <v>17</v>
      </c>
      <c r="D304">
        <v>4.2</v>
      </c>
      <c r="E304">
        <v>58881</v>
      </c>
      <c r="F304">
        <v>6095</v>
      </c>
      <c r="G304">
        <v>15999</v>
      </c>
      <c r="H304">
        <v>22999</v>
      </c>
      <c r="I304" t="s">
        <v>954</v>
      </c>
    </row>
    <row r="305" spans="1:9" x14ac:dyDescent="0.3">
      <c r="A305" t="s">
        <v>66</v>
      </c>
      <c r="B305" t="s">
        <v>359</v>
      </c>
      <c r="C305" t="s">
        <v>17</v>
      </c>
      <c r="D305">
        <v>4.3</v>
      </c>
      <c r="E305">
        <v>12140</v>
      </c>
      <c r="F305">
        <v>1073</v>
      </c>
      <c r="G305">
        <v>14999</v>
      </c>
      <c r="H305">
        <v>21999</v>
      </c>
      <c r="I305" t="s">
        <v>959</v>
      </c>
    </row>
    <row r="306" spans="1:9" x14ac:dyDescent="0.3">
      <c r="A306" t="s">
        <v>366</v>
      </c>
      <c r="B306" t="s">
        <v>264</v>
      </c>
      <c r="C306" t="s">
        <v>17</v>
      </c>
      <c r="D306">
        <v>4.2</v>
      </c>
      <c r="E306">
        <v>58881</v>
      </c>
      <c r="F306">
        <v>6095</v>
      </c>
      <c r="G306">
        <v>15999</v>
      </c>
      <c r="H306">
        <v>22999</v>
      </c>
      <c r="I306" t="s">
        <v>954</v>
      </c>
    </row>
    <row r="307" spans="1:9" x14ac:dyDescent="0.3">
      <c r="A307" t="s">
        <v>392</v>
      </c>
      <c r="B307" t="s">
        <v>393</v>
      </c>
      <c r="C307" t="s">
        <v>17</v>
      </c>
      <c r="D307">
        <v>4.3</v>
      </c>
      <c r="E307">
        <v>2687</v>
      </c>
      <c r="F307">
        <v>210</v>
      </c>
      <c r="G307">
        <v>10999</v>
      </c>
      <c r="H307">
        <v>15999</v>
      </c>
      <c r="I307" t="s">
        <v>959</v>
      </c>
    </row>
    <row r="308" spans="1:9" x14ac:dyDescent="0.3">
      <c r="A308" t="s">
        <v>407</v>
      </c>
      <c r="B308" t="s">
        <v>264</v>
      </c>
      <c r="C308" t="s">
        <v>17</v>
      </c>
      <c r="D308">
        <v>4.2</v>
      </c>
      <c r="E308">
        <v>58881</v>
      </c>
      <c r="F308">
        <v>6095</v>
      </c>
      <c r="G308">
        <v>15999</v>
      </c>
      <c r="H308">
        <v>22999</v>
      </c>
      <c r="I308" t="s">
        <v>954</v>
      </c>
    </row>
    <row r="309" spans="1:9" x14ac:dyDescent="0.3">
      <c r="A309" t="s">
        <v>141</v>
      </c>
      <c r="B309" t="s">
        <v>207</v>
      </c>
      <c r="C309" t="s">
        <v>17</v>
      </c>
      <c r="D309">
        <v>4.0999999999999996</v>
      </c>
      <c r="E309">
        <v>13733</v>
      </c>
      <c r="F309">
        <v>1440</v>
      </c>
      <c r="G309">
        <v>18999</v>
      </c>
      <c r="H309">
        <v>25999</v>
      </c>
      <c r="I309" t="s">
        <v>952</v>
      </c>
    </row>
    <row r="310" spans="1:9" x14ac:dyDescent="0.3">
      <c r="A310" t="s">
        <v>527</v>
      </c>
      <c r="B310" t="s">
        <v>393</v>
      </c>
      <c r="C310" t="s">
        <v>17</v>
      </c>
      <c r="D310">
        <v>4.3</v>
      </c>
      <c r="E310">
        <v>2687</v>
      </c>
      <c r="F310">
        <v>210</v>
      </c>
      <c r="G310">
        <v>10999</v>
      </c>
      <c r="H310">
        <v>15999</v>
      </c>
      <c r="I310" t="s">
        <v>959</v>
      </c>
    </row>
    <row r="311" spans="1:9" x14ac:dyDescent="0.3">
      <c r="A311" t="s">
        <v>534</v>
      </c>
      <c r="B311" t="s">
        <v>535</v>
      </c>
      <c r="C311" t="s">
        <v>17</v>
      </c>
      <c r="D311">
        <v>4.4000000000000004</v>
      </c>
      <c r="E311">
        <v>2408</v>
      </c>
      <c r="F311">
        <v>354</v>
      </c>
      <c r="G311">
        <v>30999</v>
      </c>
      <c r="H311">
        <v>39999</v>
      </c>
      <c r="I311" t="s">
        <v>972</v>
      </c>
    </row>
    <row r="312" spans="1:9" x14ac:dyDescent="0.3">
      <c r="A312" t="s">
        <v>536</v>
      </c>
      <c r="B312" t="s">
        <v>537</v>
      </c>
      <c r="C312" t="s">
        <v>17</v>
      </c>
      <c r="D312">
        <v>4.3</v>
      </c>
      <c r="E312">
        <v>4148</v>
      </c>
      <c r="F312">
        <v>573</v>
      </c>
      <c r="G312">
        <v>26999</v>
      </c>
      <c r="H312">
        <v>34999</v>
      </c>
      <c r="I312" t="s">
        <v>972</v>
      </c>
    </row>
    <row r="313" spans="1:9" x14ac:dyDescent="0.3">
      <c r="A313" t="s">
        <v>575</v>
      </c>
      <c r="B313" t="s">
        <v>576</v>
      </c>
      <c r="C313" t="s">
        <v>17</v>
      </c>
      <c r="D313">
        <v>4.3</v>
      </c>
      <c r="E313">
        <v>1306</v>
      </c>
      <c r="F313">
        <v>90</v>
      </c>
      <c r="G313">
        <v>12999</v>
      </c>
      <c r="H313">
        <v>18999</v>
      </c>
      <c r="I313" t="s">
        <v>959</v>
      </c>
    </row>
    <row r="314" spans="1:9" x14ac:dyDescent="0.3">
      <c r="A314" t="s">
        <v>68</v>
      </c>
      <c r="B314" t="s">
        <v>359</v>
      </c>
      <c r="C314" t="s">
        <v>17</v>
      </c>
      <c r="D314">
        <v>4.3</v>
      </c>
      <c r="E314">
        <v>12140</v>
      </c>
      <c r="F314">
        <v>1073</v>
      </c>
      <c r="G314">
        <v>14999</v>
      </c>
      <c r="H314">
        <v>21999</v>
      </c>
      <c r="I314" t="s">
        <v>959</v>
      </c>
    </row>
    <row r="315" spans="1:9" x14ac:dyDescent="0.3">
      <c r="A315" t="s">
        <v>654</v>
      </c>
      <c r="B315" t="s">
        <v>576</v>
      </c>
      <c r="C315" t="s">
        <v>17</v>
      </c>
      <c r="D315">
        <v>4.3</v>
      </c>
      <c r="E315">
        <v>1306</v>
      </c>
      <c r="F315">
        <v>90</v>
      </c>
      <c r="G315">
        <v>12999</v>
      </c>
      <c r="H315">
        <v>18999</v>
      </c>
      <c r="I315" t="s">
        <v>959</v>
      </c>
    </row>
    <row r="316" spans="1:9" x14ac:dyDescent="0.3">
      <c r="A316" t="s">
        <v>702</v>
      </c>
      <c r="B316" t="s">
        <v>703</v>
      </c>
      <c r="C316" t="s">
        <v>17</v>
      </c>
      <c r="D316">
        <v>4.3</v>
      </c>
      <c r="E316">
        <v>480309</v>
      </c>
      <c r="F316">
        <v>34744</v>
      </c>
      <c r="G316">
        <v>12999</v>
      </c>
      <c r="H316">
        <v>14999</v>
      </c>
      <c r="I316" t="s">
        <v>943</v>
      </c>
    </row>
    <row r="317" spans="1:9" x14ac:dyDescent="0.3">
      <c r="A317" t="s">
        <v>536</v>
      </c>
      <c r="B317" t="s">
        <v>708</v>
      </c>
      <c r="C317" t="s">
        <v>17</v>
      </c>
      <c r="D317">
        <v>4.3</v>
      </c>
      <c r="E317">
        <v>11461</v>
      </c>
      <c r="F317">
        <v>1636</v>
      </c>
      <c r="G317">
        <v>27999</v>
      </c>
      <c r="H317">
        <v>32999</v>
      </c>
      <c r="I317" t="s">
        <v>978</v>
      </c>
    </row>
    <row r="318" spans="1:9" x14ac:dyDescent="0.3">
      <c r="A318" t="s">
        <v>719</v>
      </c>
      <c r="B318" t="s">
        <v>393</v>
      </c>
      <c r="C318" t="s">
        <v>17</v>
      </c>
      <c r="D318">
        <v>4.3</v>
      </c>
      <c r="E318">
        <v>2687</v>
      </c>
      <c r="F318">
        <v>210</v>
      </c>
      <c r="G318">
        <v>10999</v>
      </c>
      <c r="H318">
        <v>15999</v>
      </c>
      <c r="I318" t="s">
        <v>959</v>
      </c>
    </row>
    <row r="319" spans="1:9" x14ac:dyDescent="0.3">
      <c r="A319" t="s">
        <v>123</v>
      </c>
      <c r="B319" t="s">
        <v>359</v>
      </c>
      <c r="C319" t="s">
        <v>17</v>
      </c>
      <c r="D319">
        <v>4.3</v>
      </c>
      <c r="E319">
        <v>12140</v>
      </c>
      <c r="F319">
        <v>1073</v>
      </c>
      <c r="G319">
        <v>14999</v>
      </c>
      <c r="H319">
        <v>21999</v>
      </c>
      <c r="I319" t="s">
        <v>959</v>
      </c>
    </row>
    <row r="320" spans="1:9" x14ac:dyDescent="0.3">
      <c r="A320" t="s">
        <v>748</v>
      </c>
      <c r="B320" t="s">
        <v>749</v>
      </c>
      <c r="C320" t="s">
        <v>17</v>
      </c>
      <c r="D320">
        <v>4.3</v>
      </c>
      <c r="E320">
        <v>248378</v>
      </c>
      <c r="F320">
        <v>24413</v>
      </c>
      <c r="G320">
        <v>13999</v>
      </c>
      <c r="H320">
        <v>16999</v>
      </c>
      <c r="I320" t="s">
        <v>949</v>
      </c>
    </row>
    <row r="321" spans="1:9" x14ac:dyDescent="0.3">
      <c r="A321" t="s">
        <v>759</v>
      </c>
      <c r="B321" t="s">
        <v>760</v>
      </c>
      <c r="C321" t="s">
        <v>17</v>
      </c>
      <c r="D321">
        <v>4.4000000000000004</v>
      </c>
      <c r="E321">
        <v>350138</v>
      </c>
      <c r="F321">
        <v>33234</v>
      </c>
      <c r="G321">
        <v>14999</v>
      </c>
      <c r="H321">
        <v>17999</v>
      </c>
      <c r="I321" t="s">
        <v>970</v>
      </c>
    </row>
    <row r="322" spans="1:9" x14ac:dyDescent="0.3">
      <c r="A322" t="s">
        <v>789</v>
      </c>
      <c r="B322" t="s">
        <v>576</v>
      </c>
      <c r="C322" t="s">
        <v>17</v>
      </c>
      <c r="D322">
        <v>4.3</v>
      </c>
      <c r="E322">
        <v>1306</v>
      </c>
      <c r="F322">
        <v>90</v>
      </c>
      <c r="G322">
        <v>12999</v>
      </c>
      <c r="H322">
        <v>18999</v>
      </c>
      <c r="I322" t="s">
        <v>959</v>
      </c>
    </row>
    <row r="323" spans="1:9" x14ac:dyDescent="0.3">
      <c r="A323" t="s">
        <v>831</v>
      </c>
      <c r="B323" t="s">
        <v>832</v>
      </c>
      <c r="C323" t="s">
        <v>17</v>
      </c>
      <c r="D323">
        <v>4.3</v>
      </c>
      <c r="E323">
        <v>398069</v>
      </c>
      <c r="F323">
        <v>26545</v>
      </c>
      <c r="G323">
        <v>8499</v>
      </c>
      <c r="H323">
        <v>9999</v>
      </c>
      <c r="I323" t="s">
        <v>978</v>
      </c>
    </row>
    <row r="324" spans="1:9" x14ac:dyDescent="0.3">
      <c r="A324" t="s">
        <v>881</v>
      </c>
      <c r="B324" t="s">
        <v>882</v>
      </c>
      <c r="C324" t="s">
        <v>17</v>
      </c>
      <c r="D324">
        <v>4.3</v>
      </c>
      <c r="E324">
        <v>14824</v>
      </c>
      <c r="F324">
        <v>1936</v>
      </c>
      <c r="G324">
        <v>28999</v>
      </c>
      <c r="H324">
        <v>34999</v>
      </c>
      <c r="I324" t="s">
        <v>949</v>
      </c>
    </row>
    <row r="325" spans="1:9" x14ac:dyDescent="0.3">
      <c r="A325" t="s">
        <v>912</v>
      </c>
      <c r="B325" t="s">
        <v>913</v>
      </c>
      <c r="C325" t="s">
        <v>17</v>
      </c>
      <c r="D325">
        <v>4.3</v>
      </c>
      <c r="E325">
        <v>124325</v>
      </c>
      <c r="F325">
        <v>8927</v>
      </c>
      <c r="G325">
        <v>10999</v>
      </c>
      <c r="H325">
        <v>11999</v>
      </c>
      <c r="I325" t="s">
        <v>945</v>
      </c>
    </row>
    <row r="326" spans="1:9" x14ac:dyDescent="0.3">
      <c r="A326" t="s">
        <v>924</v>
      </c>
      <c r="B326" t="s">
        <v>925</v>
      </c>
      <c r="C326" t="s">
        <v>17</v>
      </c>
      <c r="D326">
        <v>4.3</v>
      </c>
      <c r="E326">
        <v>480309</v>
      </c>
      <c r="F326">
        <v>34744</v>
      </c>
      <c r="G326">
        <v>11499</v>
      </c>
      <c r="H326">
        <v>12999</v>
      </c>
      <c r="I326" t="s">
        <v>940</v>
      </c>
    </row>
    <row r="327" spans="1:9" x14ac:dyDescent="0.3">
      <c r="A327" t="s">
        <v>8</v>
      </c>
      <c r="B327" t="s">
        <v>10</v>
      </c>
      <c r="C327" t="s">
        <v>9</v>
      </c>
      <c r="D327">
        <v>4.5</v>
      </c>
      <c r="E327">
        <v>111865</v>
      </c>
      <c r="F327">
        <v>6611</v>
      </c>
      <c r="G327">
        <v>10999</v>
      </c>
      <c r="H327">
        <v>15999</v>
      </c>
      <c r="I327" t="s">
        <v>959</v>
      </c>
    </row>
    <row r="328" spans="1:9" x14ac:dyDescent="0.3">
      <c r="A328" t="s">
        <v>11</v>
      </c>
      <c r="B328" t="s">
        <v>10</v>
      </c>
      <c r="C328" t="s">
        <v>9</v>
      </c>
      <c r="D328">
        <v>4.5</v>
      </c>
      <c r="E328">
        <v>111865</v>
      </c>
      <c r="F328">
        <v>6611</v>
      </c>
      <c r="G328">
        <v>10999</v>
      </c>
      <c r="H328">
        <v>15999</v>
      </c>
      <c r="I328" t="s">
        <v>959</v>
      </c>
    </row>
    <row r="329" spans="1:9" x14ac:dyDescent="0.3">
      <c r="A329" t="s">
        <v>12</v>
      </c>
      <c r="B329" t="s">
        <v>13</v>
      </c>
      <c r="C329" t="s">
        <v>9</v>
      </c>
      <c r="D329">
        <v>4.5</v>
      </c>
      <c r="E329">
        <v>25380</v>
      </c>
      <c r="F329">
        <v>1517</v>
      </c>
      <c r="G329">
        <v>13499</v>
      </c>
      <c r="H329">
        <v>17999</v>
      </c>
      <c r="I329" t="s">
        <v>967</v>
      </c>
    </row>
    <row r="330" spans="1:9" x14ac:dyDescent="0.3">
      <c r="A330" t="s">
        <v>14</v>
      </c>
      <c r="B330" t="s">
        <v>15</v>
      </c>
      <c r="C330" t="s">
        <v>9</v>
      </c>
      <c r="D330">
        <v>4.5</v>
      </c>
      <c r="E330">
        <v>111865</v>
      </c>
      <c r="F330">
        <v>6611</v>
      </c>
      <c r="G330">
        <v>10999</v>
      </c>
      <c r="H330">
        <v>16999</v>
      </c>
      <c r="I330" t="s">
        <v>947</v>
      </c>
    </row>
    <row r="331" spans="1:9" x14ac:dyDescent="0.3">
      <c r="A331" t="s">
        <v>12</v>
      </c>
      <c r="B331" t="s">
        <v>15</v>
      </c>
      <c r="C331" t="s">
        <v>9</v>
      </c>
      <c r="D331">
        <v>4.5</v>
      </c>
      <c r="E331">
        <v>111865</v>
      </c>
      <c r="F331">
        <v>6611</v>
      </c>
      <c r="G331">
        <v>10999</v>
      </c>
      <c r="H331">
        <v>16999</v>
      </c>
      <c r="I331" t="s">
        <v>947</v>
      </c>
    </row>
    <row r="332" spans="1:9" x14ac:dyDescent="0.3">
      <c r="A332" t="s">
        <v>47</v>
      </c>
      <c r="B332" t="s">
        <v>48</v>
      </c>
      <c r="C332" t="s">
        <v>9</v>
      </c>
      <c r="D332">
        <v>4.4000000000000004</v>
      </c>
      <c r="E332">
        <v>52579</v>
      </c>
      <c r="F332">
        <v>3792</v>
      </c>
      <c r="G332">
        <v>13999</v>
      </c>
      <c r="H332">
        <v>20999</v>
      </c>
      <c r="I332" t="s">
        <v>962</v>
      </c>
    </row>
    <row r="333" spans="1:9" x14ac:dyDescent="0.3">
      <c r="A333" t="s">
        <v>49</v>
      </c>
      <c r="B333" t="s">
        <v>48</v>
      </c>
      <c r="C333" t="s">
        <v>9</v>
      </c>
      <c r="D333">
        <v>4.4000000000000004</v>
      </c>
      <c r="E333">
        <v>52579</v>
      </c>
      <c r="F333">
        <v>3792</v>
      </c>
      <c r="G333">
        <v>13999</v>
      </c>
      <c r="H333">
        <v>20999</v>
      </c>
      <c r="I333" t="s">
        <v>962</v>
      </c>
    </row>
    <row r="334" spans="1:9" x14ac:dyDescent="0.3">
      <c r="A334" t="s">
        <v>49</v>
      </c>
      <c r="B334" t="s">
        <v>50</v>
      </c>
      <c r="C334" t="s">
        <v>9</v>
      </c>
      <c r="D334">
        <v>4.4000000000000004</v>
      </c>
      <c r="E334">
        <v>19675</v>
      </c>
      <c r="F334">
        <v>1484</v>
      </c>
      <c r="G334">
        <v>14999</v>
      </c>
      <c r="H334">
        <v>22999</v>
      </c>
      <c r="I334" t="s">
        <v>964</v>
      </c>
    </row>
    <row r="335" spans="1:9" x14ac:dyDescent="0.3">
      <c r="A335" t="s">
        <v>56</v>
      </c>
      <c r="B335" t="s">
        <v>57</v>
      </c>
      <c r="C335" t="s">
        <v>9</v>
      </c>
      <c r="D335">
        <v>4.5</v>
      </c>
      <c r="E335">
        <v>1465</v>
      </c>
      <c r="F335">
        <v>233</v>
      </c>
      <c r="G335">
        <v>25999</v>
      </c>
      <c r="H335">
        <v>27999</v>
      </c>
      <c r="I335" t="s">
        <v>971</v>
      </c>
    </row>
    <row r="336" spans="1:9" x14ac:dyDescent="0.3">
      <c r="A336" t="s">
        <v>61</v>
      </c>
      <c r="B336" t="s">
        <v>50</v>
      </c>
      <c r="C336" t="s">
        <v>9</v>
      </c>
      <c r="D336">
        <v>4.4000000000000004</v>
      </c>
      <c r="E336">
        <v>19675</v>
      </c>
      <c r="F336">
        <v>1484</v>
      </c>
      <c r="G336">
        <v>14999</v>
      </c>
      <c r="H336">
        <v>22999</v>
      </c>
      <c r="I336" t="s">
        <v>964</v>
      </c>
    </row>
    <row r="337" spans="1:9" x14ac:dyDescent="0.3">
      <c r="A337" t="s">
        <v>47</v>
      </c>
      <c r="B337" t="s">
        <v>50</v>
      </c>
      <c r="C337" t="s">
        <v>9</v>
      </c>
      <c r="D337">
        <v>4.4000000000000004</v>
      </c>
      <c r="E337">
        <v>19675</v>
      </c>
      <c r="F337">
        <v>1484</v>
      </c>
      <c r="G337">
        <v>14999</v>
      </c>
      <c r="H337">
        <v>22999</v>
      </c>
      <c r="I337" t="s">
        <v>964</v>
      </c>
    </row>
    <row r="338" spans="1:9" x14ac:dyDescent="0.3">
      <c r="A338" t="s">
        <v>61</v>
      </c>
      <c r="B338" t="s">
        <v>48</v>
      </c>
      <c r="C338" t="s">
        <v>9</v>
      </c>
      <c r="D338">
        <v>4.4000000000000004</v>
      </c>
      <c r="E338">
        <v>52579</v>
      </c>
      <c r="F338">
        <v>3792</v>
      </c>
      <c r="G338">
        <v>13999</v>
      </c>
      <c r="H338">
        <v>20999</v>
      </c>
      <c r="I338" t="s">
        <v>962</v>
      </c>
    </row>
    <row r="339" spans="1:9" x14ac:dyDescent="0.3">
      <c r="A339" t="s">
        <v>78</v>
      </c>
      <c r="B339" t="s">
        <v>79</v>
      </c>
      <c r="C339" t="s">
        <v>9</v>
      </c>
      <c r="D339">
        <v>4.5</v>
      </c>
      <c r="E339">
        <v>2625</v>
      </c>
      <c r="F339">
        <v>397</v>
      </c>
      <c r="G339">
        <v>24999</v>
      </c>
      <c r="H339">
        <v>25999</v>
      </c>
      <c r="I339" t="s">
        <v>948</v>
      </c>
    </row>
    <row r="340" spans="1:9" x14ac:dyDescent="0.3">
      <c r="A340" t="s">
        <v>94</v>
      </c>
      <c r="B340" t="s">
        <v>95</v>
      </c>
      <c r="C340" t="s">
        <v>9</v>
      </c>
      <c r="D340">
        <v>4.4000000000000004</v>
      </c>
      <c r="E340">
        <v>1900</v>
      </c>
      <c r="F340">
        <v>214</v>
      </c>
      <c r="G340">
        <v>18999</v>
      </c>
      <c r="H340">
        <v>20999</v>
      </c>
      <c r="I340" t="s">
        <v>946</v>
      </c>
    </row>
    <row r="341" spans="1:9" x14ac:dyDescent="0.3">
      <c r="A341" t="s">
        <v>105</v>
      </c>
      <c r="B341" t="s">
        <v>106</v>
      </c>
      <c r="C341" t="s">
        <v>9</v>
      </c>
      <c r="D341">
        <v>4.3</v>
      </c>
      <c r="E341">
        <v>62815</v>
      </c>
      <c r="F341">
        <v>3241</v>
      </c>
      <c r="G341">
        <v>5749</v>
      </c>
      <c r="H341">
        <v>8499</v>
      </c>
      <c r="I341" t="s">
        <v>969</v>
      </c>
    </row>
    <row r="342" spans="1:9" x14ac:dyDescent="0.3">
      <c r="A342" t="s">
        <v>107</v>
      </c>
      <c r="B342" t="s">
        <v>106</v>
      </c>
      <c r="C342" t="s">
        <v>9</v>
      </c>
      <c r="D342">
        <v>4.3</v>
      </c>
      <c r="E342">
        <v>62815</v>
      </c>
      <c r="F342">
        <v>3241</v>
      </c>
      <c r="G342">
        <v>5749</v>
      </c>
      <c r="H342">
        <v>8499</v>
      </c>
      <c r="I342" t="s">
        <v>969</v>
      </c>
    </row>
    <row r="343" spans="1:9" x14ac:dyDescent="0.3">
      <c r="A343" t="s">
        <v>108</v>
      </c>
      <c r="B343" t="s">
        <v>106</v>
      </c>
      <c r="C343" t="s">
        <v>9</v>
      </c>
      <c r="D343">
        <v>4.3</v>
      </c>
      <c r="E343">
        <v>62815</v>
      </c>
      <c r="F343">
        <v>3241</v>
      </c>
      <c r="G343">
        <v>5749</v>
      </c>
      <c r="H343">
        <v>8499</v>
      </c>
      <c r="I343" t="s">
        <v>969</v>
      </c>
    </row>
    <row r="344" spans="1:9" x14ac:dyDescent="0.3">
      <c r="A344" t="s">
        <v>109</v>
      </c>
      <c r="B344" t="s">
        <v>110</v>
      </c>
      <c r="C344" t="s">
        <v>9</v>
      </c>
      <c r="D344">
        <v>4.4000000000000004</v>
      </c>
      <c r="E344">
        <v>992</v>
      </c>
      <c r="F344">
        <v>121</v>
      </c>
      <c r="G344">
        <v>19999</v>
      </c>
      <c r="H344">
        <v>22999</v>
      </c>
      <c r="I344" t="s">
        <v>943</v>
      </c>
    </row>
    <row r="345" spans="1:9" x14ac:dyDescent="0.3">
      <c r="A345" t="s">
        <v>109</v>
      </c>
      <c r="B345" t="s">
        <v>95</v>
      </c>
      <c r="C345" t="s">
        <v>9</v>
      </c>
      <c r="D345">
        <v>4.4000000000000004</v>
      </c>
      <c r="E345">
        <v>1900</v>
      </c>
      <c r="F345">
        <v>214</v>
      </c>
      <c r="G345">
        <v>18999</v>
      </c>
      <c r="H345">
        <v>20999</v>
      </c>
      <c r="I345" t="s">
        <v>946</v>
      </c>
    </row>
    <row r="346" spans="1:9" x14ac:dyDescent="0.3">
      <c r="A346" t="s">
        <v>111</v>
      </c>
      <c r="B346" t="s">
        <v>95</v>
      </c>
      <c r="C346" t="s">
        <v>9</v>
      </c>
      <c r="D346">
        <v>4.4000000000000004</v>
      </c>
      <c r="E346">
        <v>1900</v>
      </c>
      <c r="F346">
        <v>214</v>
      </c>
      <c r="G346">
        <v>18999</v>
      </c>
      <c r="H346">
        <v>20999</v>
      </c>
      <c r="I346" t="s">
        <v>946</v>
      </c>
    </row>
    <row r="347" spans="1:9" x14ac:dyDescent="0.3">
      <c r="A347" t="s">
        <v>121</v>
      </c>
      <c r="B347" t="s">
        <v>79</v>
      </c>
      <c r="C347" t="s">
        <v>9</v>
      </c>
      <c r="D347">
        <v>4.5</v>
      </c>
      <c r="E347">
        <v>2625</v>
      </c>
      <c r="F347">
        <v>397</v>
      </c>
      <c r="G347">
        <v>24999</v>
      </c>
      <c r="H347">
        <v>25999</v>
      </c>
      <c r="I347" t="s">
        <v>948</v>
      </c>
    </row>
    <row r="348" spans="1:9" x14ac:dyDescent="0.3">
      <c r="A348" t="s">
        <v>56</v>
      </c>
      <c r="B348" t="s">
        <v>79</v>
      </c>
      <c r="C348" t="s">
        <v>9</v>
      </c>
      <c r="D348">
        <v>4.5</v>
      </c>
      <c r="E348">
        <v>2625</v>
      </c>
      <c r="F348">
        <v>397</v>
      </c>
      <c r="G348">
        <v>24999</v>
      </c>
      <c r="H348">
        <v>25999</v>
      </c>
      <c r="I348" t="s">
        <v>948</v>
      </c>
    </row>
    <row r="349" spans="1:9" x14ac:dyDescent="0.3">
      <c r="A349" t="s">
        <v>107</v>
      </c>
      <c r="B349" t="s">
        <v>126</v>
      </c>
      <c r="C349" t="s">
        <v>9</v>
      </c>
      <c r="D349">
        <v>4.0999999999999996</v>
      </c>
      <c r="E349">
        <v>31359</v>
      </c>
      <c r="F349">
        <v>2062</v>
      </c>
      <c r="G349">
        <v>6749</v>
      </c>
      <c r="H349">
        <v>9299</v>
      </c>
      <c r="I349" t="s">
        <v>965</v>
      </c>
    </row>
    <row r="350" spans="1:9" x14ac:dyDescent="0.3">
      <c r="A350" t="s">
        <v>108</v>
      </c>
      <c r="B350" t="s">
        <v>126</v>
      </c>
      <c r="C350" t="s">
        <v>9</v>
      </c>
      <c r="D350">
        <v>4.0999999999999996</v>
      </c>
      <c r="E350">
        <v>31359</v>
      </c>
      <c r="F350">
        <v>2062</v>
      </c>
      <c r="G350">
        <v>6749</v>
      </c>
      <c r="H350">
        <v>9299</v>
      </c>
      <c r="I350" t="s">
        <v>965</v>
      </c>
    </row>
    <row r="351" spans="1:9" x14ac:dyDescent="0.3">
      <c r="A351" t="s">
        <v>105</v>
      </c>
      <c r="B351" t="s">
        <v>126</v>
      </c>
      <c r="C351" t="s">
        <v>9</v>
      </c>
      <c r="D351">
        <v>4.0999999999999996</v>
      </c>
      <c r="E351">
        <v>31359</v>
      </c>
      <c r="F351">
        <v>2062</v>
      </c>
      <c r="G351">
        <v>6749</v>
      </c>
      <c r="H351">
        <v>9299</v>
      </c>
      <c r="I351" t="s">
        <v>965</v>
      </c>
    </row>
    <row r="352" spans="1:9" x14ac:dyDescent="0.3">
      <c r="A352" t="s">
        <v>94</v>
      </c>
      <c r="B352" t="s">
        <v>110</v>
      </c>
      <c r="C352" t="s">
        <v>9</v>
      </c>
      <c r="D352">
        <v>4.4000000000000004</v>
      </c>
      <c r="E352">
        <v>992</v>
      </c>
      <c r="F352">
        <v>121</v>
      </c>
      <c r="G352">
        <v>19999</v>
      </c>
      <c r="H352">
        <v>22999</v>
      </c>
      <c r="I352" t="s">
        <v>943</v>
      </c>
    </row>
    <row r="353" spans="1:9" x14ac:dyDescent="0.3">
      <c r="A353" t="s">
        <v>204</v>
      </c>
      <c r="B353" t="s">
        <v>106</v>
      </c>
      <c r="C353" t="s">
        <v>205</v>
      </c>
      <c r="D353">
        <v>4.3</v>
      </c>
      <c r="E353">
        <v>62815</v>
      </c>
      <c r="F353">
        <v>3241</v>
      </c>
      <c r="G353">
        <v>5249</v>
      </c>
      <c r="H353">
        <v>8499</v>
      </c>
      <c r="I353" t="s">
        <v>941</v>
      </c>
    </row>
    <row r="354" spans="1:9" x14ac:dyDescent="0.3">
      <c r="A354" t="s">
        <v>206</v>
      </c>
      <c r="B354" t="s">
        <v>106</v>
      </c>
      <c r="C354" t="s">
        <v>205</v>
      </c>
      <c r="D354">
        <v>4.3</v>
      </c>
      <c r="E354">
        <v>62815</v>
      </c>
      <c r="F354">
        <v>3241</v>
      </c>
      <c r="G354">
        <v>5249</v>
      </c>
      <c r="H354">
        <v>8499</v>
      </c>
      <c r="I354" t="s">
        <v>941</v>
      </c>
    </row>
    <row r="355" spans="1:9" x14ac:dyDescent="0.3">
      <c r="A355" t="s">
        <v>210</v>
      </c>
      <c r="B355" t="s">
        <v>211</v>
      </c>
      <c r="C355" t="s">
        <v>9</v>
      </c>
      <c r="D355">
        <v>4.4000000000000004</v>
      </c>
      <c r="E355">
        <v>16062</v>
      </c>
      <c r="F355">
        <v>674</v>
      </c>
      <c r="G355">
        <v>8999</v>
      </c>
      <c r="H355">
        <v>11999</v>
      </c>
      <c r="I355" t="s">
        <v>967</v>
      </c>
    </row>
    <row r="356" spans="1:9" x14ac:dyDescent="0.3">
      <c r="A356" t="s">
        <v>212</v>
      </c>
      <c r="B356" t="s">
        <v>211</v>
      </c>
      <c r="C356" t="s">
        <v>9</v>
      </c>
      <c r="D356">
        <v>4.4000000000000004</v>
      </c>
      <c r="E356">
        <v>16062</v>
      </c>
      <c r="F356">
        <v>674</v>
      </c>
      <c r="G356">
        <v>8999</v>
      </c>
      <c r="H356">
        <v>11999</v>
      </c>
      <c r="I356" t="s">
        <v>967</v>
      </c>
    </row>
    <row r="357" spans="1:9" x14ac:dyDescent="0.3">
      <c r="A357" t="s">
        <v>213</v>
      </c>
      <c r="B357" t="s">
        <v>211</v>
      </c>
      <c r="C357" t="s">
        <v>9</v>
      </c>
      <c r="D357">
        <v>4.4000000000000004</v>
      </c>
      <c r="E357">
        <v>16062</v>
      </c>
      <c r="F357">
        <v>674</v>
      </c>
      <c r="G357">
        <v>8999</v>
      </c>
      <c r="H357">
        <v>11999</v>
      </c>
      <c r="I357" t="s">
        <v>967</v>
      </c>
    </row>
    <row r="358" spans="1:9" x14ac:dyDescent="0.3">
      <c r="A358" t="s">
        <v>251</v>
      </c>
      <c r="B358" t="s">
        <v>252</v>
      </c>
      <c r="C358" t="s">
        <v>9</v>
      </c>
      <c r="D358">
        <v>4.5</v>
      </c>
      <c r="E358">
        <v>51100</v>
      </c>
      <c r="F358">
        <v>2199</v>
      </c>
      <c r="G358">
        <v>9999</v>
      </c>
      <c r="H358">
        <v>12999</v>
      </c>
      <c r="I358" t="s">
        <v>956</v>
      </c>
    </row>
    <row r="359" spans="1:9" x14ac:dyDescent="0.3">
      <c r="A359" t="s">
        <v>253</v>
      </c>
      <c r="B359" t="s">
        <v>252</v>
      </c>
      <c r="C359" t="s">
        <v>9</v>
      </c>
      <c r="D359">
        <v>4.5</v>
      </c>
      <c r="E359">
        <v>51100</v>
      </c>
      <c r="F359">
        <v>2199</v>
      </c>
      <c r="G359">
        <v>9999</v>
      </c>
      <c r="H359">
        <v>12999</v>
      </c>
      <c r="I359" t="s">
        <v>956</v>
      </c>
    </row>
    <row r="360" spans="1:9" x14ac:dyDescent="0.3">
      <c r="A360" t="s">
        <v>254</v>
      </c>
      <c r="B360" t="s">
        <v>252</v>
      </c>
      <c r="C360" t="s">
        <v>9</v>
      </c>
      <c r="D360">
        <v>4.5</v>
      </c>
      <c r="E360">
        <v>51100</v>
      </c>
      <c r="F360">
        <v>2199</v>
      </c>
      <c r="G360">
        <v>9999</v>
      </c>
      <c r="H360">
        <v>12999</v>
      </c>
      <c r="I360" t="s">
        <v>956</v>
      </c>
    </row>
    <row r="361" spans="1:9" x14ac:dyDescent="0.3">
      <c r="A361" t="s">
        <v>256</v>
      </c>
      <c r="B361" t="s">
        <v>106</v>
      </c>
      <c r="C361" t="s">
        <v>205</v>
      </c>
      <c r="D361">
        <v>4.3</v>
      </c>
      <c r="E361">
        <v>62815</v>
      </c>
      <c r="F361">
        <v>3241</v>
      </c>
      <c r="G361">
        <v>5249</v>
      </c>
      <c r="H361">
        <v>8499</v>
      </c>
      <c r="I361" t="s">
        <v>941</v>
      </c>
    </row>
    <row r="362" spans="1:9" x14ac:dyDescent="0.3">
      <c r="A362" t="s">
        <v>275</v>
      </c>
      <c r="B362" t="s">
        <v>276</v>
      </c>
      <c r="C362" t="s">
        <v>9</v>
      </c>
      <c r="D362">
        <v>4.4000000000000004</v>
      </c>
      <c r="E362">
        <v>158008</v>
      </c>
      <c r="F362">
        <v>9395</v>
      </c>
      <c r="G362">
        <v>11999</v>
      </c>
      <c r="H362">
        <v>13999</v>
      </c>
      <c r="I362" t="s">
        <v>957</v>
      </c>
    </row>
    <row r="363" spans="1:9" x14ac:dyDescent="0.3">
      <c r="A363" t="s">
        <v>277</v>
      </c>
      <c r="B363" t="s">
        <v>276</v>
      </c>
      <c r="C363" t="s">
        <v>9</v>
      </c>
      <c r="D363">
        <v>4.4000000000000004</v>
      </c>
      <c r="E363">
        <v>158008</v>
      </c>
      <c r="F363">
        <v>9395</v>
      </c>
      <c r="G363">
        <v>11999</v>
      </c>
      <c r="H363">
        <v>13999</v>
      </c>
      <c r="I363" t="s">
        <v>957</v>
      </c>
    </row>
    <row r="364" spans="1:9" x14ac:dyDescent="0.3">
      <c r="A364" t="s">
        <v>297</v>
      </c>
      <c r="B364" t="s">
        <v>298</v>
      </c>
      <c r="C364" t="s">
        <v>9</v>
      </c>
      <c r="D364">
        <v>4.4000000000000004</v>
      </c>
      <c r="E364">
        <v>55849</v>
      </c>
      <c r="F364">
        <v>2676</v>
      </c>
      <c r="G364">
        <v>9999</v>
      </c>
      <c r="H364">
        <v>11999</v>
      </c>
      <c r="I364" t="s">
        <v>970</v>
      </c>
    </row>
    <row r="365" spans="1:9" x14ac:dyDescent="0.3">
      <c r="A365" t="s">
        <v>303</v>
      </c>
      <c r="B365" t="s">
        <v>304</v>
      </c>
      <c r="C365" t="s">
        <v>9</v>
      </c>
      <c r="D365">
        <v>4.5</v>
      </c>
      <c r="E365">
        <v>45009</v>
      </c>
      <c r="F365">
        <v>1776</v>
      </c>
      <c r="G365">
        <v>9299</v>
      </c>
      <c r="H365">
        <v>10999</v>
      </c>
      <c r="I365" t="s">
        <v>978</v>
      </c>
    </row>
    <row r="366" spans="1:9" x14ac:dyDescent="0.3">
      <c r="A366" t="s">
        <v>305</v>
      </c>
      <c r="B366" t="s">
        <v>306</v>
      </c>
      <c r="C366" t="s">
        <v>9</v>
      </c>
      <c r="D366">
        <v>4.4000000000000004</v>
      </c>
      <c r="E366">
        <v>158008</v>
      </c>
      <c r="F366">
        <v>9395</v>
      </c>
      <c r="G366">
        <v>12999</v>
      </c>
      <c r="H366">
        <v>14999</v>
      </c>
      <c r="I366" t="s">
        <v>943</v>
      </c>
    </row>
    <row r="367" spans="1:9" x14ac:dyDescent="0.3">
      <c r="A367" t="s">
        <v>317</v>
      </c>
      <c r="B367" t="s">
        <v>318</v>
      </c>
      <c r="C367" t="s">
        <v>9</v>
      </c>
      <c r="D367">
        <v>4.5</v>
      </c>
      <c r="E367">
        <v>3668</v>
      </c>
      <c r="F367">
        <v>135</v>
      </c>
      <c r="G367">
        <v>7499</v>
      </c>
      <c r="H367">
        <v>9999</v>
      </c>
      <c r="I367" t="s">
        <v>967</v>
      </c>
    </row>
    <row r="368" spans="1:9" x14ac:dyDescent="0.3">
      <c r="A368" t="s">
        <v>333</v>
      </c>
      <c r="B368" t="s">
        <v>334</v>
      </c>
      <c r="C368" t="s">
        <v>9</v>
      </c>
      <c r="D368">
        <v>4.4000000000000004</v>
      </c>
      <c r="E368">
        <v>43659</v>
      </c>
      <c r="F368">
        <v>2879</v>
      </c>
      <c r="G368">
        <v>17499</v>
      </c>
      <c r="H368">
        <v>20999</v>
      </c>
      <c r="I368" t="s">
        <v>970</v>
      </c>
    </row>
    <row r="369" spans="1:9" x14ac:dyDescent="0.3">
      <c r="A369" t="s">
        <v>335</v>
      </c>
      <c r="B369" t="s">
        <v>336</v>
      </c>
      <c r="C369" t="s">
        <v>9</v>
      </c>
      <c r="D369">
        <v>4.5</v>
      </c>
      <c r="E369">
        <v>35892</v>
      </c>
      <c r="F369">
        <v>2067</v>
      </c>
      <c r="G369">
        <v>15999</v>
      </c>
      <c r="H369">
        <v>18999</v>
      </c>
      <c r="I369" t="s">
        <v>978</v>
      </c>
    </row>
    <row r="370" spans="1:9" x14ac:dyDescent="0.3">
      <c r="A370" t="s">
        <v>340</v>
      </c>
      <c r="B370" t="s">
        <v>336</v>
      </c>
      <c r="C370" t="s">
        <v>9</v>
      </c>
      <c r="D370">
        <v>4.5</v>
      </c>
      <c r="E370">
        <v>35892</v>
      </c>
      <c r="F370">
        <v>2067</v>
      </c>
      <c r="G370">
        <v>15999</v>
      </c>
      <c r="H370">
        <v>18999</v>
      </c>
      <c r="I370" t="s">
        <v>978</v>
      </c>
    </row>
    <row r="371" spans="1:9" x14ac:dyDescent="0.3">
      <c r="A371" t="s">
        <v>368</v>
      </c>
      <c r="B371" t="s">
        <v>369</v>
      </c>
      <c r="C371" t="s">
        <v>9</v>
      </c>
      <c r="D371">
        <v>4.5</v>
      </c>
      <c r="E371">
        <v>36343</v>
      </c>
      <c r="F371">
        <v>1670</v>
      </c>
      <c r="G371">
        <v>14999</v>
      </c>
      <c r="H371">
        <v>17999</v>
      </c>
      <c r="I371" t="s">
        <v>970</v>
      </c>
    </row>
    <row r="372" spans="1:9" x14ac:dyDescent="0.3">
      <c r="A372" t="s">
        <v>370</v>
      </c>
      <c r="B372" t="s">
        <v>369</v>
      </c>
      <c r="C372" t="s">
        <v>9</v>
      </c>
      <c r="D372">
        <v>4.5</v>
      </c>
      <c r="E372">
        <v>36343</v>
      </c>
      <c r="F372">
        <v>1670</v>
      </c>
      <c r="G372">
        <v>14999</v>
      </c>
      <c r="H372">
        <v>17999</v>
      </c>
      <c r="I372" t="s">
        <v>970</v>
      </c>
    </row>
    <row r="373" spans="1:9" x14ac:dyDescent="0.3">
      <c r="A373" t="s">
        <v>371</v>
      </c>
      <c r="B373" t="s">
        <v>369</v>
      </c>
      <c r="C373" t="s">
        <v>9</v>
      </c>
      <c r="D373">
        <v>4.5</v>
      </c>
      <c r="E373">
        <v>36343</v>
      </c>
      <c r="F373">
        <v>1670</v>
      </c>
      <c r="G373">
        <v>14999</v>
      </c>
      <c r="H373">
        <v>17999</v>
      </c>
      <c r="I373" t="s">
        <v>970</v>
      </c>
    </row>
    <row r="374" spans="1:9" x14ac:dyDescent="0.3">
      <c r="A374" t="s">
        <v>372</v>
      </c>
      <c r="B374" t="s">
        <v>298</v>
      </c>
      <c r="C374" t="s">
        <v>9</v>
      </c>
      <c r="D374">
        <v>4.4000000000000004</v>
      </c>
      <c r="E374">
        <v>55849</v>
      </c>
      <c r="F374">
        <v>2676</v>
      </c>
      <c r="G374">
        <v>9999</v>
      </c>
      <c r="H374">
        <v>11999</v>
      </c>
      <c r="I374" t="s">
        <v>970</v>
      </c>
    </row>
    <row r="375" spans="1:9" x14ac:dyDescent="0.3">
      <c r="A375" t="s">
        <v>377</v>
      </c>
      <c r="B375" t="s">
        <v>334</v>
      </c>
      <c r="C375" t="s">
        <v>9</v>
      </c>
      <c r="D375">
        <v>4.4000000000000004</v>
      </c>
      <c r="E375">
        <v>43659</v>
      </c>
      <c r="F375">
        <v>2879</v>
      </c>
      <c r="G375">
        <v>17499</v>
      </c>
      <c r="H375">
        <v>20999</v>
      </c>
      <c r="I375" t="s">
        <v>970</v>
      </c>
    </row>
    <row r="376" spans="1:9" x14ac:dyDescent="0.3">
      <c r="A376" t="s">
        <v>381</v>
      </c>
      <c r="B376" t="s">
        <v>334</v>
      </c>
      <c r="C376" t="s">
        <v>9</v>
      </c>
      <c r="D376">
        <v>4.4000000000000004</v>
      </c>
      <c r="E376">
        <v>43659</v>
      </c>
      <c r="F376">
        <v>2879</v>
      </c>
      <c r="G376">
        <v>17499</v>
      </c>
      <c r="H376">
        <v>20999</v>
      </c>
      <c r="I376" t="s">
        <v>970</v>
      </c>
    </row>
    <row r="377" spans="1:9" x14ac:dyDescent="0.3">
      <c r="A377" t="s">
        <v>383</v>
      </c>
      <c r="B377" t="s">
        <v>336</v>
      </c>
      <c r="C377" t="s">
        <v>9</v>
      </c>
      <c r="D377">
        <v>4.5</v>
      </c>
      <c r="E377">
        <v>35892</v>
      </c>
      <c r="F377">
        <v>2067</v>
      </c>
      <c r="G377">
        <v>15999</v>
      </c>
      <c r="H377">
        <v>18999</v>
      </c>
      <c r="I377" t="s">
        <v>978</v>
      </c>
    </row>
    <row r="378" spans="1:9" x14ac:dyDescent="0.3">
      <c r="A378" t="s">
        <v>409</v>
      </c>
      <c r="B378" t="s">
        <v>410</v>
      </c>
      <c r="C378" t="s">
        <v>9</v>
      </c>
      <c r="D378">
        <v>4.4000000000000004</v>
      </c>
      <c r="E378">
        <v>78187</v>
      </c>
      <c r="F378">
        <v>6620</v>
      </c>
      <c r="G378">
        <v>18999</v>
      </c>
      <c r="H378">
        <v>21999</v>
      </c>
      <c r="I378" t="s">
        <v>943</v>
      </c>
    </row>
    <row r="379" spans="1:9" x14ac:dyDescent="0.3">
      <c r="A379" t="s">
        <v>305</v>
      </c>
      <c r="B379" t="s">
        <v>420</v>
      </c>
      <c r="C379" t="s">
        <v>9</v>
      </c>
      <c r="D379">
        <v>4.2</v>
      </c>
      <c r="E379">
        <v>12528</v>
      </c>
      <c r="F379">
        <v>821</v>
      </c>
      <c r="G379">
        <v>13999</v>
      </c>
      <c r="H379">
        <v>15999</v>
      </c>
      <c r="I379" t="s">
        <v>950</v>
      </c>
    </row>
    <row r="380" spans="1:9" x14ac:dyDescent="0.3">
      <c r="A380" t="s">
        <v>421</v>
      </c>
      <c r="B380" t="s">
        <v>306</v>
      </c>
      <c r="C380" t="s">
        <v>9</v>
      </c>
      <c r="D380">
        <v>4.4000000000000004</v>
      </c>
      <c r="E380">
        <v>158008</v>
      </c>
      <c r="F380">
        <v>9395</v>
      </c>
      <c r="G380">
        <v>12999</v>
      </c>
      <c r="H380">
        <v>14999</v>
      </c>
      <c r="I380" t="s">
        <v>943</v>
      </c>
    </row>
    <row r="381" spans="1:9" x14ac:dyDescent="0.3">
      <c r="A381" t="s">
        <v>421</v>
      </c>
      <c r="B381" t="s">
        <v>420</v>
      </c>
      <c r="C381" t="s">
        <v>9</v>
      </c>
      <c r="D381">
        <v>4.2</v>
      </c>
      <c r="E381">
        <v>12528</v>
      </c>
      <c r="F381">
        <v>821</v>
      </c>
      <c r="G381">
        <v>13999</v>
      </c>
      <c r="H381">
        <v>15999</v>
      </c>
      <c r="I381" t="s">
        <v>950</v>
      </c>
    </row>
    <row r="382" spans="1:9" x14ac:dyDescent="0.3">
      <c r="A382" t="s">
        <v>422</v>
      </c>
      <c r="B382" t="s">
        <v>318</v>
      </c>
      <c r="C382" t="s">
        <v>9</v>
      </c>
      <c r="D382">
        <v>4.5</v>
      </c>
      <c r="E382">
        <v>3668</v>
      </c>
      <c r="F382">
        <v>135</v>
      </c>
      <c r="G382">
        <v>7499</v>
      </c>
      <c r="H382">
        <v>9999</v>
      </c>
      <c r="I382" t="s">
        <v>967</v>
      </c>
    </row>
    <row r="383" spans="1:9" x14ac:dyDescent="0.3">
      <c r="A383" t="s">
        <v>434</v>
      </c>
      <c r="B383" t="s">
        <v>410</v>
      </c>
      <c r="C383" t="s">
        <v>9</v>
      </c>
      <c r="D383">
        <v>4.4000000000000004</v>
      </c>
      <c r="E383">
        <v>78187</v>
      </c>
      <c r="F383">
        <v>6620</v>
      </c>
      <c r="G383">
        <v>18999</v>
      </c>
      <c r="H383">
        <v>21999</v>
      </c>
      <c r="I383" t="s">
        <v>943</v>
      </c>
    </row>
    <row r="384" spans="1:9" x14ac:dyDescent="0.3">
      <c r="A384" t="s">
        <v>434</v>
      </c>
      <c r="B384" t="s">
        <v>435</v>
      </c>
      <c r="C384" t="s">
        <v>9</v>
      </c>
      <c r="D384">
        <v>4.3</v>
      </c>
      <c r="E384">
        <v>13786</v>
      </c>
      <c r="F384">
        <v>1118</v>
      </c>
      <c r="G384">
        <v>20999</v>
      </c>
      <c r="H384">
        <v>23999</v>
      </c>
      <c r="I384" t="s">
        <v>950</v>
      </c>
    </row>
    <row r="385" spans="1:9" x14ac:dyDescent="0.3">
      <c r="A385" t="s">
        <v>437</v>
      </c>
      <c r="B385" t="s">
        <v>334</v>
      </c>
      <c r="C385" t="s">
        <v>9</v>
      </c>
      <c r="D385">
        <v>4.4000000000000004</v>
      </c>
      <c r="E385">
        <v>43659</v>
      </c>
      <c r="F385">
        <v>2879</v>
      </c>
      <c r="G385">
        <v>17499</v>
      </c>
      <c r="H385">
        <v>20999</v>
      </c>
      <c r="I385" t="s">
        <v>970</v>
      </c>
    </row>
    <row r="386" spans="1:9" x14ac:dyDescent="0.3">
      <c r="A386" t="s">
        <v>442</v>
      </c>
      <c r="B386" t="s">
        <v>443</v>
      </c>
      <c r="C386" t="s">
        <v>9</v>
      </c>
      <c r="D386">
        <v>4.4000000000000004</v>
      </c>
      <c r="E386">
        <v>30399</v>
      </c>
      <c r="F386">
        <v>3722</v>
      </c>
      <c r="G386">
        <v>24999</v>
      </c>
      <c r="H386">
        <v>27999</v>
      </c>
      <c r="I386" t="s">
        <v>944</v>
      </c>
    </row>
    <row r="387" spans="1:9" x14ac:dyDescent="0.3">
      <c r="A387" t="s">
        <v>453</v>
      </c>
      <c r="B387" t="s">
        <v>454</v>
      </c>
      <c r="C387" t="s">
        <v>9</v>
      </c>
      <c r="D387">
        <v>4.4000000000000004</v>
      </c>
      <c r="E387">
        <v>24990</v>
      </c>
      <c r="F387">
        <v>2079</v>
      </c>
      <c r="G387">
        <v>19999</v>
      </c>
      <c r="H387">
        <v>24999</v>
      </c>
      <c r="I387" t="s">
        <v>975</v>
      </c>
    </row>
    <row r="388" spans="1:9" x14ac:dyDescent="0.3">
      <c r="A388" t="s">
        <v>453</v>
      </c>
      <c r="B388" t="s">
        <v>455</v>
      </c>
      <c r="C388" t="s">
        <v>9</v>
      </c>
      <c r="D388">
        <v>4.3</v>
      </c>
      <c r="E388">
        <v>2207</v>
      </c>
      <c r="F388">
        <v>201</v>
      </c>
      <c r="G388">
        <v>22999</v>
      </c>
      <c r="H388">
        <v>26999</v>
      </c>
      <c r="I388" t="s">
        <v>957</v>
      </c>
    </row>
    <row r="389" spans="1:9" x14ac:dyDescent="0.3">
      <c r="A389" t="s">
        <v>456</v>
      </c>
      <c r="B389" t="s">
        <v>454</v>
      </c>
      <c r="C389" t="s">
        <v>9</v>
      </c>
      <c r="D389">
        <v>4.4000000000000004</v>
      </c>
      <c r="E389">
        <v>24990</v>
      </c>
      <c r="F389">
        <v>2079</v>
      </c>
      <c r="G389">
        <v>19999</v>
      </c>
      <c r="H389">
        <v>24999</v>
      </c>
      <c r="I389" t="s">
        <v>975</v>
      </c>
    </row>
    <row r="390" spans="1:9" x14ac:dyDescent="0.3">
      <c r="A390" t="s">
        <v>493</v>
      </c>
      <c r="B390" t="s">
        <v>494</v>
      </c>
      <c r="C390" t="s">
        <v>9</v>
      </c>
      <c r="D390">
        <v>4.3</v>
      </c>
      <c r="E390">
        <v>4795</v>
      </c>
      <c r="F390">
        <v>346</v>
      </c>
      <c r="G390">
        <v>16999</v>
      </c>
      <c r="H390">
        <v>19999</v>
      </c>
      <c r="I390" t="s">
        <v>978</v>
      </c>
    </row>
    <row r="391" spans="1:9" x14ac:dyDescent="0.3">
      <c r="A391" t="s">
        <v>498</v>
      </c>
      <c r="B391" t="s">
        <v>499</v>
      </c>
      <c r="C391" t="s">
        <v>9</v>
      </c>
      <c r="D391">
        <v>4.3</v>
      </c>
      <c r="E391">
        <v>204382</v>
      </c>
      <c r="F391">
        <v>11076</v>
      </c>
      <c r="G391">
        <v>8999</v>
      </c>
      <c r="H391">
        <v>9999</v>
      </c>
      <c r="I391" t="s">
        <v>944</v>
      </c>
    </row>
    <row r="392" spans="1:9" x14ac:dyDescent="0.3">
      <c r="A392" t="s">
        <v>456</v>
      </c>
      <c r="B392" t="s">
        <v>455</v>
      </c>
      <c r="C392" t="s">
        <v>9</v>
      </c>
      <c r="D392">
        <v>4.3</v>
      </c>
      <c r="E392">
        <v>2207</v>
      </c>
      <c r="F392">
        <v>201</v>
      </c>
      <c r="G392">
        <v>22999</v>
      </c>
      <c r="H392">
        <v>26999</v>
      </c>
      <c r="I392" t="s">
        <v>957</v>
      </c>
    </row>
    <row r="393" spans="1:9" x14ac:dyDescent="0.3">
      <c r="A393" t="s">
        <v>546</v>
      </c>
      <c r="B393" t="s">
        <v>435</v>
      </c>
      <c r="C393" t="s">
        <v>9</v>
      </c>
      <c r="D393">
        <v>4.3</v>
      </c>
      <c r="E393">
        <v>13786</v>
      </c>
      <c r="F393">
        <v>1118</v>
      </c>
      <c r="G393">
        <v>20999</v>
      </c>
      <c r="H393">
        <v>23999</v>
      </c>
      <c r="I393" t="s">
        <v>950</v>
      </c>
    </row>
    <row r="394" spans="1:9" x14ac:dyDescent="0.3">
      <c r="A394" t="s">
        <v>548</v>
      </c>
      <c r="B394" t="s">
        <v>549</v>
      </c>
      <c r="C394" t="s">
        <v>9</v>
      </c>
      <c r="D394">
        <v>4.4000000000000004</v>
      </c>
      <c r="E394">
        <v>6947</v>
      </c>
      <c r="F394">
        <v>522</v>
      </c>
      <c r="G394">
        <v>15499</v>
      </c>
      <c r="H394">
        <v>17999</v>
      </c>
      <c r="I394" t="s">
        <v>943</v>
      </c>
    </row>
    <row r="395" spans="1:9" x14ac:dyDescent="0.3">
      <c r="A395" t="s">
        <v>556</v>
      </c>
      <c r="B395" t="s">
        <v>557</v>
      </c>
      <c r="C395" t="s">
        <v>9</v>
      </c>
      <c r="D395">
        <v>4.2</v>
      </c>
      <c r="E395">
        <v>3237</v>
      </c>
      <c r="F395">
        <v>196</v>
      </c>
      <c r="G395">
        <v>8999</v>
      </c>
      <c r="H395">
        <v>11999</v>
      </c>
      <c r="I395" t="s">
        <v>967</v>
      </c>
    </row>
    <row r="396" spans="1:9" x14ac:dyDescent="0.3">
      <c r="A396" t="s">
        <v>578</v>
      </c>
      <c r="B396" t="s">
        <v>579</v>
      </c>
      <c r="C396" t="s">
        <v>9</v>
      </c>
      <c r="D396">
        <v>4.3</v>
      </c>
      <c r="E396">
        <v>84056</v>
      </c>
      <c r="F396">
        <v>7328</v>
      </c>
      <c r="G396">
        <v>16999</v>
      </c>
      <c r="H396">
        <v>17999</v>
      </c>
      <c r="I396" t="s">
        <v>942</v>
      </c>
    </row>
    <row r="397" spans="1:9" x14ac:dyDescent="0.3">
      <c r="A397" t="s">
        <v>581</v>
      </c>
      <c r="B397" t="s">
        <v>579</v>
      </c>
      <c r="C397" t="s">
        <v>9</v>
      </c>
      <c r="D397">
        <v>4.3</v>
      </c>
      <c r="E397">
        <v>84056</v>
      </c>
      <c r="F397">
        <v>7328</v>
      </c>
      <c r="G397">
        <v>16999</v>
      </c>
      <c r="H397">
        <v>17999</v>
      </c>
      <c r="I397" t="s">
        <v>942</v>
      </c>
    </row>
    <row r="398" spans="1:9" x14ac:dyDescent="0.3">
      <c r="A398" t="s">
        <v>587</v>
      </c>
      <c r="B398" t="s">
        <v>494</v>
      </c>
      <c r="C398" t="s">
        <v>9</v>
      </c>
      <c r="D398">
        <v>4.3</v>
      </c>
      <c r="E398">
        <v>4795</v>
      </c>
      <c r="F398">
        <v>346</v>
      </c>
      <c r="G398">
        <v>16999</v>
      </c>
      <c r="H398">
        <v>19999</v>
      </c>
      <c r="I398" t="s">
        <v>978</v>
      </c>
    </row>
    <row r="399" spans="1:9" x14ac:dyDescent="0.3">
      <c r="A399" t="s">
        <v>598</v>
      </c>
      <c r="B399" t="s">
        <v>499</v>
      </c>
      <c r="C399" t="s">
        <v>9</v>
      </c>
      <c r="D399">
        <v>4.3</v>
      </c>
      <c r="E399">
        <v>204382</v>
      </c>
      <c r="F399">
        <v>11076</v>
      </c>
      <c r="G399">
        <v>8999</v>
      </c>
      <c r="H399">
        <v>9999</v>
      </c>
      <c r="I399" t="s">
        <v>944</v>
      </c>
    </row>
    <row r="400" spans="1:9" x14ac:dyDescent="0.3">
      <c r="A400" t="s">
        <v>608</v>
      </c>
      <c r="B400" t="s">
        <v>609</v>
      </c>
      <c r="C400" t="s">
        <v>9</v>
      </c>
      <c r="D400">
        <v>4.5</v>
      </c>
      <c r="E400">
        <v>14641</v>
      </c>
      <c r="F400">
        <v>926</v>
      </c>
      <c r="G400">
        <v>12999</v>
      </c>
      <c r="H400">
        <v>15999</v>
      </c>
      <c r="I400" t="s">
        <v>977</v>
      </c>
    </row>
    <row r="401" spans="1:9" x14ac:dyDescent="0.3">
      <c r="A401" t="s">
        <v>611</v>
      </c>
      <c r="B401" t="s">
        <v>549</v>
      </c>
      <c r="C401" t="s">
        <v>9</v>
      </c>
      <c r="D401">
        <v>4.4000000000000004</v>
      </c>
      <c r="E401">
        <v>6947</v>
      </c>
      <c r="F401">
        <v>522</v>
      </c>
      <c r="G401">
        <v>15499</v>
      </c>
      <c r="H401">
        <v>17999</v>
      </c>
      <c r="I401" t="s">
        <v>943</v>
      </c>
    </row>
    <row r="402" spans="1:9" x14ac:dyDescent="0.3">
      <c r="A402" t="s">
        <v>612</v>
      </c>
      <c r="B402" t="s">
        <v>609</v>
      </c>
      <c r="C402" t="s">
        <v>9</v>
      </c>
      <c r="D402">
        <v>4.5</v>
      </c>
      <c r="E402">
        <v>14641</v>
      </c>
      <c r="F402">
        <v>926</v>
      </c>
      <c r="G402">
        <v>12999</v>
      </c>
      <c r="H402">
        <v>15999</v>
      </c>
      <c r="I402" t="s">
        <v>977</v>
      </c>
    </row>
    <row r="403" spans="1:9" x14ac:dyDescent="0.3">
      <c r="A403" t="s">
        <v>613</v>
      </c>
      <c r="B403" t="s">
        <v>614</v>
      </c>
      <c r="C403" t="s">
        <v>9</v>
      </c>
      <c r="D403">
        <v>4.4000000000000004</v>
      </c>
      <c r="E403">
        <v>295903</v>
      </c>
      <c r="F403">
        <v>14056</v>
      </c>
      <c r="G403">
        <v>7499</v>
      </c>
      <c r="H403">
        <v>7999</v>
      </c>
      <c r="I403" t="s">
        <v>939</v>
      </c>
    </row>
    <row r="404" spans="1:9" x14ac:dyDescent="0.3">
      <c r="A404" t="s">
        <v>643</v>
      </c>
      <c r="B404" t="s">
        <v>644</v>
      </c>
      <c r="C404" t="s">
        <v>9</v>
      </c>
      <c r="D404">
        <v>4.5</v>
      </c>
      <c r="E404">
        <v>46125</v>
      </c>
      <c r="F404">
        <v>2208</v>
      </c>
      <c r="G404">
        <v>10999</v>
      </c>
      <c r="H404">
        <v>12999</v>
      </c>
      <c r="I404" t="s">
        <v>978</v>
      </c>
    </row>
    <row r="405" spans="1:9" x14ac:dyDescent="0.3">
      <c r="A405" t="s">
        <v>657</v>
      </c>
      <c r="B405" t="s">
        <v>658</v>
      </c>
      <c r="C405" t="s">
        <v>9</v>
      </c>
      <c r="D405">
        <v>4.4000000000000004</v>
      </c>
      <c r="E405">
        <v>26744</v>
      </c>
      <c r="F405">
        <v>3039</v>
      </c>
      <c r="G405">
        <v>28999</v>
      </c>
      <c r="H405">
        <v>31999</v>
      </c>
      <c r="I405" t="s">
        <v>946</v>
      </c>
    </row>
    <row r="406" spans="1:9" x14ac:dyDescent="0.3">
      <c r="A406" t="s">
        <v>659</v>
      </c>
      <c r="B406" t="s">
        <v>443</v>
      </c>
      <c r="C406" t="s">
        <v>9</v>
      </c>
      <c r="D406">
        <v>4.4000000000000004</v>
      </c>
      <c r="E406">
        <v>30399</v>
      </c>
      <c r="F406">
        <v>3722</v>
      </c>
      <c r="G406">
        <v>24999</v>
      </c>
      <c r="H406">
        <v>27999</v>
      </c>
      <c r="I406" t="s">
        <v>944</v>
      </c>
    </row>
    <row r="407" spans="1:9" x14ac:dyDescent="0.3">
      <c r="A407" t="s">
        <v>660</v>
      </c>
      <c r="B407" t="s">
        <v>443</v>
      </c>
      <c r="C407" t="s">
        <v>9</v>
      </c>
      <c r="D407">
        <v>4.4000000000000004</v>
      </c>
      <c r="E407">
        <v>30399</v>
      </c>
      <c r="F407">
        <v>3722</v>
      </c>
      <c r="G407">
        <v>24999</v>
      </c>
      <c r="H407">
        <v>27999</v>
      </c>
      <c r="I407" t="s">
        <v>944</v>
      </c>
    </row>
    <row r="408" spans="1:9" x14ac:dyDescent="0.3">
      <c r="A408" t="s">
        <v>661</v>
      </c>
      <c r="B408" t="s">
        <v>658</v>
      </c>
      <c r="C408" t="s">
        <v>9</v>
      </c>
      <c r="D408">
        <v>4.4000000000000004</v>
      </c>
      <c r="E408">
        <v>26744</v>
      </c>
      <c r="F408">
        <v>3039</v>
      </c>
      <c r="G408">
        <v>28999</v>
      </c>
      <c r="H408">
        <v>31999</v>
      </c>
      <c r="I408" t="s">
        <v>946</v>
      </c>
    </row>
    <row r="409" spans="1:9" x14ac:dyDescent="0.3">
      <c r="A409" t="s">
        <v>442</v>
      </c>
      <c r="B409" t="s">
        <v>662</v>
      </c>
      <c r="C409" t="s">
        <v>9</v>
      </c>
      <c r="D409">
        <v>4.4000000000000004</v>
      </c>
      <c r="E409">
        <v>26744</v>
      </c>
      <c r="F409">
        <v>3039</v>
      </c>
      <c r="G409">
        <v>26999</v>
      </c>
      <c r="H409">
        <v>29999</v>
      </c>
      <c r="I409" t="s">
        <v>944</v>
      </c>
    </row>
    <row r="410" spans="1:9" x14ac:dyDescent="0.3">
      <c r="A410" t="s">
        <v>660</v>
      </c>
      <c r="B410" t="s">
        <v>662</v>
      </c>
      <c r="C410" t="s">
        <v>9</v>
      </c>
      <c r="D410">
        <v>4.4000000000000004</v>
      </c>
      <c r="E410">
        <v>26744</v>
      </c>
      <c r="F410">
        <v>3039</v>
      </c>
      <c r="G410">
        <v>26999</v>
      </c>
      <c r="H410">
        <v>29999</v>
      </c>
      <c r="I410" t="s">
        <v>944</v>
      </c>
    </row>
    <row r="411" spans="1:9" x14ac:dyDescent="0.3">
      <c r="A411" t="s">
        <v>666</v>
      </c>
      <c r="B411" t="s">
        <v>667</v>
      </c>
      <c r="C411" t="s">
        <v>9</v>
      </c>
      <c r="D411">
        <v>4.5</v>
      </c>
      <c r="E411">
        <v>171719</v>
      </c>
      <c r="F411">
        <v>10809</v>
      </c>
      <c r="G411">
        <v>13999</v>
      </c>
      <c r="H411">
        <v>15999</v>
      </c>
      <c r="I411" t="s">
        <v>950</v>
      </c>
    </row>
    <row r="412" spans="1:9" x14ac:dyDescent="0.3">
      <c r="A412" t="s">
        <v>672</v>
      </c>
      <c r="B412" t="s">
        <v>673</v>
      </c>
      <c r="C412" t="s">
        <v>9</v>
      </c>
      <c r="D412">
        <v>4.4000000000000004</v>
      </c>
      <c r="E412">
        <v>76252</v>
      </c>
      <c r="F412">
        <v>6201</v>
      </c>
      <c r="G412">
        <v>17999</v>
      </c>
      <c r="H412">
        <v>20999</v>
      </c>
      <c r="I412" t="s">
        <v>957</v>
      </c>
    </row>
    <row r="413" spans="1:9" x14ac:dyDescent="0.3">
      <c r="A413" t="s">
        <v>675</v>
      </c>
      <c r="B413" t="s">
        <v>557</v>
      </c>
      <c r="C413" t="s">
        <v>9</v>
      </c>
      <c r="D413">
        <v>4.2</v>
      </c>
      <c r="E413">
        <v>3237</v>
      </c>
      <c r="F413">
        <v>196</v>
      </c>
      <c r="G413">
        <v>8999</v>
      </c>
      <c r="H413">
        <v>11999</v>
      </c>
      <c r="I413" t="s">
        <v>967</v>
      </c>
    </row>
    <row r="414" spans="1:9" x14ac:dyDescent="0.3">
      <c r="A414" t="s">
        <v>684</v>
      </c>
      <c r="B414" t="s">
        <v>685</v>
      </c>
      <c r="C414" t="s">
        <v>9</v>
      </c>
      <c r="D414">
        <v>4.4000000000000004</v>
      </c>
      <c r="E414">
        <v>69717</v>
      </c>
      <c r="F414">
        <v>5724</v>
      </c>
      <c r="G414">
        <v>18499</v>
      </c>
      <c r="H414">
        <v>18999</v>
      </c>
      <c r="I414" t="s">
        <v>955</v>
      </c>
    </row>
    <row r="415" spans="1:9" x14ac:dyDescent="0.3">
      <c r="A415" t="s">
        <v>686</v>
      </c>
      <c r="B415" t="s">
        <v>687</v>
      </c>
      <c r="C415" t="s">
        <v>9</v>
      </c>
      <c r="D415">
        <v>4.3</v>
      </c>
      <c r="E415">
        <v>75599</v>
      </c>
      <c r="F415">
        <v>6018</v>
      </c>
      <c r="G415">
        <v>15499</v>
      </c>
      <c r="H415">
        <v>15999</v>
      </c>
      <c r="I415" t="s">
        <v>948</v>
      </c>
    </row>
    <row r="416" spans="1:9" x14ac:dyDescent="0.3">
      <c r="A416" t="s">
        <v>696</v>
      </c>
      <c r="B416" t="s">
        <v>697</v>
      </c>
      <c r="C416" t="s">
        <v>9</v>
      </c>
      <c r="D416">
        <v>4.5</v>
      </c>
      <c r="E416">
        <v>253477</v>
      </c>
      <c r="F416">
        <v>9543</v>
      </c>
      <c r="G416">
        <v>10499</v>
      </c>
      <c r="H416">
        <v>10999</v>
      </c>
      <c r="I416" t="s">
        <v>953</v>
      </c>
    </row>
    <row r="417" spans="1:9" x14ac:dyDescent="0.3">
      <c r="A417" t="s">
        <v>706</v>
      </c>
      <c r="B417" t="s">
        <v>707</v>
      </c>
      <c r="C417" t="s">
        <v>9</v>
      </c>
      <c r="D417">
        <v>4.5</v>
      </c>
      <c r="E417">
        <v>121030</v>
      </c>
      <c r="F417">
        <v>4803</v>
      </c>
      <c r="G417">
        <v>7499</v>
      </c>
      <c r="H417">
        <v>7999</v>
      </c>
      <c r="I417" t="s">
        <v>939</v>
      </c>
    </row>
    <row r="418" spans="1:9" x14ac:dyDescent="0.3">
      <c r="A418" t="s">
        <v>710</v>
      </c>
      <c r="B418" t="s">
        <v>711</v>
      </c>
      <c r="C418" t="s">
        <v>9</v>
      </c>
      <c r="D418">
        <v>4.4000000000000004</v>
      </c>
      <c r="E418">
        <v>337712</v>
      </c>
      <c r="F418">
        <v>22019</v>
      </c>
      <c r="G418">
        <v>11499</v>
      </c>
      <c r="H418">
        <v>12999</v>
      </c>
      <c r="I418" t="s">
        <v>940</v>
      </c>
    </row>
    <row r="419" spans="1:9" x14ac:dyDescent="0.3">
      <c r="A419" t="s">
        <v>720</v>
      </c>
      <c r="B419" t="s">
        <v>721</v>
      </c>
      <c r="C419" t="s">
        <v>9</v>
      </c>
      <c r="D419">
        <v>4.3</v>
      </c>
      <c r="E419">
        <v>76049</v>
      </c>
      <c r="F419">
        <v>6039</v>
      </c>
      <c r="G419">
        <v>15499</v>
      </c>
      <c r="H419">
        <v>16999</v>
      </c>
      <c r="I419" t="s">
        <v>945</v>
      </c>
    </row>
    <row r="420" spans="1:9" x14ac:dyDescent="0.3">
      <c r="A420" t="s">
        <v>722</v>
      </c>
      <c r="B420" t="s">
        <v>721</v>
      </c>
      <c r="C420" t="s">
        <v>9</v>
      </c>
      <c r="D420">
        <v>4.3</v>
      </c>
      <c r="E420">
        <v>76049</v>
      </c>
      <c r="F420">
        <v>6039</v>
      </c>
      <c r="G420">
        <v>15499</v>
      </c>
      <c r="H420">
        <v>16999</v>
      </c>
      <c r="I420" t="s">
        <v>945</v>
      </c>
    </row>
    <row r="421" spans="1:9" x14ac:dyDescent="0.3">
      <c r="A421" t="s">
        <v>672</v>
      </c>
      <c r="B421" t="s">
        <v>732</v>
      </c>
      <c r="C421" t="s">
        <v>9</v>
      </c>
      <c r="D421">
        <v>4.4000000000000004</v>
      </c>
      <c r="E421">
        <v>53490</v>
      </c>
      <c r="F421">
        <v>4786</v>
      </c>
      <c r="G421">
        <v>19999</v>
      </c>
      <c r="H421">
        <v>22999</v>
      </c>
      <c r="I421" t="s">
        <v>943</v>
      </c>
    </row>
    <row r="422" spans="1:9" x14ac:dyDescent="0.3">
      <c r="A422" t="s">
        <v>736</v>
      </c>
      <c r="B422" t="s">
        <v>737</v>
      </c>
      <c r="C422" t="s">
        <v>9</v>
      </c>
      <c r="D422">
        <v>4.5999999999999996</v>
      </c>
      <c r="E422">
        <v>89448</v>
      </c>
      <c r="F422">
        <v>3076</v>
      </c>
      <c r="G422">
        <v>9499</v>
      </c>
      <c r="H422">
        <v>9999</v>
      </c>
      <c r="I422" t="s">
        <v>942</v>
      </c>
    </row>
    <row r="423" spans="1:9" x14ac:dyDescent="0.3">
      <c r="A423" t="s">
        <v>741</v>
      </c>
      <c r="B423" t="s">
        <v>742</v>
      </c>
      <c r="C423" t="s">
        <v>9</v>
      </c>
      <c r="D423">
        <v>4.3</v>
      </c>
      <c r="E423">
        <v>76049</v>
      </c>
      <c r="F423">
        <v>6039</v>
      </c>
      <c r="G423">
        <v>14499</v>
      </c>
      <c r="H423">
        <v>15999</v>
      </c>
      <c r="I423" t="s">
        <v>946</v>
      </c>
    </row>
    <row r="424" spans="1:9" x14ac:dyDescent="0.3">
      <c r="A424" t="s">
        <v>546</v>
      </c>
      <c r="B424" t="s">
        <v>410</v>
      </c>
      <c r="C424" t="s">
        <v>9</v>
      </c>
      <c r="D424">
        <v>4.4000000000000004</v>
      </c>
      <c r="E424">
        <v>78187</v>
      </c>
      <c r="F424">
        <v>6620</v>
      </c>
      <c r="G424">
        <v>18999</v>
      </c>
      <c r="H424">
        <v>21999</v>
      </c>
      <c r="I424" t="s">
        <v>943</v>
      </c>
    </row>
    <row r="425" spans="1:9" x14ac:dyDescent="0.3">
      <c r="A425" t="s">
        <v>752</v>
      </c>
      <c r="B425" t="s">
        <v>753</v>
      </c>
      <c r="C425" t="s">
        <v>9</v>
      </c>
      <c r="D425">
        <v>4.4000000000000004</v>
      </c>
      <c r="E425">
        <v>71574</v>
      </c>
      <c r="F425">
        <v>3909</v>
      </c>
      <c r="G425">
        <v>9499</v>
      </c>
      <c r="H425">
        <v>9999</v>
      </c>
      <c r="I425" t="s">
        <v>942</v>
      </c>
    </row>
    <row r="426" spans="1:9" x14ac:dyDescent="0.3">
      <c r="A426" t="s">
        <v>754</v>
      </c>
      <c r="B426" t="s">
        <v>711</v>
      </c>
      <c r="C426" t="s">
        <v>9</v>
      </c>
      <c r="D426">
        <v>4.4000000000000004</v>
      </c>
      <c r="E426">
        <v>337712</v>
      </c>
      <c r="F426">
        <v>22019</v>
      </c>
      <c r="G426">
        <v>11499</v>
      </c>
      <c r="H426">
        <v>12999</v>
      </c>
      <c r="I426" t="s">
        <v>940</v>
      </c>
    </row>
    <row r="427" spans="1:9" x14ac:dyDescent="0.3">
      <c r="A427" t="s">
        <v>757</v>
      </c>
      <c r="B427" t="s">
        <v>758</v>
      </c>
      <c r="C427" t="s">
        <v>9</v>
      </c>
      <c r="D427">
        <v>4.4000000000000004</v>
      </c>
      <c r="E427">
        <v>105918</v>
      </c>
      <c r="F427">
        <v>8960</v>
      </c>
      <c r="G427">
        <v>13499</v>
      </c>
      <c r="H427">
        <v>14999</v>
      </c>
      <c r="I427" t="s">
        <v>944</v>
      </c>
    </row>
    <row r="428" spans="1:9" x14ac:dyDescent="0.3">
      <c r="A428" t="s">
        <v>767</v>
      </c>
      <c r="B428" t="s">
        <v>644</v>
      </c>
      <c r="C428" t="s">
        <v>9</v>
      </c>
      <c r="D428">
        <v>4.5</v>
      </c>
      <c r="E428">
        <v>46125</v>
      </c>
      <c r="F428">
        <v>2208</v>
      </c>
      <c r="G428">
        <v>10999</v>
      </c>
      <c r="H428">
        <v>12999</v>
      </c>
      <c r="I428" t="s">
        <v>978</v>
      </c>
    </row>
    <row r="429" spans="1:9" x14ac:dyDescent="0.3">
      <c r="A429" t="s">
        <v>778</v>
      </c>
      <c r="B429" t="s">
        <v>658</v>
      </c>
      <c r="C429" t="s">
        <v>9</v>
      </c>
      <c r="D429">
        <v>4.4000000000000004</v>
      </c>
      <c r="E429">
        <v>26744</v>
      </c>
      <c r="F429">
        <v>3039</v>
      </c>
      <c r="G429">
        <v>28999</v>
      </c>
      <c r="H429">
        <v>31999</v>
      </c>
      <c r="I429" t="s">
        <v>946</v>
      </c>
    </row>
    <row r="430" spans="1:9" x14ac:dyDescent="0.3">
      <c r="A430" t="s">
        <v>846</v>
      </c>
      <c r="B430" t="s">
        <v>847</v>
      </c>
      <c r="C430" t="s">
        <v>9</v>
      </c>
      <c r="D430">
        <v>4.4000000000000004</v>
      </c>
      <c r="E430">
        <v>69835</v>
      </c>
      <c r="F430">
        <v>4891</v>
      </c>
      <c r="G430">
        <v>15999</v>
      </c>
      <c r="H430">
        <v>17999</v>
      </c>
      <c r="I430" t="s">
        <v>940</v>
      </c>
    </row>
    <row r="431" spans="1:9" x14ac:dyDescent="0.3">
      <c r="A431" t="s">
        <v>859</v>
      </c>
      <c r="B431" t="s">
        <v>860</v>
      </c>
      <c r="C431" t="s">
        <v>9</v>
      </c>
      <c r="D431">
        <v>4.5</v>
      </c>
      <c r="E431">
        <v>46125</v>
      </c>
      <c r="F431">
        <v>2208</v>
      </c>
      <c r="G431">
        <v>11999</v>
      </c>
      <c r="H431">
        <v>13999</v>
      </c>
      <c r="I431" t="s">
        <v>957</v>
      </c>
    </row>
    <row r="432" spans="1:9" x14ac:dyDescent="0.3">
      <c r="A432" t="s">
        <v>659</v>
      </c>
      <c r="B432" t="s">
        <v>662</v>
      </c>
      <c r="C432" t="s">
        <v>9</v>
      </c>
      <c r="D432">
        <v>4.4000000000000004</v>
      </c>
      <c r="E432">
        <v>26744</v>
      </c>
      <c r="F432">
        <v>3039</v>
      </c>
      <c r="G432">
        <v>26999</v>
      </c>
      <c r="H432">
        <v>29999</v>
      </c>
      <c r="I432" t="s">
        <v>944</v>
      </c>
    </row>
    <row r="433" spans="1:9" x14ac:dyDescent="0.3">
      <c r="A433" t="s">
        <v>872</v>
      </c>
      <c r="B433" t="s">
        <v>873</v>
      </c>
      <c r="C433" t="s">
        <v>9</v>
      </c>
      <c r="D433">
        <v>4.4000000000000004</v>
      </c>
      <c r="E433">
        <v>121290</v>
      </c>
      <c r="F433">
        <v>9961</v>
      </c>
      <c r="G433">
        <v>16999</v>
      </c>
      <c r="H433">
        <v>17999</v>
      </c>
      <c r="I433" t="s">
        <v>942</v>
      </c>
    </row>
    <row r="434" spans="1:9" x14ac:dyDescent="0.3">
      <c r="A434" t="s">
        <v>876</v>
      </c>
      <c r="B434" t="s">
        <v>873</v>
      </c>
      <c r="C434" t="s">
        <v>9</v>
      </c>
      <c r="D434">
        <v>4.4000000000000004</v>
      </c>
      <c r="E434">
        <v>121290</v>
      </c>
      <c r="F434">
        <v>9961</v>
      </c>
      <c r="G434">
        <v>16999</v>
      </c>
      <c r="H434">
        <v>17999</v>
      </c>
      <c r="I434" t="s">
        <v>942</v>
      </c>
    </row>
    <row r="435" spans="1:9" x14ac:dyDescent="0.3">
      <c r="A435" t="s">
        <v>880</v>
      </c>
      <c r="B435" t="s">
        <v>673</v>
      </c>
      <c r="C435" t="s">
        <v>9</v>
      </c>
      <c r="D435">
        <v>4.4000000000000004</v>
      </c>
      <c r="E435">
        <v>76252</v>
      </c>
      <c r="F435">
        <v>6201</v>
      </c>
      <c r="G435">
        <v>17999</v>
      </c>
      <c r="H435">
        <v>20999</v>
      </c>
      <c r="I435" t="s">
        <v>957</v>
      </c>
    </row>
    <row r="436" spans="1:9" x14ac:dyDescent="0.3">
      <c r="A436" t="s">
        <v>883</v>
      </c>
      <c r="B436" t="s">
        <v>884</v>
      </c>
      <c r="C436" t="s">
        <v>9</v>
      </c>
      <c r="D436">
        <v>4.4000000000000004</v>
      </c>
      <c r="E436">
        <v>137776</v>
      </c>
      <c r="F436">
        <v>5922</v>
      </c>
      <c r="G436">
        <v>10999</v>
      </c>
      <c r="H436">
        <v>12999</v>
      </c>
      <c r="I436" t="s">
        <v>978</v>
      </c>
    </row>
    <row r="437" spans="1:9" x14ac:dyDescent="0.3">
      <c r="A437" t="s">
        <v>892</v>
      </c>
      <c r="B437" t="s">
        <v>893</v>
      </c>
      <c r="C437" t="s">
        <v>9</v>
      </c>
      <c r="D437">
        <v>4.3</v>
      </c>
      <c r="E437">
        <v>61500</v>
      </c>
      <c r="F437">
        <v>6560</v>
      </c>
      <c r="G437">
        <v>27999</v>
      </c>
      <c r="H437">
        <v>29999</v>
      </c>
      <c r="I437" t="s">
        <v>939</v>
      </c>
    </row>
    <row r="438" spans="1:9" x14ac:dyDescent="0.3">
      <c r="A438" t="s">
        <v>901</v>
      </c>
      <c r="B438" t="s">
        <v>902</v>
      </c>
      <c r="C438" t="s">
        <v>9</v>
      </c>
      <c r="D438">
        <v>4.4000000000000004</v>
      </c>
      <c r="E438">
        <v>337712</v>
      </c>
      <c r="F438">
        <v>22019</v>
      </c>
      <c r="G438">
        <v>12499</v>
      </c>
      <c r="H438">
        <v>13999</v>
      </c>
      <c r="I438" t="s">
        <v>944</v>
      </c>
    </row>
    <row r="439" spans="1:9" x14ac:dyDescent="0.3">
      <c r="A439" t="s">
        <v>907</v>
      </c>
      <c r="B439" t="s">
        <v>707</v>
      </c>
      <c r="C439" t="s">
        <v>9</v>
      </c>
      <c r="D439">
        <v>4.5</v>
      </c>
      <c r="E439">
        <v>121030</v>
      </c>
      <c r="F439">
        <v>4803</v>
      </c>
      <c r="G439">
        <v>7499</v>
      </c>
      <c r="H439">
        <v>7999</v>
      </c>
      <c r="I439" t="s">
        <v>939</v>
      </c>
    </row>
    <row r="440" spans="1:9" x14ac:dyDescent="0.3">
      <c r="A440" t="s">
        <v>908</v>
      </c>
      <c r="B440" t="s">
        <v>909</v>
      </c>
      <c r="C440" t="s">
        <v>9</v>
      </c>
      <c r="D440">
        <v>4.3</v>
      </c>
      <c r="E440">
        <v>61747</v>
      </c>
      <c r="F440">
        <v>3482</v>
      </c>
      <c r="G440">
        <v>8999</v>
      </c>
      <c r="H440">
        <v>9999</v>
      </c>
      <c r="I440" t="s">
        <v>944</v>
      </c>
    </row>
    <row r="441" spans="1:9" x14ac:dyDescent="0.3">
      <c r="A441" t="s">
        <v>19</v>
      </c>
      <c r="B441" t="s">
        <v>21</v>
      </c>
      <c r="C441" t="s">
        <v>20</v>
      </c>
      <c r="D441">
        <v>4.3</v>
      </c>
      <c r="E441">
        <v>201192</v>
      </c>
      <c r="F441">
        <v>11760</v>
      </c>
      <c r="G441">
        <v>7099</v>
      </c>
      <c r="H441">
        <v>9999</v>
      </c>
      <c r="I441" t="s">
        <v>963</v>
      </c>
    </row>
    <row r="442" spans="1:9" x14ac:dyDescent="0.3">
      <c r="A442" t="s">
        <v>22</v>
      </c>
      <c r="B442" t="s">
        <v>21</v>
      </c>
      <c r="C442" t="s">
        <v>20</v>
      </c>
      <c r="D442">
        <v>4.3</v>
      </c>
      <c r="E442">
        <v>201192</v>
      </c>
      <c r="F442">
        <v>11760</v>
      </c>
      <c r="G442">
        <v>7099</v>
      </c>
      <c r="H442">
        <v>9999</v>
      </c>
      <c r="I442" t="s">
        <v>963</v>
      </c>
    </row>
    <row r="443" spans="1:9" x14ac:dyDescent="0.3">
      <c r="A443" t="s">
        <v>33</v>
      </c>
      <c r="B443" t="s">
        <v>34</v>
      </c>
      <c r="C443" t="s">
        <v>20</v>
      </c>
      <c r="D443">
        <v>4.3</v>
      </c>
      <c r="E443">
        <v>160256</v>
      </c>
      <c r="F443">
        <v>10642</v>
      </c>
      <c r="G443">
        <v>9999</v>
      </c>
      <c r="H443">
        <v>14999</v>
      </c>
      <c r="I443" t="s">
        <v>962</v>
      </c>
    </row>
    <row r="444" spans="1:9" x14ac:dyDescent="0.3">
      <c r="A444" t="s">
        <v>35</v>
      </c>
      <c r="B444" t="s">
        <v>34</v>
      </c>
      <c r="C444" t="s">
        <v>20</v>
      </c>
      <c r="D444">
        <v>4.3</v>
      </c>
      <c r="E444">
        <v>160256</v>
      </c>
      <c r="F444">
        <v>10642</v>
      </c>
      <c r="G444">
        <v>9999</v>
      </c>
      <c r="H444">
        <v>14999</v>
      </c>
      <c r="I444" t="s">
        <v>962</v>
      </c>
    </row>
    <row r="445" spans="1:9" x14ac:dyDescent="0.3">
      <c r="A445" t="s">
        <v>36</v>
      </c>
      <c r="B445" t="s">
        <v>21</v>
      </c>
      <c r="C445" t="s">
        <v>20</v>
      </c>
      <c r="D445">
        <v>4.3</v>
      </c>
      <c r="E445">
        <v>201192</v>
      </c>
      <c r="F445">
        <v>11760</v>
      </c>
      <c r="G445">
        <v>7099</v>
      </c>
      <c r="H445">
        <v>9999</v>
      </c>
      <c r="I445" t="s">
        <v>963</v>
      </c>
    </row>
    <row r="446" spans="1:9" x14ac:dyDescent="0.3">
      <c r="A446" t="s">
        <v>64</v>
      </c>
      <c r="B446" t="s">
        <v>34</v>
      </c>
      <c r="C446" t="s">
        <v>20</v>
      </c>
      <c r="D446">
        <v>4.3</v>
      </c>
      <c r="E446">
        <v>160256</v>
      </c>
      <c r="F446">
        <v>10642</v>
      </c>
      <c r="G446">
        <v>9999</v>
      </c>
      <c r="H446">
        <v>14999</v>
      </c>
      <c r="I446" t="s">
        <v>962</v>
      </c>
    </row>
    <row r="447" spans="1:9" x14ac:dyDescent="0.3">
      <c r="A447" t="s">
        <v>116</v>
      </c>
      <c r="B447" t="s">
        <v>117</v>
      </c>
      <c r="C447" t="s">
        <v>20</v>
      </c>
      <c r="D447">
        <v>4.0999999999999996</v>
      </c>
      <c r="E447">
        <v>4811</v>
      </c>
      <c r="F447">
        <v>317</v>
      </c>
      <c r="G447">
        <v>8439</v>
      </c>
      <c r="H447">
        <v>9200</v>
      </c>
      <c r="I447" t="s">
        <v>945</v>
      </c>
    </row>
    <row r="448" spans="1:9" x14ac:dyDescent="0.3">
      <c r="A448" t="s">
        <v>118</v>
      </c>
      <c r="B448" t="s">
        <v>119</v>
      </c>
      <c r="C448" t="s">
        <v>20</v>
      </c>
      <c r="D448">
        <v>4.2</v>
      </c>
      <c r="E448">
        <v>1401</v>
      </c>
      <c r="F448">
        <v>103</v>
      </c>
      <c r="G448">
        <v>6073</v>
      </c>
      <c r="H448">
        <v>7998</v>
      </c>
      <c r="I448" t="s">
        <v>960</v>
      </c>
    </row>
    <row r="449" spans="1:9" x14ac:dyDescent="0.3">
      <c r="A449" t="s">
        <v>133</v>
      </c>
      <c r="B449" t="s">
        <v>134</v>
      </c>
      <c r="C449" t="s">
        <v>20</v>
      </c>
      <c r="D449">
        <v>4.3</v>
      </c>
      <c r="E449">
        <v>26844</v>
      </c>
      <c r="F449">
        <v>1664</v>
      </c>
      <c r="G449">
        <v>11499</v>
      </c>
      <c r="H449">
        <v>16999</v>
      </c>
      <c r="I449" t="s">
        <v>969</v>
      </c>
    </row>
    <row r="450" spans="1:9" x14ac:dyDescent="0.3">
      <c r="A450" t="s">
        <v>151</v>
      </c>
      <c r="B450" t="s">
        <v>134</v>
      </c>
      <c r="C450" t="s">
        <v>20</v>
      </c>
      <c r="D450">
        <v>4.3</v>
      </c>
      <c r="E450">
        <v>26844</v>
      </c>
      <c r="F450">
        <v>1664</v>
      </c>
      <c r="G450">
        <v>11499</v>
      </c>
      <c r="H450">
        <v>16999</v>
      </c>
      <c r="I450" t="s">
        <v>969</v>
      </c>
    </row>
    <row r="451" spans="1:9" x14ac:dyDescent="0.3">
      <c r="A451" t="s">
        <v>156</v>
      </c>
      <c r="B451" t="s">
        <v>134</v>
      </c>
      <c r="C451" t="s">
        <v>20</v>
      </c>
      <c r="D451">
        <v>4.3</v>
      </c>
      <c r="E451">
        <v>26844</v>
      </c>
      <c r="F451">
        <v>1664</v>
      </c>
      <c r="G451">
        <v>11499</v>
      </c>
      <c r="H451">
        <v>16999</v>
      </c>
      <c r="I451" t="s">
        <v>969</v>
      </c>
    </row>
    <row r="452" spans="1:9" x14ac:dyDescent="0.3">
      <c r="A452" t="s">
        <v>116</v>
      </c>
      <c r="B452" t="s">
        <v>166</v>
      </c>
      <c r="C452" t="s">
        <v>20</v>
      </c>
      <c r="D452">
        <v>4.2</v>
      </c>
      <c r="E452">
        <v>6997</v>
      </c>
      <c r="F452">
        <v>449</v>
      </c>
      <c r="G452">
        <v>8335</v>
      </c>
      <c r="H452">
        <v>8899</v>
      </c>
      <c r="I452" t="s">
        <v>939</v>
      </c>
    </row>
    <row r="453" spans="1:9" x14ac:dyDescent="0.3">
      <c r="A453" t="s">
        <v>118</v>
      </c>
      <c r="B453" t="s">
        <v>119</v>
      </c>
      <c r="C453" t="s">
        <v>20</v>
      </c>
      <c r="D453">
        <v>4.2</v>
      </c>
      <c r="E453">
        <v>1401</v>
      </c>
      <c r="F453">
        <v>103</v>
      </c>
      <c r="G453">
        <v>6072</v>
      </c>
      <c r="H453">
        <v>6749</v>
      </c>
      <c r="I453" t="s">
        <v>944</v>
      </c>
    </row>
    <row r="454" spans="1:9" x14ac:dyDescent="0.3">
      <c r="A454" t="s">
        <v>169</v>
      </c>
      <c r="B454" t="s">
        <v>170</v>
      </c>
      <c r="C454" t="s">
        <v>20</v>
      </c>
      <c r="D454">
        <v>4.2</v>
      </c>
      <c r="E454">
        <v>9685</v>
      </c>
      <c r="F454">
        <v>714</v>
      </c>
      <c r="G454">
        <v>12999</v>
      </c>
      <c r="H454">
        <v>16999</v>
      </c>
      <c r="I454" t="s">
        <v>956</v>
      </c>
    </row>
    <row r="455" spans="1:9" x14ac:dyDescent="0.3">
      <c r="A455" t="s">
        <v>188</v>
      </c>
      <c r="B455" t="s">
        <v>134</v>
      </c>
      <c r="C455" t="s">
        <v>20</v>
      </c>
      <c r="D455">
        <v>4.3</v>
      </c>
      <c r="E455">
        <v>26844</v>
      </c>
      <c r="F455">
        <v>1664</v>
      </c>
      <c r="G455">
        <v>11499</v>
      </c>
      <c r="H455">
        <v>16999</v>
      </c>
      <c r="I455" t="s">
        <v>969</v>
      </c>
    </row>
    <row r="456" spans="1:9" x14ac:dyDescent="0.3">
      <c r="A456" t="s">
        <v>214</v>
      </c>
      <c r="B456" t="s">
        <v>166</v>
      </c>
      <c r="C456" t="s">
        <v>20</v>
      </c>
      <c r="D456">
        <v>4.2</v>
      </c>
      <c r="E456">
        <v>6997</v>
      </c>
      <c r="F456">
        <v>449</v>
      </c>
      <c r="G456">
        <v>8260</v>
      </c>
      <c r="H456">
        <v>8623</v>
      </c>
      <c r="I456" t="s">
        <v>953</v>
      </c>
    </row>
    <row r="457" spans="1:9" x14ac:dyDescent="0.3">
      <c r="A457" t="s">
        <v>225</v>
      </c>
      <c r="B457" t="s">
        <v>226</v>
      </c>
      <c r="C457" t="s">
        <v>20</v>
      </c>
      <c r="D457">
        <v>4.2</v>
      </c>
      <c r="E457">
        <v>8778</v>
      </c>
      <c r="F457">
        <v>633</v>
      </c>
      <c r="G457">
        <v>8490</v>
      </c>
      <c r="H457">
        <v>8948</v>
      </c>
      <c r="I457" t="s">
        <v>942</v>
      </c>
    </row>
    <row r="458" spans="1:9" x14ac:dyDescent="0.3">
      <c r="A458" t="s">
        <v>227</v>
      </c>
      <c r="B458" t="s">
        <v>226</v>
      </c>
      <c r="C458" t="s">
        <v>20</v>
      </c>
      <c r="D458">
        <v>4.2</v>
      </c>
      <c r="E458">
        <v>8778</v>
      </c>
      <c r="F458">
        <v>633</v>
      </c>
      <c r="G458">
        <v>8387</v>
      </c>
      <c r="H458">
        <v>8845</v>
      </c>
      <c r="I458" t="s">
        <v>942</v>
      </c>
    </row>
    <row r="459" spans="1:9" x14ac:dyDescent="0.3">
      <c r="A459" t="s">
        <v>233</v>
      </c>
      <c r="B459" t="s">
        <v>234</v>
      </c>
      <c r="C459" t="s">
        <v>20</v>
      </c>
      <c r="D459">
        <v>4.0999999999999996</v>
      </c>
      <c r="E459">
        <v>463</v>
      </c>
      <c r="F459">
        <v>31</v>
      </c>
      <c r="G459">
        <v>12406</v>
      </c>
      <c r="H459">
        <v>13780</v>
      </c>
      <c r="I459" t="s">
        <v>946</v>
      </c>
    </row>
    <row r="460" spans="1:9" x14ac:dyDescent="0.3">
      <c r="A460" t="s">
        <v>238</v>
      </c>
      <c r="B460" t="s">
        <v>170</v>
      </c>
      <c r="C460" t="s">
        <v>20</v>
      </c>
      <c r="D460">
        <v>4.2</v>
      </c>
      <c r="E460">
        <v>9685</v>
      </c>
      <c r="F460">
        <v>714</v>
      </c>
      <c r="G460">
        <v>12999</v>
      </c>
      <c r="H460">
        <v>16999</v>
      </c>
      <c r="I460" t="s">
        <v>956</v>
      </c>
    </row>
    <row r="461" spans="1:9" x14ac:dyDescent="0.3">
      <c r="A461" t="s">
        <v>239</v>
      </c>
      <c r="B461" t="s">
        <v>170</v>
      </c>
      <c r="C461" t="s">
        <v>20</v>
      </c>
      <c r="D461">
        <v>4.2</v>
      </c>
      <c r="E461">
        <v>9685</v>
      </c>
      <c r="F461">
        <v>714</v>
      </c>
      <c r="G461">
        <v>12999</v>
      </c>
      <c r="H461">
        <v>16999</v>
      </c>
      <c r="I461" t="s">
        <v>956</v>
      </c>
    </row>
    <row r="462" spans="1:9" x14ac:dyDescent="0.3">
      <c r="A462" t="s">
        <v>116</v>
      </c>
      <c r="B462" t="s">
        <v>117</v>
      </c>
      <c r="C462" t="s">
        <v>20</v>
      </c>
      <c r="D462">
        <v>4.0999999999999996</v>
      </c>
      <c r="E462">
        <v>4811</v>
      </c>
      <c r="F462">
        <v>317</v>
      </c>
      <c r="G462">
        <v>8437</v>
      </c>
      <c r="H462">
        <v>9098</v>
      </c>
      <c r="I462" t="s">
        <v>971</v>
      </c>
    </row>
    <row r="463" spans="1:9" x14ac:dyDescent="0.3">
      <c r="A463" t="s">
        <v>257</v>
      </c>
      <c r="B463" t="s">
        <v>258</v>
      </c>
      <c r="C463" t="s">
        <v>20</v>
      </c>
      <c r="D463">
        <v>4.2</v>
      </c>
      <c r="E463">
        <v>30482</v>
      </c>
      <c r="F463">
        <v>2373</v>
      </c>
      <c r="G463">
        <v>14999</v>
      </c>
      <c r="H463">
        <v>18999</v>
      </c>
      <c r="I463" t="s">
        <v>976</v>
      </c>
    </row>
    <row r="464" spans="1:9" x14ac:dyDescent="0.3">
      <c r="A464" t="s">
        <v>292</v>
      </c>
      <c r="B464" t="s">
        <v>293</v>
      </c>
      <c r="C464" t="s">
        <v>20</v>
      </c>
      <c r="D464">
        <v>4.4000000000000004</v>
      </c>
      <c r="E464">
        <v>82416</v>
      </c>
      <c r="F464">
        <v>5610</v>
      </c>
      <c r="G464">
        <v>12999</v>
      </c>
      <c r="H464">
        <v>16999</v>
      </c>
      <c r="I464" t="s">
        <v>956</v>
      </c>
    </row>
    <row r="465" spans="1:9" x14ac:dyDescent="0.3">
      <c r="A465" t="s">
        <v>299</v>
      </c>
      <c r="B465" t="s">
        <v>300</v>
      </c>
      <c r="C465" t="s">
        <v>20</v>
      </c>
      <c r="D465">
        <v>4.3</v>
      </c>
      <c r="E465">
        <v>43837</v>
      </c>
      <c r="F465">
        <v>3182</v>
      </c>
      <c r="G465">
        <v>12999</v>
      </c>
      <c r="H465">
        <v>16999</v>
      </c>
      <c r="I465" t="s">
        <v>956</v>
      </c>
    </row>
    <row r="466" spans="1:9" x14ac:dyDescent="0.3">
      <c r="A466" t="s">
        <v>301</v>
      </c>
      <c r="B466" t="s">
        <v>166</v>
      </c>
      <c r="C466" t="s">
        <v>20</v>
      </c>
      <c r="D466">
        <v>4.0999999999999996</v>
      </c>
      <c r="E466">
        <v>4811</v>
      </c>
      <c r="F466">
        <v>317</v>
      </c>
      <c r="G466">
        <v>8114</v>
      </c>
      <c r="H466">
        <v>8614</v>
      </c>
      <c r="I466" t="s">
        <v>942</v>
      </c>
    </row>
    <row r="467" spans="1:9" x14ac:dyDescent="0.3">
      <c r="A467" t="s">
        <v>302</v>
      </c>
      <c r="B467" t="s">
        <v>293</v>
      </c>
      <c r="C467" t="s">
        <v>20</v>
      </c>
      <c r="D467">
        <v>4.4000000000000004</v>
      </c>
      <c r="E467">
        <v>82416</v>
      </c>
      <c r="F467">
        <v>5610</v>
      </c>
      <c r="G467">
        <v>12999</v>
      </c>
      <c r="H467">
        <v>16999</v>
      </c>
      <c r="I467" t="s">
        <v>956</v>
      </c>
    </row>
    <row r="468" spans="1:9" x14ac:dyDescent="0.3">
      <c r="A468" t="s">
        <v>307</v>
      </c>
      <c r="B468" t="s">
        <v>309</v>
      </c>
      <c r="C468" t="s">
        <v>308</v>
      </c>
      <c r="D468">
        <v>4.2</v>
      </c>
      <c r="E468">
        <v>9005</v>
      </c>
      <c r="F468">
        <v>831</v>
      </c>
      <c r="G468">
        <v>12289</v>
      </c>
      <c r="H468">
        <v>13239</v>
      </c>
      <c r="I468" t="s">
        <v>971</v>
      </c>
    </row>
    <row r="469" spans="1:9" x14ac:dyDescent="0.3">
      <c r="A469" t="s">
        <v>316</v>
      </c>
      <c r="B469" t="s">
        <v>258</v>
      </c>
      <c r="C469" t="s">
        <v>20</v>
      </c>
      <c r="D469">
        <v>4.2</v>
      </c>
      <c r="E469">
        <v>30482</v>
      </c>
      <c r="F469">
        <v>2373</v>
      </c>
      <c r="G469">
        <v>14999</v>
      </c>
      <c r="H469">
        <v>18999</v>
      </c>
      <c r="I469" t="s">
        <v>976</v>
      </c>
    </row>
    <row r="470" spans="1:9" x14ac:dyDescent="0.3">
      <c r="A470" t="s">
        <v>322</v>
      </c>
      <c r="B470" t="s">
        <v>323</v>
      </c>
      <c r="C470" t="s">
        <v>308</v>
      </c>
      <c r="D470">
        <v>4.2</v>
      </c>
      <c r="E470">
        <v>8892</v>
      </c>
      <c r="F470">
        <v>706</v>
      </c>
      <c r="G470">
        <v>14190</v>
      </c>
      <c r="H470">
        <v>15790</v>
      </c>
      <c r="I470" t="s">
        <v>944</v>
      </c>
    </row>
    <row r="471" spans="1:9" x14ac:dyDescent="0.3">
      <c r="A471" t="s">
        <v>327</v>
      </c>
      <c r="B471" t="s">
        <v>328</v>
      </c>
      <c r="C471" t="s">
        <v>20</v>
      </c>
      <c r="D471">
        <v>4.2</v>
      </c>
      <c r="E471">
        <v>137</v>
      </c>
      <c r="F471">
        <v>13</v>
      </c>
      <c r="G471">
        <v>16490</v>
      </c>
      <c r="H471">
        <v>17980</v>
      </c>
      <c r="I471" t="s">
        <v>945</v>
      </c>
    </row>
    <row r="472" spans="1:9" x14ac:dyDescent="0.3">
      <c r="A472" t="s">
        <v>331</v>
      </c>
      <c r="B472" t="s">
        <v>332</v>
      </c>
      <c r="C472" t="s">
        <v>20</v>
      </c>
      <c r="D472">
        <v>4</v>
      </c>
      <c r="E472">
        <v>470</v>
      </c>
      <c r="F472">
        <v>31</v>
      </c>
      <c r="G472">
        <v>9990</v>
      </c>
      <c r="H472">
        <v>11480</v>
      </c>
      <c r="I472" t="s">
        <v>950</v>
      </c>
    </row>
    <row r="473" spans="1:9" x14ac:dyDescent="0.3">
      <c r="A473" t="s">
        <v>365</v>
      </c>
      <c r="B473" t="s">
        <v>300</v>
      </c>
      <c r="C473" t="s">
        <v>20</v>
      </c>
      <c r="D473">
        <v>4.3</v>
      </c>
      <c r="E473">
        <v>43837</v>
      </c>
      <c r="F473">
        <v>3182</v>
      </c>
      <c r="G473">
        <v>12999</v>
      </c>
      <c r="H473">
        <v>16999</v>
      </c>
      <c r="I473" t="s">
        <v>956</v>
      </c>
    </row>
    <row r="474" spans="1:9" x14ac:dyDescent="0.3">
      <c r="A474" t="s">
        <v>382</v>
      </c>
      <c r="B474" t="s">
        <v>119</v>
      </c>
      <c r="C474" t="s">
        <v>20</v>
      </c>
      <c r="D474">
        <v>4.2</v>
      </c>
      <c r="E474">
        <v>1401</v>
      </c>
      <c r="F474">
        <v>103</v>
      </c>
      <c r="G474">
        <v>6029</v>
      </c>
      <c r="H474">
        <v>6719</v>
      </c>
      <c r="I474" t="s">
        <v>944</v>
      </c>
    </row>
    <row r="475" spans="1:9" x14ac:dyDescent="0.3">
      <c r="A475" t="s">
        <v>413</v>
      </c>
      <c r="B475" t="s">
        <v>414</v>
      </c>
      <c r="C475" t="s">
        <v>308</v>
      </c>
      <c r="D475">
        <v>4.0999999999999996</v>
      </c>
      <c r="E475">
        <v>24099</v>
      </c>
      <c r="F475">
        <v>1843</v>
      </c>
      <c r="G475">
        <v>6480</v>
      </c>
      <c r="H475">
        <v>6740</v>
      </c>
      <c r="I475" t="s">
        <v>948</v>
      </c>
    </row>
    <row r="476" spans="1:9" x14ac:dyDescent="0.3">
      <c r="A476" t="s">
        <v>415</v>
      </c>
      <c r="B476" t="s">
        <v>416</v>
      </c>
      <c r="C476" t="s">
        <v>308</v>
      </c>
      <c r="D476">
        <v>4.2</v>
      </c>
      <c r="E476">
        <v>5790</v>
      </c>
      <c r="F476">
        <v>436</v>
      </c>
      <c r="G476">
        <v>7499</v>
      </c>
      <c r="H476">
        <v>7930</v>
      </c>
      <c r="I476" t="s">
        <v>942</v>
      </c>
    </row>
    <row r="477" spans="1:9" x14ac:dyDescent="0.3">
      <c r="A477" t="s">
        <v>428</v>
      </c>
      <c r="B477" t="s">
        <v>429</v>
      </c>
      <c r="C477" t="s">
        <v>20</v>
      </c>
      <c r="D477">
        <v>4.2</v>
      </c>
      <c r="E477">
        <v>4451</v>
      </c>
      <c r="F477">
        <v>300</v>
      </c>
      <c r="G477">
        <v>10499</v>
      </c>
      <c r="H477">
        <v>12999</v>
      </c>
      <c r="I477" t="s">
        <v>951</v>
      </c>
    </row>
    <row r="478" spans="1:9" x14ac:dyDescent="0.3">
      <c r="A478" t="s">
        <v>430</v>
      </c>
      <c r="B478" t="s">
        <v>429</v>
      </c>
      <c r="C478" t="s">
        <v>20</v>
      </c>
      <c r="D478">
        <v>4.2</v>
      </c>
      <c r="E478">
        <v>4451</v>
      </c>
      <c r="F478">
        <v>300</v>
      </c>
      <c r="G478">
        <v>10499</v>
      </c>
      <c r="H478">
        <v>12999</v>
      </c>
      <c r="I478" t="s">
        <v>951</v>
      </c>
    </row>
    <row r="479" spans="1:9" x14ac:dyDescent="0.3">
      <c r="A479" t="s">
        <v>486</v>
      </c>
      <c r="B479" t="s">
        <v>328</v>
      </c>
      <c r="C479" t="s">
        <v>20</v>
      </c>
      <c r="D479">
        <v>4.2</v>
      </c>
      <c r="E479">
        <v>137</v>
      </c>
      <c r="F479">
        <v>13</v>
      </c>
      <c r="G479">
        <v>15408</v>
      </c>
      <c r="H479">
        <v>15750</v>
      </c>
      <c r="I479" t="s">
        <v>955</v>
      </c>
    </row>
    <row r="480" spans="1:9" x14ac:dyDescent="0.3">
      <c r="A480" t="s">
        <v>509</v>
      </c>
      <c r="B480" t="s">
        <v>510</v>
      </c>
      <c r="C480" t="s">
        <v>20</v>
      </c>
      <c r="D480">
        <v>4.2</v>
      </c>
      <c r="E480">
        <v>21047</v>
      </c>
      <c r="F480">
        <v>1582</v>
      </c>
      <c r="G480">
        <v>11999</v>
      </c>
      <c r="H480">
        <v>16999</v>
      </c>
      <c r="I480" t="s">
        <v>963</v>
      </c>
    </row>
    <row r="481" spans="1:9" x14ac:dyDescent="0.3">
      <c r="A481" t="s">
        <v>517</v>
      </c>
      <c r="B481" t="s">
        <v>518</v>
      </c>
      <c r="C481" t="s">
        <v>308</v>
      </c>
      <c r="D481">
        <v>4.2</v>
      </c>
      <c r="E481">
        <v>8892</v>
      </c>
      <c r="F481">
        <v>706</v>
      </c>
      <c r="G481">
        <v>15779</v>
      </c>
      <c r="H481">
        <v>15998</v>
      </c>
      <c r="I481" t="s">
        <v>958</v>
      </c>
    </row>
    <row r="482" spans="1:9" x14ac:dyDescent="0.3">
      <c r="A482" t="s">
        <v>533</v>
      </c>
      <c r="B482" t="s">
        <v>300</v>
      </c>
      <c r="C482" t="s">
        <v>20</v>
      </c>
      <c r="D482">
        <v>4.3</v>
      </c>
      <c r="E482">
        <v>43837</v>
      </c>
      <c r="F482">
        <v>3182</v>
      </c>
      <c r="G482">
        <v>12999</v>
      </c>
      <c r="H482">
        <v>16999</v>
      </c>
      <c r="I482" t="s">
        <v>956</v>
      </c>
    </row>
    <row r="483" spans="1:9" x14ac:dyDescent="0.3">
      <c r="A483" t="s">
        <v>542</v>
      </c>
      <c r="B483" t="s">
        <v>543</v>
      </c>
      <c r="C483" t="s">
        <v>20</v>
      </c>
      <c r="D483">
        <v>4.2</v>
      </c>
      <c r="E483">
        <v>515</v>
      </c>
      <c r="F483">
        <v>42</v>
      </c>
      <c r="G483">
        <v>7499</v>
      </c>
      <c r="H483">
        <v>9999</v>
      </c>
      <c r="I483" t="s">
        <v>967</v>
      </c>
    </row>
    <row r="484" spans="1:9" x14ac:dyDescent="0.3">
      <c r="A484" t="s">
        <v>551</v>
      </c>
      <c r="B484" t="s">
        <v>552</v>
      </c>
      <c r="C484" t="s">
        <v>20</v>
      </c>
      <c r="D484">
        <v>4.2</v>
      </c>
      <c r="E484">
        <v>2044</v>
      </c>
      <c r="F484">
        <v>166</v>
      </c>
      <c r="G484">
        <v>15790</v>
      </c>
      <c r="H484">
        <v>17990</v>
      </c>
      <c r="I484" t="s">
        <v>950</v>
      </c>
    </row>
    <row r="485" spans="1:9" x14ac:dyDescent="0.3">
      <c r="A485" t="s">
        <v>569</v>
      </c>
      <c r="B485" t="s">
        <v>570</v>
      </c>
      <c r="C485" t="s">
        <v>20</v>
      </c>
      <c r="D485">
        <v>4.3</v>
      </c>
      <c r="E485">
        <v>575591</v>
      </c>
      <c r="F485">
        <v>33954</v>
      </c>
      <c r="G485">
        <v>8999</v>
      </c>
      <c r="H485">
        <v>9999</v>
      </c>
      <c r="I485" t="s">
        <v>944</v>
      </c>
    </row>
    <row r="486" spans="1:9" x14ac:dyDescent="0.3">
      <c r="A486" t="s">
        <v>594</v>
      </c>
      <c r="B486" t="s">
        <v>414</v>
      </c>
      <c r="C486" t="s">
        <v>308</v>
      </c>
      <c r="D486">
        <v>4.0999999999999996</v>
      </c>
      <c r="E486">
        <v>24099</v>
      </c>
      <c r="F486">
        <v>1843</v>
      </c>
      <c r="G486">
        <v>6590</v>
      </c>
      <c r="H486">
        <v>7200</v>
      </c>
      <c r="I486" t="s">
        <v>945</v>
      </c>
    </row>
    <row r="487" spans="1:9" x14ac:dyDescent="0.3">
      <c r="A487" t="s">
        <v>413</v>
      </c>
      <c r="B487" t="s">
        <v>416</v>
      </c>
      <c r="C487" t="s">
        <v>308</v>
      </c>
      <c r="D487">
        <v>4.2</v>
      </c>
      <c r="E487">
        <v>5790</v>
      </c>
      <c r="F487">
        <v>436</v>
      </c>
      <c r="G487">
        <v>6964</v>
      </c>
      <c r="H487">
        <v>7605</v>
      </c>
      <c r="I487" t="s">
        <v>945</v>
      </c>
    </row>
    <row r="488" spans="1:9" x14ac:dyDescent="0.3">
      <c r="A488" t="s">
        <v>413</v>
      </c>
      <c r="B488" t="s">
        <v>414</v>
      </c>
      <c r="C488" t="s">
        <v>308</v>
      </c>
      <c r="D488">
        <v>4.0999999999999996</v>
      </c>
      <c r="E488">
        <v>24099</v>
      </c>
      <c r="F488">
        <v>1843</v>
      </c>
      <c r="G488">
        <v>6636</v>
      </c>
      <c r="H488">
        <v>7199</v>
      </c>
      <c r="I488" t="s">
        <v>971</v>
      </c>
    </row>
    <row r="489" spans="1:9" x14ac:dyDescent="0.3">
      <c r="A489" t="s">
        <v>595</v>
      </c>
      <c r="B489" t="s">
        <v>596</v>
      </c>
      <c r="C489" t="s">
        <v>20</v>
      </c>
      <c r="D489">
        <v>4.3</v>
      </c>
      <c r="E489">
        <v>241513</v>
      </c>
      <c r="F489">
        <v>17042</v>
      </c>
      <c r="G489">
        <v>11499</v>
      </c>
      <c r="H489">
        <v>13999</v>
      </c>
      <c r="I489" t="s">
        <v>949</v>
      </c>
    </row>
    <row r="490" spans="1:9" x14ac:dyDescent="0.3">
      <c r="A490" t="s">
        <v>597</v>
      </c>
      <c r="B490" t="s">
        <v>518</v>
      </c>
      <c r="C490" t="s">
        <v>308</v>
      </c>
      <c r="D490">
        <v>4.2</v>
      </c>
      <c r="E490">
        <v>8892</v>
      </c>
      <c r="F490">
        <v>706</v>
      </c>
      <c r="G490">
        <v>13891</v>
      </c>
      <c r="H490">
        <v>16149</v>
      </c>
      <c r="I490" t="s">
        <v>943</v>
      </c>
    </row>
    <row r="491" spans="1:9" x14ac:dyDescent="0.3">
      <c r="A491" t="s">
        <v>599</v>
      </c>
      <c r="B491" t="s">
        <v>600</v>
      </c>
      <c r="C491" t="s">
        <v>308</v>
      </c>
      <c r="D491">
        <v>4.2</v>
      </c>
      <c r="E491">
        <v>9005</v>
      </c>
      <c r="F491">
        <v>831</v>
      </c>
      <c r="G491">
        <v>12353</v>
      </c>
      <c r="H491">
        <v>12524</v>
      </c>
      <c r="I491" t="s">
        <v>958</v>
      </c>
    </row>
    <row r="492" spans="1:9" x14ac:dyDescent="0.3">
      <c r="A492" t="s">
        <v>603</v>
      </c>
      <c r="B492" t="s">
        <v>600</v>
      </c>
      <c r="C492" t="s">
        <v>308</v>
      </c>
      <c r="D492">
        <v>4.2</v>
      </c>
      <c r="E492">
        <v>9005</v>
      </c>
      <c r="F492">
        <v>831</v>
      </c>
      <c r="G492">
        <v>11935</v>
      </c>
      <c r="H492">
        <v>12866</v>
      </c>
      <c r="I492" t="s">
        <v>971</v>
      </c>
    </row>
    <row r="493" spans="1:9" x14ac:dyDescent="0.3">
      <c r="A493" t="s">
        <v>615</v>
      </c>
      <c r="B493" t="s">
        <v>570</v>
      </c>
      <c r="C493" t="s">
        <v>20</v>
      </c>
      <c r="D493">
        <v>4.3</v>
      </c>
      <c r="E493">
        <v>575591</v>
      </c>
      <c r="F493">
        <v>33954</v>
      </c>
      <c r="G493">
        <v>8999</v>
      </c>
      <c r="H493">
        <v>9999</v>
      </c>
      <c r="I493" t="s">
        <v>944</v>
      </c>
    </row>
    <row r="494" spans="1:9" x14ac:dyDescent="0.3">
      <c r="A494" t="s">
        <v>551</v>
      </c>
      <c r="B494" t="s">
        <v>616</v>
      </c>
      <c r="C494" t="s">
        <v>20</v>
      </c>
      <c r="D494">
        <v>4.2</v>
      </c>
      <c r="E494">
        <v>838</v>
      </c>
      <c r="F494">
        <v>83</v>
      </c>
      <c r="G494">
        <v>15998</v>
      </c>
      <c r="H494">
        <v>16970</v>
      </c>
      <c r="I494" t="s">
        <v>942</v>
      </c>
    </row>
    <row r="495" spans="1:9" x14ac:dyDescent="0.3">
      <c r="A495" t="s">
        <v>620</v>
      </c>
      <c r="B495" t="s">
        <v>621</v>
      </c>
      <c r="C495" t="s">
        <v>20</v>
      </c>
      <c r="D495">
        <v>4.3</v>
      </c>
      <c r="E495">
        <v>6560</v>
      </c>
      <c r="F495">
        <v>437</v>
      </c>
      <c r="G495">
        <v>14500</v>
      </c>
      <c r="H495">
        <v>15999</v>
      </c>
      <c r="I495" t="s">
        <v>946</v>
      </c>
    </row>
    <row r="496" spans="1:9" x14ac:dyDescent="0.3">
      <c r="A496" t="s">
        <v>627</v>
      </c>
      <c r="B496" t="s">
        <v>628</v>
      </c>
      <c r="C496" t="s">
        <v>20</v>
      </c>
      <c r="D496">
        <v>4.0999999999999996</v>
      </c>
      <c r="E496">
        <v>611</v>
      </c>
      <c r="F496">
        <v>43</v>
      </c>
      <c r="G496">
        <v>19348</v>
      </c>
      <c r="H496">
        <v>20459</v>
      </c>
      <c r="I496" t="s">
        <v>942</v>
      </c>
    </row>
    <row r="497" spans="1:9" x14ac:dyDescent="0.3">
      <c r="A497" t="s">
        <v>674</v>
      </c>
      <c r="B497" t="s">
        <v>570</v>
      </c>
      <c r="C497" t="s">
        <v>20</v>
      </c>
      <c r="D497">
        <v>4.3</v>
      </c>
      <c r="E497">
        <v>575591</v>
      </c>
      <c r="F497">
        <v>33954</v>
      </c>
      <c r="G497">
        <v>8999</v>
      </c>
      <c r="H497">
        <v>9999</v>
      </c>
      <c r="I497" t="s">
        <v>944</v>
      </c>
    </row>
    <row r="498" spans="1:9" x14ac:dyDescent="0.3">
      <c r="A498" t="s">
        <v>693</v>
      </c>
      <c r="B498" t="s">
        <v>300</v>
      </c>
      <c r="C498" t="s">
        <v>20</v>
      </c>
      <c r="D498">
        <v>4.3</v>
      </c>
      <c r="E498">
        <v>43837</v>
      </c>
      <c r="F498">
        <v>3182</v>
      </c>
      <c r="G498">
        <v>12999</v>
      </c>
      <c r="H498">
        <v>16999</v>
      </c>
      <c r="I498" t="s">
        <v>956</v>
      </c>
    </row>
    <row r="499" spans="1:9" x14ac:dyDescent="0.3">
      <c r="A499" t="s">
        <v>322</v>
      </c>
      <c r="B499" t="s">
        <v>323</v>
      </c>
      <c r="C499" t="s">
        <v>308</v>
      </c>
      <c r="D499">
        <v>4.2</v>
      </c>
      <c r="E499">
        <v>8892</v>
      </c>
      <c r="F499">
        <v>706</v>
      </c>
      <c r="G499">
        <v>14180</v>
      </c>
      <c r="H499">
        <v>15869</v>
      </c>
      <c r="I499" t="s">
        <v>944</v>
      </c>
    </row>
    <row r="500" spans="1:9" x14ac:dyDescent="0.3">
      <c r="A500" t="s">
        <v>723</v>
      </c>
      <c r="B500" t="s">
        <v>724</v>
      </c>
      <c r="C500" t="s">
        <v>20</v>
      </c>
      <c r="D500">
        <v>4.3</v>
      </c>
      <c r="E500">
        <v>241513</v>
      </c>
      <c r="F500">
        <v>17042</v>
      </c>
      <c r="G500">
        <v>11999</v>
      </c>
      <c r="H500">
        <v>15999</v>
      </c>
      <c r="I500" t="s">
        <v>967</v>
      </c>
    </row>
    <row r="501" spans="1:9" x14ac:dyDescent="0.3">
      <c r="A501" t="s">
        <v>740</v>
      </c>
      <c r="B501" t="s">
        <v>616</v>
      </c>
      <c r="C501" t="s">
        <v>20</v>
      </c>
      <c r="D501">
        <v>4.2</v>
      </c>
      <c r="E501">
        <v>838</v>
      </c>
      <c r="F501">
        <v>83</v>
      </c>
      <c r="G501">
        <v>15950</v>
      </c>
      <c r="H501">
        <v>16450</v>
      </c>
      <c r="I501" t="s">
        <v>948</v>
      </c>
    </row>
    <row r="502" spans="1:9" x14ac:dyDescent="0.3">
      <c r="A502" t="s">
        <v>745</v>
      </c>
      <c r="B502" t="s">
        <v>746</v>
      </c>
      <c r="C502" t="s">
        <v>20</v>
      </c>
      <c r="D502">
        <v>4.3</v>
      </c>
      <c r="E502">
        <v>2091</v>
      </c>
      <c r="F502">
        <v>166</v>
      </c>
      <c r="G502">
        <v>12990</v>
      </c>
      <c r="H502">
        <v>13315</v>
      </c>
      <c r="I502" t="s">
        <v>955</v>
      </c>
    </row>
    <row r="503" spans="1:9" x14ac:dyDescent="0.3">
      <c r="A503" t="s">
        <v>775</v>
      </c>
      <c r="B503" t="s">
        <v>543</v>
      </c>
      <c r="C503" t="s">
        <v>20</v>
      </c>
      <c r="D503">
        <v>4.2</v>
      </c>
      <c r="E503">
        <v>515</v>
      </c>
      <c r="F503">
        <v>42</v>
      </c>
      <c r="G503">
        <v>7499</v>
      </c>
      <c r="H503">
        <v>9999</v>
      </c>
      <c r="I503" t="s">
        <v>967</v>
      </c>
    </row>
    <row r="504" spans="1:9" x14ac:dyDescent="0.3">
      <c r="A504" t="s">
        <v>779</v>
      </c>
      <c r="B504" t="s">
        <v>780</v>
      </c>
      <c r="C504" t="s">
        <v>20</v>
      </c>
      <c r="D504">
        <v>4.2</v>
      </c>
      <c r="E504">
        <v>7142</v>
      </c>
      <c r="F504">
        <v>663</v>
      </c>
      <c r="G504">
        <v>16499</v>
      </c>
      <c r="H504">
        <v>20999</v>
      </c>
      <c r="I504" t="s">
        <v>976</v>
      </c>
    </row>
    <row r="505" spans="1:9" x14ac:dyDescent="0.3">
      <c r="A505" t="s">
        <v>783</v>
      </c>
      <c r="B505" t="s">
        <v>784</v>
      </c>
      <c r="C505" t="s">
        <v>20</v>
      </c>
      <c r="D505">
        <v>4.3</v>
      </c>
      <c r="E505">
        <v>16226</v>
      </c>
      <c r="F505">
        <v>1217</v>
      </c>
      <c r="G505">
        <v>19999</v>
      </c>
      <c r="H505">
        <v>22999</v>
      </c>
      <c r="I505" t="s">
        <v>943</v>
      </c>
    </row>
    <row r="506" spans="1:9" x14ac:dyDescent="0.3">
      <c r="A506" t="s">
        <v>797</v>
      </c>
      <c r="B506" t="s">
        <v>798</v>
      </c>
      <c r="C506" t="s">
        <v>20</v>
      </c>
      <c r="D506">
        <v>4.3</v>
      </c>
      <c r="E506">
        <v>41424</v>
      </c>
      <c r="F506">
        <v>3885</v>
      </c>
      <c r="G506">
        <v>17999</v>
      </c>
      <c r="H506">
        <v>19999</v>
      </c>
      <c r="I506" t="s">
        <v>944</v>
      </c>
    </row>
    <row r="507" spans="1:9" x14ac:dyDescent="0.3">
      <c r="A507" t="s">
        <v>824</v>
      </c>
      <c r="B507" t="s">
        <v>825</v>
      </c>
      <c r="C507" t="s">
        <v>20</v>
      </c>
      <c r="D507">
        <v>4.2</v>
      </c>
      <c r="E507">
        <v>5339</v>
      </c>
      <c r="F507">
        <v>436</v>
      </c>
      <c r="G507">
        <v>15695</v>
      </c>
      <c r="H507">
        <v>18999</v>
      </c>
      <c r="I507" t="s">
        <v>949</v>
      </c>
    </row>
    <row r="508" spans="1:9" x14ac:dyDescent="0.3">
      <c r="A508" t="s">
        <v>842</v>
      </c>
      <c r="B508" t="s">
        <v>843</v>
      </c>
      <c r="C508" t="s">
        <v>20</v>
      </c>
      <c r="D508">
        <v>4.4000000000000004</v>
      </c>
      <c r="E508">
        <v>226686</v>
      </c>
      <c r="F508">
        <v>15270</v>
      </c>
      <c r="G508">
        <v>12490</v>
      </c>
      <c r="H508">
        <v>12990</v>
      </c>
      <c r="I508" t="s">
        <v>948</v>
      </c>
    </row>
    <row r="509" spans="1:9" x14ac:dyDescent="0.3">
      <c r="A509" t="s">
        <v>861</v>
      </c>
      <c r="B509" t="s">
        <v>862</v>
      </c>
      <c r="C509" t="s">
        <v>308</v>
      </c>
      <c r="D509">
        <v>4.3</v>
      </c>
      <c r="E509">
        <v>26594</v>
      </c>
      <c r="F509">
        <v>1826</v>
      </c>
      <c r="G509">
        <v>14949</v>
      </c>
      <c r="H509">
        <v>16999</v>
      </c>
      <c r="I509" t="s">
        <v>950</v>
      </c>
    </row>
    <row r="510" spans="1:9" x14ac:dyDescent="0.3">
      <c r="A510" t="s">
        <v>430</v>
      </c>
      <c r="B510" t="s">
        <v>429</v>
      </c>
      <c r="C510" t="s">
        <v>20</v>
      </c>
      <c r="D510">
        <v>4.2</v>
      </c>
      <c r="E510">
        <v>4451</v>
      </c>
      <c r="F510">
        <v>300</v>
      </c>
      <c r="G510">
        <v>9990</v>
      </c>
      <c r="H510">
        <v>11250</v>
      </c>
      <c r="I510" t="s">
        <v>940</v>
      </c>
    </row>
    <row r="511" spans="1:9" x14ac:dyDescent="0.3">
      <c r="A511" t="s">
        <v>874</v>
      </c>
      <c r="B511" t="s">
        <v>875</v>
      </c>
      <c r="C511" t="s">
        <v>20</v>
      </c>
      <c r="D511">
        <v>4.3</v>
      </c>
      <c r="E511">
        <v>123381</v>
      </c>
      <c r="F511">
        <v>9426</v>
      </c>
      <c r="G511">
        <v>13990</v>
      </c>
      <c r="H511">
        <v>16499</v>
      </c>
      <c r="I511" t="s">
        <v>978</v>
      </c>
    </row>
    <row r="512" spans="1:9" x14ac:dyDescent="0.3">
      <c r="A512" t="s">
        <v>903</v>
      </c>
      <c r="B512" t="s">
        <v>596</v>
      </c>
      <c r="C512" t="s">
        <v>20</v>
      </c>
      <c r="D512">
        <v>4.3</v>
      </c>
      <c r="E512">
        <v>241513</v>
      </c>
      <c r="F512">
        <v>17042</v>
      </c>
      <c r="G512">
        <v>11499</v>
      </c>
      <c r="H512">
        <v>13999</v>
      </c>
      <c r="I512" t="s">
        <v>949</v>
      </c>
    </row>
    <row r="513" spans="1:9" x14ac:dyDescent="0.3">
      <c r="A513" t="s">
        <v>914</v>
      </c>
      <c r="B513" t="s">
        <v>915</v>
      </c>
      <c r="C513" t="s">
        <v>20</v>
      </c>
      <c r="D513">
        <v>4.3</v>
      </c>
      <c r="E513">
        <v>123381</v>
      </c>
      <c r="F513">
        <v>9426</v>
      </c>
      <c r="G513">
        <v>13190</v>
      </c>
      <c r="H513">
        <v>13980</v>
      </c>
      <c r="I513" t="s">
        <v>942</v>
      </c>
    </row>
    <row r="514" spans="1:9" x14ac:dyDescent="0.3">
      <c r="A514" t="s">
        <v>932</v>
      </c>
      <c r="B514" t="s">
        <v>875</v>
      </c>
      <c r="C514" t="s">
        <v>20</v>
      </c>
      <c r="D514">
        <v>4.3</v>
      </c>
      <c r="E514">
        <v>123381</v>
      </c>
      <c r="F514">
        <v>9426</v>
      </c>
      <c r="G514">
        <v>13499</v>
      </c>
      <c r="H514">
        <v>16499</v>
      </c>
      <c r="I514" t="s">
        <v>977</v>
      </c>
    </row>
    <row r="515" spans="1:9" x14ac:dyDescent="0.3">
      <c r="A515" t="s">
        <v>935</v>
      </c>
      <c r="B515" t="s">
        <v>628</v>
      </c>
      <c r="C515" t="s">
        <v>20</v>
      </c>
      <c r="D515">
        <v>4.0999999999999996</v>
      </c>
      <c r="E515">
        <v>611</v>
      </c>
      <c r="F515">
        <v>43</v>
      </c>
      <c r="G515">
        <v>19395</v>
      </c>
      <c r="H515">
        <v>20689</v>
      </c>
      <c r="I515" t="s">
        <v>939</v>
      </c>
    </row>
    <row r="516" spans="1:9" x14ac:dyDescent="0.3">
      <c r="A516" t="s">
        <v>127</v>
      </c>
      <c r="B516" t="s">
        <v>129</v>
      </c>
      <c r="C516" t="s">
        <v>128</v>
      </c>
      <c r="D516">
        <v>4.3</v>
      </c>
      <c r="E516">
        <v>100752</v>
      </c>
      <c r="F516">
        <v>9714</v>
      </c>
      <c r="G516">
        <v>10999</v>
      </c>
      <c r="H516">
        <v>14999</v>
      </c>
      <c r="I516" t="s">
        <v>952</v>
      </c>
    </row>
    <row r="517" spans="1:9" x14ac:dyDescent="0.3">
      <c r="A517" t="s">
        <v>142</v>
      </c>
      <c r="B517" t="s">
        <v>143</v>
      </c>
      <c r="C517" t="s">
        <v>128</v>
      </c>
      <c r="D517">
        <v>4.3</v>
      </c>
      <c r="E517">
        <v>134708</v>
      </c>
      <c r="F517">
        <v>11135</v>
      </c>
      <c r="G517">
        <v>15999</v>
      </c>
      <c r="H517">
        <v>23999</v>
      </c>
      <c r="I517" t="s">
        <v>962</v>
      </c>
    </row>
    <row r="518" spans="1:9" x14ac:dyDescent="0.3">
      <c r="A518" t="s">
        <v>144</v>
      </c>
      <c r="B518" t="s">
        <v>143</v>
      </c>
      <c r="C518" t="s">
        <v>128</v>
      </c>
      <c r="D518">
        <v>4.3</v>
      </c>
      <c r="E518">
        <v>134708</v>
      </c>
      <c r="F518">
        <v>11135</v>
      </c>
      <c r="G518">
        <v>15999</v>
      </c>
      <c r="H518">
        <v>23999</v>
      </c>
      <c r="I518" t="s">
        <v>962</v>
      </c>
    </row>
    <row r="519" spans="1:9" x14ac:dyDescent="0.3">
      <c r="A519" t="s">
        <v>145</v>
      </c>
      <c r="B519" t="s">
        <v>143</v>
      </c>
      <c r="C519" t="s">
        <v>128</v>
      </c>
      <c r="D519">
        <v>4.3</v>
      </c>
      <c r="E519">
        <v>134708</v>
      </c>
      <c r="F519">
        <v>11135</v>
      </c>
      <c r="G519">
        <v>15999</v>
      </c>
      <c r="H519">
        <v>23999</v>
      </c>
      <c r="I519" t="s">
        <v>962</v>
      </c>
    </row>
    <row r="520" spans="1:9" x14ac:dyDescent="0.3">
      <c r="A520" t="s">
        <v>164</v>
      </c>
      <c r="B520" t="s">
        <v>165</v>
      </c>
      <c r="C520" t="s">
        <v>128</v>
      </c>
      <c r="D520">
        <v>4.0999999999999996</v>
      </c>
      <c r="E520">
        <v>5592</v>
      </c>
      <c r="F520">
        <v>555</v>
      </c>
      <c r="G520">
        <v>14999</v>
      </c>
      <c r="H520">
        <v>25999</v>
      </c>
      <c r="I520" t="s">
        <v>968</v>
      </c>
    </row>
    <row r="521" spans="1:9" x14ac:dyDescent="0.3">
      <c r="A521" t="s">
        <v>142</v>
      </c>
      <c r="B521" t="s">
        <v>167</v>
      </c>
      <c r="C521" t="s">
        <v>128</v>
      </c>
      <c r="D521">
        <v>4.2</v>
      </c>
      <c r="E521">
        <v>31480</v>
      </c>
      <c r="F521">
        <v>2568</v>
      </c>
      <c r="G521">
        <v>14999</v>
      </c>
      <c r="H521">
        <v>22999</v>
      </c>
      <c r="I521" t="s">
        <v>964</v>
      </c>
    </row>
    <row r="522" spans="1:9" x14ac:dyDescent="0.3">
      <c r="A522" t="s">
        <v>172</v>
      </c>
      <c r="B522" t="s">
        <v>173</v>
      </c>
      <c r="C522" t="s">
        <v>128</v>
      </c>
      <c r="D522">
        <v>4.4000000000000004</v>
      </c>
      <c r="E522">
        <v>105323</v>
      </c>
      <c r="F522">
        <v>5994</v>
      </c>
      <c r="G522">
        <v>10999</v>
      </c>
      <c r="H522">
        <v>14999</v>
      </c>
      <c r="I522" t="s">
        <v>952</v>
      </c>
    </row>
    <row r="523" spans="1:9" x14ac:dyDescent="0.3">
      <c r="A523" t="s">
        <v>186</v>
      </c>
      <c r="B523" t="s">
        <v>187</v>
      </c>
      <c r="C523" t="s">
        <v>128</v>
      </c>
      <c r="D523">
        <v>4.2</v>
      </c>
      <c r="E523">
        <v>6931</v>
      </c>
      <c r="F523">
        <v>598</v>
      </c>
      <c r="G523">
        <v>16952</v>
      </c>
      <c r="H523">
        <v>17500</v>
      </c>
      <c r="I523" t="s">
        <v>948</v>
      </c>
    </row>
    <row r="524" spans="1:9" x14ac:dyDescent="0.3">
      <c r="A524" t="s">
        <v>189</v>
      </c>
      <c r="B524" t="s">
        <v>190</v>
      </c>
      <c r="C524" t="s">
        <v>128</v>
      </c>
      <c r="D524">
        <v>4.4000000000000004</v>
      </c>
      <c r="E524">
        <v>105323</v>
      </c>
      <c r="F524">
        <v>5994</v>
      </c>
      <c r="G524">
        <v>11999</v>
      </c>
      <c r="H524">
        <v>16999</v>
      </c>
      <c r="I524" t="s">
        <v>963</v>
      </c>
    </row>
    <row r="525" spans="1:9" x14ac:dyDescent="0.3">
      <c r="A525" t="s">
        <v>203</v>
      </c>
      <c r="B525" t="s">
        <v>187</v>
      </c>
      <c r="C525" t="s">
        <v>128</v>
      </c>
      <c r="D525">
        <v>4.2</v>
      </c>
      <c r="E525">
        <v>6931</v>
      </c>
      <c r="F525">
        <v>598</v>
      </c>
      <c r="G525">
        <v>16900</v>
      </c>
      <c r="H525">
        <v>17298</v>
      </c>
      <c r="I525" t="s">
        <v>955</v>
      </c>
    </row>
    <row r="526" spans="1:9" x14ac:dyDescent="0.3">
      <c r="A526" t="s">
        <v>203</v>
      </c>
      <c r="B526" t="s">
        <v>208</v>
      </c>
      <c r="C526" t="s">
        <v>128</v>
      </c>
      <c r="D526">
        <v>4.2</v>
      </c>
      <c r="E526">
        <v>697</v>
      </c>
      <c r="F526">
        <v>49</v>
      </c>
      <c r="G526">
        <v>19167</v>
      </c>
      <c r="H526">
        <v>19998</v>
      </c>
      <c r="I526" t="s">
        <v>953</v>
      </c>
    </row>
    <row r="527" spans="1:9" x14ac:dyDescent="0.3">
      <c r="A527" t="s">
        <v>144</v>
      </c>
      <c r="B527" t="s">
        <v>167</v>
      </c>
      <c r="C527" t="s">
        <v>128</v>
      </c>
      <c r="D527">
        <v>4.2</v>
      </c>
      <c r="E527">
        <v>31480</v>
      </c>
      <c r="F527">
        <v>2568</v>
      </c>
      <c r="G527">
        <v>14999</v>
      </c>
      <c r="H527">
        <v>22999</v>
      </c>
      <c r="I527" t="s">
        <v>964</v>
      </c>
    </row>
    <row r="528" spans="1:9" x14ac:dyDescent="0.3">
      <c r="A528" t="s">
        <v>232</v>
      </c>
      <c r="B528" t="s">
        <v>190</v>
      </c>
      <c r="C528" t="s">
        <v>128</v>
      </c>
      <c r="D528">
        <v>4.4000000000000004</v>
      </c>
      <c r="E528">
        <v>105323</v>
      </c>
      <c r="F528">
        <v>5994</v>
      </c>
      <c r="G528">
        <v>11999</v>
      </c>
      <c r="H528">
        <v>16999</v>
      </c>
      <c r="I528" t="s">
        <v>963</v>
      </c>
    </row>
    <row r="529" spans="1:9" x14ac:dyDescent="0.3">
      <c r="A529" t="s">
        <v>244</v>
      </c>
      <c r="B529" t="s">
        <v>173</v>
      </c>
      <c r="C529" t="s">
        <v>128</v>
      </c>
      <c r="D529">
        <v>4.4000000000000004</v>
      </c>
      <c r="E529">
        <v>105323</v>
      </c>
      <c r="F529">
        <v>5994</v>
      </c>
      <c r="G529">
        <v>10999</v>
      </c>
      <c r="H529">
        <v>14999</v>
      </c>
      <c r="I529" t="s">
        <v>952</v>
      </c>
    </row>
    <row r="530" spans="1:9" x14ac:dyDescent="0.3">
      <c r="A530" t="s">
        <v>245</v>
      </c>
      <c r="B530" t="s">
        <v>246</v>
      </c>
      <c r="C530" t="s">
        <v>128</v>
      </c>
      <c r="D530">
        <v>4.0999999999999996</v>
      </c>
      <c r="E530">
        <v>3035</v>
      </c>
      <c r="F530">
        <v>252</v>
      </c>
      <c r="G530">
        <v>2058</v>
      </c>
      <c r="H530">
        <v>2099</v>
      </c>
      <c r="I530" t="s">
        <v>958</v>
      </c>
    </row>
    <row r="531" spans="1:9" x14ac:dyDescent="0.3">
      <c r="A531" t="s">
        <v>247</v>
      </c>
      <c r="B531" t="s">
        <v>248</v>
      </c>
      <c r="C531" t="s">
        <v>128</v>
      </c>
      <c r="D531">
        <v>4.3</v>
      </c>
      <c r="E531">
        <v>64082</v>
      </c>
      <c r="F531">
        <v>5929</v>
      </c>
      <c r="G531">
        <v>12999</v>
      </c>
      <c r="H531">
        <v>16999</v>
      </c>
      <c r="I531" t="s">
        <v>956</v>
      </c>
    </row>
    <row r="532" spans="1:9" x14ac:dyDescent="0.3">
      <c r="A532" t="s">
        <v>274</v>
      </c>
      <c r="B532" t="s">
        <v>173</v>
      </c>
      <c r="C532" t="s">
        <v>128</v>
      </c>
      <c r="D532">
        <v>4.4000000000000004</v>
      </c>
      <c r="E532">
        <v>105323</v>
      </c>
      <c r="F532">
        <v>5994</v>
      </c>
      <c r="G532">
        <v>10999</v>
      </c>
      <c r="H532">
        <v>14999</v>
      </c>
      <c r="I532" t="s">
        <v>952</v>
      </c>
    </row>
    <row r="533" spans="1:9" x14ac:dyDescent="0.3">
      <c r="A533" t="s">
        <v>314</v>
      </c>
      <c r="B533" t="s">
        <v>315</v>
      </c>
      <c r="C533" t="s">
        <v>128</v>
      </c>
      <c r="D533">
        <v>4</v>
      </c>
      <c r="E533">
        <v>339</v>
      </c>
      <c r="F533">
        <v>29</v>
      </c>
      <c r="G533">
        <v>8999</v>
      </c>
      <c r="H533">
        <v>13499</v>
      </c>
      <c r="I533" t="s">
        <v>962</v>
      </c>
    </row>
    <row r="534" spans="1:9" x14ac:dyDescent="0.3">
      <c r="A534" t="s">
        <v>329</v>
      </c>
      <c r="B534" t="s">
        <v>330</v>
      </c>
      <c r="C534" t="s">
        <v>128</v>
      </c>
      <c r="D534">
        <v>4.0999999999999996</v>
      </c>
      <c r="E534">
        <v>328</v>
      </c>
      <c r="F534">
        <v>24</v>
      </c>
      <c r="G534">
        <v>14477</v>
      </c>
      <c r="H534">
        <v>16490</v>
      </c>
      <c r="I534" t="s">
        <v>950</v>
      </c>
    </row>
    <row r="535" spans="1:9" x14ac:dyDescent="0.3">
      <c r="A535" t="s">
        <v>362</v>
      </c>
      <c r="B535" t="s">
        <v>363</v>
      </c>
      <c r="C535" t="s">
        <v>128</v>
      </c>
      <c r="D535">
        <v>4.2</v>
      </c>
      <c r="E535">
        <v>438</v>
      </c>
      <c r="F535">
        <v>30</v>
      </c>
      <c r="G535">
        <v>8149</v>
      </c>
      <c r="H535">
        <v>9880</v>
      </c>
      <c r="I535" t="s">
        <v>949</v>
      </c>
    </row>
    <row r="536" spans="1:9" x14ac:dyDescent="0.3">
      <c r="A536" t="s">
        <v>367</v>
      </c>
      <c r="B536" t="s">
        <v>129</v>
      </c>
      <c r="C536" t="s">
        <v>128</v>
      </c>
      <c r="D536">
        <v>4.3</v>
      </c>
      <c r="E536">
        <v>100752</v>
      </c>
      <c r="F536">
        <v>9714</v>
      </c>
      <c r="G536">
        <v>10999</v>
      </c>
      <c r="H536">
        <v>14999</v>
      </c>
      <c r="I536" t="s">
        <v>952</v>
      </c>
    </row>
    <row r="537" spans="1:9" x14ac:dyDescent="0.3">
      <c r="A537" t="s">
        <v>373</v>
      </c>
      <c r="B537" t="s">
        <v>374</v>
      </c>
      <c r="C537" t="s">
        <v>128</v>
      </c>
      <c r="D537">
        <v>4.0999999999999996</v>
      </c>
      <c r="E537">
        <v>7010</v>
      </c>
      <c r="F537">
        <v>503</v>
      </c>
      <c r="G537">
        <v>1590</v>
      </c>
      <c r="H537">
        <v>1950</v>
      </c>
      <c r="I537" t="s">
        <v>977</v>
      </c>
    </row>
    <row r="538" spans="1:9" x14ac:dyDescent="0.3">
      <c r="A538" t="s">
        <v>396</v>
      </c>
      <c r="B538" t="s">
        <v>397</v>
      </c>
      <c r="C538" t="s">
        <v>128</v>
      </c>
      <c r="D538">
        <v>3.9</v>
      </c>
      <c r="E538">
        <v>137</v>
      </c>
      <c r="F538">
        <v>8</v>
      </c>
      <c r="G538">
        <v>25990</v>
      </c>
      <c r="H538">
        <v>26999</v>
      </c>
      <c r="I538" t="s">
        <v>948</v>
      </c>
    </row>
    <row r="539" spans="1:9" x14ac:dyDescent="0.3">
      <c r="A539" t="s">
        <v>403</v>
      </c>
      <c r="B539" t="s">
        <v>404</v>
      </c>
      <c r="C539" t="s">
        <v>128</v>
      </c>
      <c r="D539">
        <v>4.3</v>
      </c>
      <c r="E539">
        <v>1669</v>
      </c>
      <c r="F539">
        <v>114</v>
      </c>
      <c r="G539">
        <v>10070</v>
      </c>
      <c r="H539">
        <v>10485</v>
      </c>
      <c r="I539" t="s">
        <v>948</v>
      </c>
    </row>
    <row r="540" spans="1:9" x14ac:dyDescent="0.3">
      <c r="A540" t="s">
        <v>423</v>
      </c>
      <c r="B540" t="s">
        <v>208</v>
      </c>
      <c r="C540" t="s">
        <v>128</v>
      </c>
      <c r="D540">
        <v>4.2</v>
      </c>
      <c r="E540">
        <v>697</v>
      </c>
      <c r="F540">
        <v>49</v>
      </c>
      <c r="G540">
        <v>18854</v>
      </c>
      <c r="H540">
        <v>25990</v>
      </c>
      <c r="I540" t="s">
        <v>965</v>
      </c>
    </row>
    <row r="541" spans="1:9" x14ac:dyDescent="0.3">
      <c r="A541" t="s">
        <v>433</v>
      </c>
      <c r="B541" t="s">
        <v>190</v>
      </c>
      <c r="C541" t="s">
        <v>128</v>
      </c>
      <c r="D541">
        <v>4.4000000000000004</v>
      </c>
      <c r="E541">
        <v>105323</v>
      </c>
      <c r="F541">
        <v>5994</v>
      </c>
      <c r="G541">
        <v>11999</v>
      </c>
      <c r="H541">
        <v>16999</v>
      </c>
      <c r="I541" t="s">
        <v>963</v>
      </c>
    </row>
    <row r="542" spans="1:9" x14ac:dyDescent="0.3">
      <c r="A542" t="s">
        <v>145</v>
      </c>
      <c r="B542" t="s">
        <v>167</v>
      </c>
      <c r="C542" t="s">
        <v>128</v>
      </c>
      <c r="D542">
        <v>4.2</v>
      </c>
      <c r="E542">
        <v>31480</v>
      </c>
      <c r="F542">
        <v>2568</v>
      </c>
      <c r="G542">
        <v>14999</v>
      </c>
      <c r="H542">
        <v>22999</v>
      </c>
      <c r="I542" t="s">
        <v>964</v>
      </c>
    </row>
    <row r="543" spans="1:9" x14ac:dyDescent="0.3">
      <c r="A543" t="s">
        <v>438</v>
      </c>
      <c r="B543" t="s">
        <v>439</v>
      </c>
      <c r="C543" t="s">
        <v>128</v>
      </c>
      <c r="D543">
        <v>4.2</v>
      </c>
      <c r="E543">
        <v>4113</v>
      </c>
      <c r="F543">
        <v>368</v>
      </c>
      <c r="G543">
        <v>14495</v>
      </c>
      <c r="H543">
        <v>15299</v>
      </c>
      <c r="I543" t="s">
        <v>942</v>
      </c>
    </row>
    <row r="544" spans="1:9" x14ac:dyDescent="0.3">
      <c r="A544" t="s">
        <v>457</v>
      </c>
      <c r="B544" t="s">
        <v>248</v>
      </c>
      <c r="C544" t="s">
        <v>128</v>
      </c>
      <c r="D544">
        <v>4.3</v>
      </c>
      <c r="E544">
        <v>64082</v>
      </c>
      <c r="F544">
        <v>5929</v>
      </c>
      <c r="G544">
        <v>12999</v>
      </c>
      <c r="H544">
        <v>16999</v>
      </c>
      <c r="I544" t="s">
        <v>956</v>
      </c>
    </row>
    <row r="545" spans="1:9" x14ac:dyDescent="0.3">
      <c r="A545" t="s">
        <v>466</v>
      </c>
      <c r="B545" t="s">
        <v>467</v>
      </c>
      <c r="C545" t="s">
        <v>128</v>
      </c>
      <c r="D545">
        <v>4.2</v>
      </c>
      <c r="E545">
        <v>4148</v>
      </c>
      <c r="F545">
        <v>419</v>
      </c>
      <c r="G545">
        <v>11980</v>
      </c>
      <c r="H545">
        <v>12480</v>
      </c>
      <c r="I545" t="s">
        <v>953</v>
      </c>
    </row>
    <row r="546" spans="1:9" x14ac:dyDescent="0.3">
      <c r="A546" t="s">
        <v>496</v>
      </c>
      <c r="B546" t="s">
        <v>497</v>
      </c>
      <c r="C546" t="s">
        <v>128</v>
      </c>
      <c r="D546">
        <v>4.0999999999999996</v>
      </c>
      <c r="E546">
        <v>1235</v>
      </c>
      <c r="F546">
        <v>143</v>
      </c>
      <c r="G546">
        <v>33499</v>
      </c>
      <c r="H546">
        <v>39990</v>
      </c>
      <c r="I546" t="s">
        <v>970</v>
      </c>
    </row>
    <row r="547" spans="1:9" x14ac:dyDescent="0.3">
      <c r="A547" t="s">
        <v>500</v>
      </c>
      <c r="B547" t="s">
        <v>501</v>
      </c>
      <c r="C547" t="s">
        <v>128</v>
      </c>
      <c r="D547">
        <v>4.2</v>
      </c>
      <c r="E547">
        <v>1229</v>
      </c>
      <c r="F547">
        <v>164</v>
      </c>
      <c r="G547">
        <v>41999</v>
      </c>
      <c r="H547">
        <v>47490</v>
      </c>
      <c r="I547" t="s">
        <v>940</v>
      </c>
    </row>
    <row r="548" spans="1:9" x14ac:dyDescent="0.3">
      <c r="A548" t="s">
        <v>503</v>
      </c>
      <c r="B548" t="s">
        <v>504</v>
      </c>
      <c r="C548" t="s">
        <v>128</v>
      </c>
      <c r="D548">
        <v>4.2</v>
      </c>
      <c r="E548">
        <v>16474</v>
      </c>
      <c r="F548">
        <v>1207</v>
      </c>
      <c r="G548">
        <v>10990</v>
      </c>
      <c r="H548">
        <v>12900</v>
      </c>
      <c r="I548" t="s">
        <v>957</v>
      </c>
    </row>
    <row r="549" spans="1:9" x14ac:dyDescent="0.3">
      <c r="A549" t="s">
        <v>515</v>
      </c>
      <c r="B549" t="s">
        <v>374</v>
      </c>
      <c r="C549" t="s">
        <v>128</v>
      </c>
      <c r="D549">
        <v>4.0999999999999996</v>
      </c>
      <c r="E549">
        <v>3143</v>
      </c>
      <c r="F549">
        <v>203</v>
      </c>
      <c r="G549">
        <v>1659</v>
      </c>
      <c r="H549">
        <v>1689</v>
      </c>
      <c r="I549" t="s">
        <v>958</v>
      </c>
    </row>
    <row r="550" spans="1:9" x14ac:dyDescent="0.3">
      <c r="A550" t="s">
        <v>519</v>
      </c>
      <c r="B550" t="s">
        <v>520</v>
      </c>
      <c r="C550" t="s">
        <v>128</v>
      </c>
      <c r="D550">
        <v>4.3</v>
      </c>
      <c r="E550">
        <v>195923</v>
      </c>
      <c r="F550">
        <v>18328</v>
      </c>
      <c r="G550">
        <v>2329</v>
      </c>
      <c r="H550">
        <v>2399</v>
      </c>
      <c r="I550" t="s">
        <v>955</v>
      </c>
    </row>
    <row r="551" spans="1:9" x14ac:dyDescent="0.3">
      <c r="A551" t="s">
        <v>530</v>
      </c>
      <c r="B551" t="s">
        <v>531</v>
      </c>
      <c r="C551" t="s">
        <v>128</v>
      </c>
      <c r="D551">
        <v>4.4000000000000004</v>
      </c>
      <c r="E551">
        <v>28344</v>
      </c>
      <c r="F551">
        <v>2941</v>
      </c>
      <c r="G551">
        <v>39999</v>
      </c>
      <c r="H551">
        <v>74999</v>
      </c>
      <c r="I551" t="s">
        <v>980</v>
      </c>
    </row>
    <row r="552" spans="1:9" x14ac:dyDescent="0.3">
      <c r="A552" t="s">
        <v>532</v>
      </c>
      <c r="B552" t="s">
        <v>467</v>
      </c>
      <c r="C552" t="s">
        <v>128</v>
      </c>
      <c r="D552">
        <v>4.2</v>
      </c>
      <c r="E552">
        <v>4148</v>
      </c>
      <c r="F552">
        <v>419</v>
      </c>
      <c r="G552">
        <v>11690</v>
      </c>
      <c r="H552">
        <v>15466</v>
      </c>
      <c r="I552" t="s">
        <v>960</v>
      </c>
    </row>
    <row r="553" spans="1:9" x14ac:dyDescent="0.3">
      <c r="A553" t="s">
        <v>561</v>
      </c>
      <c r="B553" t="s">
        <v>497</v>
      </c>
      <c r="C553" t="s">
        <v>128</v>
      </c>
      <c r="D553">
        <v>4.0999999999999996</v>
      </c>
      <c r="E553">
        <v>1235</v>
      </c>
      <c r="F553">
        <v>143</v>
      </c>
      <c r="G553">
        <v>33499</v>
      </c>
      <c r="H553">
        <v>39990</v>
      </c>
      <c r="I553" t="s">
        <v>970</v>
      </c>
    </row>
    <row r="554" spans="1:9" x14ac:dyDescent="0.3">
      <c r="A554" t="s">
        <v>588</v>
      </c>
      <c r="B554" t="s">
        <v>589</v>
      </c>
      <c r="C554" t="s">
        <v>128</v>
      </c>
      <c r="D554">
        <v>4.3</v>
      </c>
      <c r="E554">
        <v>1669</v>
      </c>
      <c r="F554">
        <v>114</v>
      </c>
      <c r="G554">
        <v>12816</v>
      </c>
      <c r="H554">
        <v>13490</v>
      </c>
      <c r="I554" t="s">
        <v>953</v>
      </c>
    </row>
    <row r="555" spans="1:9" x14ac:dyDescent="0.3">
      <c r="A555" t="s">
        <v>607</v>
      </c>
      <c r="B555" t="s">
        <v>531</v>
      </c>
      <c r="C555" t="s">
        <v>128</v>
      </c>
      <c r="D555">
        <v>4.4000000000000004</v>
      </c>
      <c r="E555">
        <v>28344</v>
      </c>
      <c r="F555">
        <v>2941</v>
      </c>
      <c r="G555">
        <v>39999</v>
      </c>
      <c r="H555">
        <v>74999</v>
      </c>
      <c r="I555" t="s">
        <v>980</v>
      </c>
    </row>
    <row r="556" spans="1:9" x14ac:dyDescent="0.3">
      <c r="A556" t="s">
        <v>637</v>
      </c>
      <c r="B556" t="s">
        <v>638</v>
      </c>
      <c r="C556" t="s">
        <v>128</v>
      </c>
      <c r="D556">
        <v>4.3</v>
      </c>
      <c r="E556">
        <v>415</v>
      </c>
      <c r="F556">
        <v>29</v>
      </c>
      <c r="G556">
        <v>19999</v>
      </c>
      <c r="H556">
        <v>25490</v>
      </c>
      <c r="I556" t="s">
        <v>976</v>
      </c>
    </row>
    <row r="557" spans="1:9" x14ac:dyDescent="0.3">
      <c r="A557" t="s">
        <v>639</v>
      </c>
      <c r="B557" t="s">
        <v>640</v>
      </c>
      <c r="C557" t="s">
        <v>128</v>
      </c>
      <c r="D557">
        <v>4.2</v>
      </c>
      <c r="E557">
        <v>700</v>
      </c>
      <c r="F557">
        <v>48</v>
      </c>
      <c r="G557">
        <v>18499</v>
      </c>
      <c r="H557">
        <v>23990</v>
      </c>
      <c r="I557" t="s">
        <v>972</v>
      </c>
    </row>
    <row r="558" spans="1:9" x14ac:dyDescent="0.3">
      <c r="A558" t="s">
        <v>647</v>
      </c>
      <c r="B558" t="s">
        <v>648</v>
      </c>
      <c r="C558" t="s">
        <v>128</v>
      </c>
      <c r="D558">
        <v>4.3</v>
      </c>
      <c r="E558">
        <v>33812</v>
      </c>
      <c r="F558">
        <v>2923</v>
      </c>
      <c r="G558">
        <v>1664</v>
      </c>
      <c r="H558">
        <v>1799</v>
      </c>
      <c r="I558" t="s">
        <v>971</v>
      </c>
    </row>
    <row r="559" spans="1:9" x14ac:dyDescent="0.3">
      <c r="A559" t="s">
        <v>650</v>
      </c>
      <c r="B559" t="s">
        <v>531</v>
      </c>
      <c r="C559" t="s">
        <v>128</v>
      </c>
      <c r="D559">
        <v>4.4000000000000004</v>
      </c>
      <c r="E559">
        <v>28344</v>
      </c>
      <c r="F559">
        <v>2941</v>
      </c>
      <c r="G559">
        <v>39999</v>
      </c>
      <c r="H559">
        <v>74999</v>
      </c>
      <c r="I559" t="s">
        <v>980</v>
      </c>
    </row>
    <row r="560" spans="1:9" x14ac:dyDescent="0.3">
      <c r="A560" t="s">
        <v>682</v>
      </c>
      <c r="B560" t="s">
        <v>683</v>
      </c>
      <c r="C560" t="s">
        <v>128</v>
      </c>
      <c r="D560">
        <v>4.3</v>
      </c>
      <c r="E560">
        <v>297025</v>
      </c>
      <c r="F560">
        <v>23478</v>
      </c>
      <c r="G560">
        <v>11499</v>
      </c>
      <c r="H560">
        <v>13999</v>
      </c>
      <c r="I560" t="s">
        <v>949</v>
      </c>
    </row>
    <row r="561" spans="1:9" x14ac:dyDescent="0.3">
      <c r="A561" t="s">
        <v>700</v>
      </c>
      <c r="B561" t="s">
        <v>701</v>
      </c>
      <c r="C561" t="s">
        <v>128</v>
      </c>
      <c r="D561">
        <v>4.3</v>
      </c>
      <c r="E561">
        <v>23398</v>
      </c>
      <c r="F561">
        <v>2401</v>
      </c>
      <c r="G561">
        <v>2250</v>
      </c>
      <c r="H561">
        <v>2340</v>
      </c>
      <c r="I561" t="s">
        <v>948</v>
      </c>
    </row>
    <row r="562" spans="1:9" x14ac:dyDescent="0.3">
      <c r="A562" t="s">
        <v>712</v>
      </c>
      <c r="B562" t="s">
        <v>713</v>
      </c>
      <c r="C562" t="s">
        <v>128</v>
      </c>
      <c r="D562">
        <v>4.0999999999999996</v>
      </c>
      <c r="E562">
        <v>622</v>
      </c>
      <c r="F562">
        <v>47</v>
      </c>
      <c r="G562">
        <v>15999</v>
      </c>
      <c r="H562">
        <v>19990</v>
      </c>
      <c r="I562" t="s">
        <v>951</v>
      </c>
    </row>
    <row r="563" spans="1:9" x14ac:dyDescent="0.3">
      <c r="A563" t="s">
        <v>755</v>
      </c>
      <c r="B563" t="s">
        <v>756</v>
      </c>
      <c r="C563" t="s">
        <v>128</v>
      </c>
      <c r="D563">
        <v>4.5</v>
      </c>
      <c r="E563">
        <v>1933</v>
      </c>
      <c r="F563">
        <v>225</v>
      </c>
      <c r="G563">
        <v>69999</v>
      </c>
      <c r="H563">
        <v>101999</v>
      </c>
      <c r="I563" t="s">
        <v>959</v>
      </c>
    </row>
    <row r="564" spans="1:9" x14ac:dyDescent="0.3">
      <c r="A564" t="s">
        <v>766</v>
      </c>
      <c r="B564" t="s">
        <v>683</v>
      </c>
      <c r="C564" t="s">
        <v>128</v>
      </c>
      <c r="D564">
        <v>4.3</v>
      </c>
      <c r="E564">
        <v>297025</v>
      </c>
      <c r="F564">
        <v>23478</v>
      </c>
      <c r="G564">
        <v>11499</v>
      </c>
      <c r="H564">
        <v>13999</v>
      </c>
      <c r="I564" t="s">
        <v>949</v>
      </c>
    </row>
    <row r="565" spans="1:9" x14ac:dyDescent="0.3">
      <c r="A565" t="s">
        <v>561</v>
      </c>
      <c r="B565" t="s">
        <v>785</v>
      </c>
      <c r="C565" t="s">
        <v>128</v>
      </c>
      <c r="D565">
        <v>4</v>
      </c>
      <c r="E565">
        <v>550</v>
      </c>
      <c r="F565">
        <v>63</v>
      </c>
      <c r="G565">
        <v>31999</v>
      </c>
      <c r="H565">
        <v>38990</v>
      </c>
      <c r="I565" t="s">
        <v>949</v>
      </c>
    </row>
    <row r="566" spans="1:9" x14ac:dyDescent="0.3">
      <c r="A566" t="s">
        <v>898</v>
      </c>
      <c r="B566" t="s">
        <v>899</v>
      </c>
      <c r="C566" t="s">
        <v>128</v>
      </c>
      <c r="D566">
        <v>4.3</v>
      </c>
      <c r="E566">
        <v>10</v>
      </c>
      <c r="F566">
        <v>1</v>
      </c>
      <c r="G566">
        <v>13499</v>
      </c>
      <c r="H566">
        <v>15990</v>
      </c>
      <c r="I566" t="s">
        <v>978</v>
      </c>
    </row>
    <row r="567" spans="1:9" x14ac:dyDescent="0.3">
      <c r="A567" t="s">
        <v>900</v>
      </c>
      <c r="B567" t="s">
        <v>785</v>
      </c>
      <c r="C567" t="s">
        <v>128</v>
      </c>
      <c r="D567">
        <v>4</v>
      </c>
      <c r="E567">
        <v>550</v>
      </c>
      <c r="F567">
        <v>63</v>
      </c>
      <c r="G567">
        <v>31999</v>
      </c>
      <c r="H567">
        <v>38990</v>
      </c>
      <c r="I567" t="s">
        <v>949</v>
      </c>
    </row>
    <row r="568" spans="1:9" x14ac:dyDescent="0.3">
      <c r="A568" t="s">
        <v>900</v>
      </c>
      <c r="B568" t="s">
        <v>497</v>
      </c>
      <c r="C568" t="s">
        <v>128</v>
      </c>
      <c r="D568">
        <v>4.0999999999999996</v>
      </c>
      <c r="E568">
        <v>1235</v>
      </c>
      <c r="F568">
        <v>143</v>
      </c>
      <c r="G568">
        <v>33499</v>
      </c>
      <c r="H568">
        <v>39990</v>
      </c>
      <c r="I568" t="s">
        <v>970</v>
      </c>
    </row>
    <row r="569" spans="1:9" x14ac:dyDescent="0.3">
      <c r="A569" t="s">
        <v>917</v>
      </c>
      <c r="B569" t="s">
        <v>756</v>
      </c>
      <c r="C569" t="s">
        <v>128</v>
      </c>
      <c r="D569">
        <v>4.5</v>
      </c>
      <c r="E569">
        <v>1933</v>
      </c>
      <c r="F569">
        <v>225</v>
      </c>
      <c r="G569">
        <v>69999</v>
      </c>
      <c r="H569">
        <v>101999</v>
      </c>
      <c r="I569" t="s">
        <v>959</v>
      </c>
    </row>
    <row r="570" spans="1:9" x14ac:dyDescent="0.3">
      <c r="A570" t="s">
        <v>920</v>
      </c>
      <c r="B570" t="s">
        <v>921</v>
      </c>
      <c r="C570" t="s">
        <v>128</v>
      </c>
      <c r="D570">
        <v>4.0999999999999996</v>
      </c>
      <c r="E570">
        <v>1440</v>
      </c>
      <c r="F570">
        <v>155</v>
      </c>
      <c r="G570">
        <v>25999</v>
      </c>
      <c r="H570">
        <v>32990</v>
      </c>
      <c r="I570" t="s">
        <v>976</v>
      </c>
    </row>
    <row r="571" spans="1:9" x14ac:dyDescent="0.3">
      <c r="A571" t="s">
        <v>933</v>
      </c>
      <c r="B571" t="s">
        <v>934</v>
      </c>
      <c r="C571" t="s">
        <v>128</v>
      </c>
      <c r="D571">
        <v>4.0999999999999996</v>
      </c>
      <c r="E571">
        <v>247</v>
      </c>
      <c r="F571">
        <v>19</v>
      </c>
      <c r="G571">
        <v>16999</v>
      </c>
      <c r="H571">
        <v>20990</v>
      </c>
      <c r="I571" t="s">
        <v>951</v>
      </c>
    </row>
    <row r="572" spans="1:9" x14ac:dyDescent="0.3">
      <c r="A572" t="s">
        <v>388</v>
      </c>
      <c r="B572" t="s">
        <v>390</v>
      </c>
      <c r="C572" t="s">
        <v>389</v>
      </c>
      <c r="D572">
        <v>4.2</v>
      </c>
      <c r="E572">
        <v>319</v>
      </c>
      <c r="F572">
        <v>33</v>
      </c>
      <c r="G572">
        <v>8985</v>
      </c>
      <c r="H572">
        <v>10299</v>
      </c>
      <c r="I572" t="s">
        <v>950</v>
      </c>
    </row>
    <row r="573" spans="1:9" x14ac:dyDescent="0.3">
      <c r="A573" t="s">
        <v>391</v>
      </c>
      <c r="B573" t="s">
        <v>390</v>
      </c>
      <c r="C573" t="s">
        <v>389</v>
      </c>
      <c r="D573">
        <v>4.2</v>
      </c>
      <c r="E573">
        <v>319</v>
      </c>
      <c r="F573">
        <v>33</v>
      </c>
      <c r="G573">
        <v>8999</v>
      </c>
      <c r="H573">
        <v>10290</v>
      </c>
      <c r="I573" t="s">
        <v>950</v>
      </c>
    </row>
    <row r="574" spans="1:9" x14ac:dyDescent="0.3">
      <c r="A574" t="s">
        <v>398</v>
      </c>
      <c r="B574" t="s">
        <v>399</v>
      </c>
      <c r="C574" t="s">
        <v>389</v>
      </c>
      <c r="D574">
        <v>3.7</v>
      </c>
      <c r="E574">
        <v>27</v>
      </c>
      <c r="F574">
        <v>2</v>
      </c>
      <c r="G574">
        <v>8337</v>
      </c>
      <c r="H574">
        <v>8450</v>
      </c>
      <c r="I574" t="s">
        <v>958</v>
      </c>
    </row>
    <row r="575" spans="1:9" x14ac:dyDescent="0.3">
      <c r="A575" t="s">
        <v>538</v>
      </c>
      <c r="B575" t="s">
        <v>539</v>
      </c>
      <c r="C575" t="s">
        <v>389</v>
      </c>
      <c r="D575">
        <v>4.2</v>
      </c>
      <c r="E575">
        <v>643</v>
      </c>
      <c r="F575">
        <v>41</v>
      </c>
      <c r="G575">
        <v>6499</v>
      </c>
      <c r="H575">
        <v>6776</v>
      </c>
      <c r="I575" t="s">
        <v>953</v>
      </c>
    </row>
    <row r="576" spans="1:9" x14ac:dyDescent="0.3">
      <c r="A576" t="s">
        <v>544</v>
      </c>
      <c r="B576" t="s">
        <v>545</v>
      </c>
      <c r="C576" t="s">
        <v>389</v>
      </c>
      <c r="D576">
        <v>4.2</v>
      </c>
      <c r="E576">
        <v>224</v>
      </c>
      <c r="F576">
        <v>11</v>
      </c>
      <c r="G576">
        <v>11985</v>
      </c>
      <c r="H576">
        <v>12490</v>
      </c>
      <c r="I576" t="s">
        <v>953</v>
      </c>
    </row>
    <row r="577" spans="1:9" x14ac:dyDescent="0.3">
      <c r="A577" t="s">
        <v>590</v>
      </c>
      <c r="B577" t="s">
        <v>591</v>
      </c>
      <c r="C577" t="s">
        <v>389</v>
      </c>
      <c r="D577">
        <v>4.0999999999999996</v>
      </c>
      <c r="E577">
        <v>161</v>
      </c>
      <c r="F577">
        <v>18</v>
      </c>
      <c r="G577">
        <v>14758</v>
      </c>
      <c r="H577">
        <v>15199</v>
      </c>
      <c r="I577" t="s">
        <v>955</v>
      </c>
    </row>
    <row r="578" spans="1:9" x14ac:dyDescent="0.3">
      <c r="A578" t="s">
        <v>676</v>
      </c>
      <c r="B578" t="s">
        <v>677</v>
      </c>
      <c r="C578" t="s">
        <v>389</v>
      </c>
      <c r="D578">
        <v>4.3</v>
      </c>
      <c r="E578">
        <v>126</v>
      </c>
      <c r="F578">
        <v>13</v>
      </c>
      <c r="G578">
        <v>9899</v>
      </c>
      <c r="H578">
        <v>11194</v>
      </c>
      <c r="I578" t="s">
        <v>940</v>
      </c>
    </row>
    <row r="579" spans="1:9" x14ac:dyDescent="0.3">
      <c r="A579" t="s">
        <v>694</v>
      </c>
      <c r="B579" t="s">
        <v>695</v>
      </c>
      <c r="C579" t="s">
        <v>389</v>
      </c>
      <c r="D579">
        <v>4.2</v>
      </c>
      <c r="E579">
        <v>350</v>
      </c>
      <c r="F579">
        <v>25</v>
      </c>
      <c r="G579">
        <v>7499</v>
      </c>
      <c r="H579">
        <v>7897</v>
      </c>
      <c r="I579" t="s">
        <v>942</v>
      </c>
    </row>
    <row r="580" spans="1:9" x14ac:dyDescent="0.3">
      <c r="A580" t="s">
        <v>743</v>
      </c>
      <c r="B580" t="s">
        <v>744</v>
      </c>
      <c r="C580" t="s">
        <v>389</v>
      </c>
      <c r="D580">
        <v>4.2</v>
      </c>
      <c r="E580">
        <v>707</v>
      </c>
      <c r="F580">
        <v>54</v>
      </c>
      <c r="G580">
        <v>6920</v>
      </c>
      <c r="H580">
        <v>7079</v>
      </c>
      <c r="I580" t="s">
        <v>955</v>
      </c>
    </row>
    <row r="581" spans="1:9" x14ac:dyDescent="0.3">
      <c r="A581" t="s">
        <v>856</v>
      </c>
      <c r="B581" t="s">
        <v>857</v>
      </c>
      <c r="C581" t="s">
        <v>389</v>
      </c>
      <c r="D581">
        <v>4.4000000000000004</v>
      </c>
      <c r="E581">
        <v>47</v>
      </c>
      <c r="F581">
        <v>4</v>
      </c>
      <c r="G581">
        <v>9380</v>
      </c>
      <c r="H581">
        <v>9487</v>
      </c>
      <c r="I581" t="s">
        <v>958</v>
      </c>
    </row>
    <row r="582" spans="1:9" x14ac:dyDescent="0.3">
      <c r="A582" t="s">
        <v>51</v>
      </c>
      <c r="B582" t="s">
        <v>53</v>
      </c>
      <c r="C582" t="s">
        <v>52</v>
      </c>
      <c r="D582">
        <v>4.5</v>
      </c>
      <c r="E582">
        <v>65274</v>
      </c>
      <c r="F582">
        <v>3701</v>
      </c>
      <c r="G582">
        <v>11999</v>
      </c>
      <c r="H582">
        <v>16990</v>
      </c>
      <c r="I582" t="s">
        <v>963</v>
      </c>
    </row>
    <row r="583" spans="1:9" x14ac:dyDescent="0.3">
      <c r="A583" t="s">
        <v>54</v>
      </c>
      <c r="B583" t="s">
        <v>53</v>
      </c>
      <c r="C583" t="s">
        <v>52</v>
      </c>
      <c r="D583">
        <v>4.5</v>
      </c>
      <c r="E583">
        <v>65274</v>
      </c>
      <c r="F583">
        <v>3701</v>
      </c>
      <c r="G583">
        <v>11999</v>
      </c>
      <c r="H583">
        <v>16990</v>
      </c>
      <c r="I583" t="s">
        <v>963</v>
      </c>
    </row>
    <row r="584" spans="1:9" x14ac:dyDescent="0.3">
      <c r="A584" t="s">
        <v>58</v>
      </c>
      <c r="B584" t="s">
        <v>59</v>
      </c>
      <c r="C584" t="s">
        <v>52</v>
      </c>
      <c r="D584">
        <v>4.5</v>
      </c>
      <c r="E584">
        <v>65274</v>
      </c>
      <c r="F584">
        <v>3701</v>
      </c>
      <c r="G584">
        <v>12999</v>
      </c>
      <c r="H584">
        <v>17990</v>
      </c>
      <c r="I584" t="s">
        <v>965</v>
      </c>
    </row>
    <row r="585" spans="1:9" x14ac:dyDescent="0.3">
      <c r="A585" t="s">
        <v>60</v>
      </c>
      <c r="B585" t="s">
        <v>59</v>
      </c>
      <c r="C585" t="s">
        <v>52</v>
      </c>
      <c r="D585">
        <v>4.5</v>
      </c>
      <c r="E585">
        <v>65274</v>
      </c>
      <c r="F585">
        <v>3701</v>
      </c>
      <c r="G585">
        <v>12999</v>
      </c>
      <c r="H585">
        <v>17990</v>
      </c>
      <c r="I585" t="s">
        <v>965</v>
      </c>
    </row>
    <row r="586" spans="1:9" x14ac:dyDescent="0.3">
      <c r="A586" t="s">
        <v>75</v>
      </c>
      <c r="B586" t="s">
        <v>76</v>
      </c>
      <c r="C586" t="s">
        <v>52</v>
      </c>
      <c r="D586">
        <v>4.5</v>
      </c>
      <c r="E586">
        <v>73001</v>
      </c>
      <c r="F586">
        <v>5353</v>
      </c>
      <c r="G586">
        <v>14499</v>
      </c>
      <c r="H586">
        <v>19990</v>
      </c>
      <c r="I586" t="s">
        <v>965</v>
      </c>
    </row>
    <row r="587" spans="1:9" x14ac:dyDescent="0.3">
      <c r="A587" t="s">
        <v>77</v>
      </c>
      <c r="B587" t="s">
        <v>76</v>
      </c>
      <c r="C587" t="s">
        <v>52</v>
      </c>
      <c r="D587">
        <v>4.5</v>
      </c>
      <c r="E587">
        <v>73001</v>
      </c>
      <c r="F587">
        <v>5353</v>
      </c>
      <c r="G587">
        <v>14499</v>
      </c>
      <c r="H587">
        <v>19990</v>
      </c>
      <c r="I587" t="s">
        <v>965</v>
      </c>
    </row>
    <row r="588" spans="1:9" x14ac:dyDescent="0.3">
      <c r="A588" t="s">
        <v>60</v>
      </c>
      <c r="B588" t="s">
        <v>84</v>
      </c>
      <c r="C588" t="s">
        <v>52</v>
      </c>
      <c r="D588">
        <v>4.4000000000000004</v>
      </c>
      <c r="E588">
        <v>3232</v>
      </c>
      <c r="F588">
        <v>201</v>
      </c>
      <c r="G588">
        <v>14999</v>
      </c>
      <c r="H588">
        <v>18990</v>
      </c>
      <c r="I588" t="s">
        <v>976</v>
      </c>
    </row>
    <row r="589" spans="1:9" x14ac:dyDescent="0.3">
      <c r="A589" t="s">
        <v>77</v>
      </c>
      <c r="B589" t="s">
        <v>96</v>
      </c>
      <c r="C589" t="s">
        <v>52</v>
      </c>
      <c r="D589">
        <v>4.4000000000000004</v>
      </c>
      <c r="E589">
        <v>42108</v>
      </c>
      <c r="F589">
        <v>3284</v>
      </c>
      <c r="G589">
        <v>15999</v>
      </c>
      <c r="H589">
        <v>20990</v>
      </c>
      <c r="I589" t="s">
        <v>956</v>
      </c>
    </row>
    <row r="590" spans="1:9" x14ac:dyDescent="0.3">
      <c r="A590" t="s">
        <v>58</v>
      </c>
      <c r="B590" t="s">
        <v>84</v>
      </c>
      <c r="C590" t="s">
        <v>52</v>
      </c>
      <c r="D590">
        <v>4.4000000000000004</v>
      </c>
      <c r="E590">
        <v>3232</v>
      </c>
      <c r="F590">
        <v>201</v>
      </c>
      <c r="G590">
        <v>14999</v>
      </c>
      <c r="H590">
        <v>18990</v>
      </c>
      <c r="I590" t="s">
        <v>976</v>
      </c>
    </row>
    <row r="591" spans="1:9" x14ac:dyDescent="0.3">
      <c r="A591" t="s">
        <v>159</v>
      </c>
      <c r="B591" t="s">
        <v>160</v>
      </c>
      <c r="C591" t="s">
        <v>52</v>
      </c>
      <c r="D591">
        <v>4.3</v>
      </c>
      <c r="E591">
        <v>58490</v>
      </c>
      <c r="F591">
        <v>4724</v>
      </c>
      <c r="G591">
        <v>15990</v>
      </c>
      <c r="H591">
        <v>19990</v>
      </c>
      <c r="I591" t="s">
        <v>975</v>
      </c>
    </row>
    <row r="592" spans="1:9" x14ac:dyDescent="0.3">
      <c r="A592" t="s">
        <v>159</v>
      </c>
      <c r="B592" t="s">
        <v>161</v>
      </c>
      <c r="C592" t="s">
        <v>52</v>
      </c>
      <c r="D592">
        <v>4.4000000000000004</v>
      </c>
      <c r="E592">
        <v>154926</v>
      </c>
      <c r="F592">
        <v>12489</v>
      </c>
      <c r="G592">
        <v>16990</v>
      </c>
      <c r="H592">
        <v>20990</v>
      </c>
      <c r="I592" t="s">
        <v>951</v>
      </c>
    </row>
    <row r="593" spans="1:9" x14ac:dyDescent="0.3">
      <c r="A593" t="s">
        <v>168</v>
      </c>
      <c r="B593" t="s">
        <v>96</v>
      </c>
      <c r="C593" t="s">
        <v>52</v>
      </c>
      <c r="D593">
        <v>4.4000000000000004</v>
      </c>
      <c r="E593">
        <v>42108</v>
      </c>
      <c r="F593">
        <v>3284</v>
      </c>
      <c r="G593">
        <v>15999</v>
      </c>
      <c r="H593">
        <v>20990</v>
      </c>
      <c r="I593" t="s">
        <v>956</v>
      </c>
    </row>
    <row r="594" spans="1:9" x14ac:dyDescent="0.3">
      <c r="A594" t="s">
        <v>168</v>
      </c>
      <c r="B594" t="s">
        <v>76</v>
      </c>
      <c r="C594" t="s">
        <v>52</v>
      </c>
      <c r="D594">
        <v>4.5</v>
      </c>
      <c r="E594">
        <v>73001</v>
      </c>
      <c r="F594">
        <v>5353</v>
      </c>
      <c r="G594">
        <v>14499</v>
      </c>
      <c r="H594">
        <v>19990</v>
      </c>
      <c r="I594" t="s">
        <v>965</v>
      </c>
    </row>
    <row r="595" spans="1:9" x14ac:dyDescent="0.3">
      <c r="A595" t="s">
        <v>77</v>
      </c>
      <c r="B595" t="s">
        <v>174</v>
      </c>
      <c r="C595" t="s">
        <v>52</v>
      </c>
      <c r="D595">
        <v>4.3</v>
      </c>
      <c r="E595">
        <v>5025</v>
      </c>
      <c r="F595">
        <v>426</v>
      </c>
      <c r="G595">
        <v>17999</v>
      </c>
      <c r="H595">
        <v>23990</v>
      </c>
      <c r="I595" t="s">
        <v>960</v>
      </c>
    </row>
    <row r="596" spans="1:9" x14ac:dyDescent="0.3">
      <c r="A596" t="s">
        <v>184</v>
      </c>
      <c r="B596" t="s">
        <v>185</v>
      </c>
      <c r="C596" t="s">
        <v>52</v>
      </c>
      <c r="D596">
        <v>4.3</v>
      </c>
      <c r="E596">
        <v>58490</v>
      </c>
      <c r="F596">
        <v>4724</v>
      </c>
      <c r="G596">
        <v>15990</v>
      </c>
      <c r="H596">
        <v>19990</v>
      </c>
      <c r="I596" t="s">
        <v>975</v>
      </c>
    </row>
    <row r="597" spans="1:9" x14ac:dyDescent="0.3">
      <c r="A597" t="s">
        <v>184</v>
      </c>
      <c r="B597" t="s">
        <v>161</v>
      </c>
      <c r="C597" t="s">
        <v>52</v>
      </c>
      <c r="D597">
        <v>4.4000000000000004</v>
      </c>
      <c r="E597">
        <v>154926</v>
      </c>
      <c r="F597">
        <v>12489</v>
      </c>
      <c r="G597">
        <v>16990</v>
      </c>
      <c r="H597">
        <v>20990</v>
      </c>
      <c r="I597" t="s">
        <v>951</v>
      </c>
    </row>
    <row r="598" spans="1:9" x14ac:dyDescent="0.3">
      <c r="A598" t="s">
        <v>184</v>
      </c>
      <c r="B598" t="s">
        <v>262</v>
      </c>
      <c r="C598" t="s">
        <v>52</v>
      </c>
      <c r="D598">
        <v>4.3</v>
      </c>
      <c r="E598">
        <v>14615</v>
      </c>
      <c r="F598">
        <v>1277</v>
      </c>
      <c r="G598">
        <v>19990</v>
      </c>
      <c r="H598">
        <v>23990</v>
      </c>
      <c r="I598" t="s">
        <v>970</v>
      </c>
    </row>
    <row r="599" spans="1:9" x14ac:dyDescent="0.3">
      <c r="A599" t="s">
        <v>324</v>
      </c>
      <c r="B599" t="s">
        <v>325</v>
      </c>
      <c r="C599" t="s">
        <v>52</v>
      </c>
      <c r="D599">
        <v>4.3</v>
      </c>
      <c r="E599">
        <v>7167</v>
      </c>
      <c r="F599">
        <v>691</v>
      </c>
      <c r="G599">
        <v>23999</v>
      </c>
      <c r="H599">
        <v>28990</v>
      </c>
      <c r="I599" t="s">
        <v>949</v>
      </c>
    </row>
    <row r="600" spans="1:9" x14ac:dyDescent="0.3">
      <c r="A600" t="s">
        <v>159</v>
      </c>
      <c r="B600" t="s">
        <v>262</v>
      </c>
      <c r="C600" t="s">
        <v>52</v>
      </c>
      <c r="D600">
        <v>4.3</v>
      </c>
      <c r="E600">
        <v>14615</v>
      </c>
      <c r="F600">
        <v>1277</v>
      </c>
      <c r="G600">
        <v>19990</v>
      </c>
      <c r="H600">
        <v>23990</v>
      </c>
      <c r="I600" t="s">
        <v>970</v>
      </c>
    </row>
    <row r="601" spans="1:9" x14ac:dyDescent="0.3">
      <c r="A601" t="s">
        <v>431</v>
      </c>
      <c r="B601" t="s">
        <v>432</v>
      </c>
      <c r="C601" t="s">
        <v>52</v>
      </c>
      <c r="D601">
        <v>4.3</v>
      </c>
      <c r="E601">
        <v>3384</v>
      </c>
      <c r="F601">
        <v>251</v>
      </c>
      <c r="G601">
        <v>9499</v>
      </c>
      <c r="H601">
        <v>13990</v>
      </c>
      <c r="I601" t="s">
        <v>969</v>
      </c>
    </row>
    <row r="602" spans="1:9" x14ac:dyDescent="0.3">
      <c r="A602" t="s">
        <v>440</v>
      </c>
      <c r="B602" t="s">
        <v>441</v>
      </c>
      <c r="C602" t="s">
        <v>52</v>
      </c>
      <c r="D602">
        <v>4.3</v>
      </c>
      <c r="E602">
        <v>619</v>
      </c>
      <c r="F602">
        <v>42</v>
      </c>
      <c r="G602">
        <v>9999</v>
      </c>
      <c r="H602">
        <v>12999</v>
      </c>
      <c r="I602" t="s">
        <v>956</v>
      </c>
    </row>
    <row r="603" spans="1:9" x14ac:dyDescent="0.3">
      <c r="A603" t="s">
        <v>449</v>
      </c>
      <c r="B603" t="s">
        <v>450</v>
      </c>
      <c r="C603" t="s">
        <v>52</v>
      </c>
      <c r="D603">
        <v>4.3</v>
      </c>
      <c r="E603">
        <v>14318</v>
      </c>
      <c r="F603">
        <v>1549</v>
      </c>
      <c r="G603">
        <v>24999</v>
      </c>
      <c r="H603">
        <v>30990</v>
      </c>
      <c r="I603" t="s">
        <v>951</v>
      </c>
    </row>
    <row r="604" spans="1:9" x14ac:dyDescent="0.3">
      <c r="A604" t="s">
        <v>451</v>
      </c>
      <c r="B604" t="s">
        <v>452</v>
      </c>
      <c r="C604" t="s">
        <v>52</v>
      </c>
      <c r="D604">
        <v>4.0999999999999996</v>
      </c>
      <c r="E604">
        <v>1003</v>
      </c>
      <c r="F604">
        <v>73</v>
      </c>
      <c r="G604">
        <v>9469</v>
      </c>
      <c r="H604">
        <v>9975</v>
      </c>
      <c r="I604" t="s">
        <v>942</v>
      </c>
    </row>
    <row r="605" spans="1:9" x14ac:dyDescent="0.3">
      <c r="A605" t="s">
        <v>474</v>
      </c>
      <c r="B605" t="s">
        <v>475</v>
      </c>
      <c r="C605" t="s">
        <v>52</v>
      </c>
      <c r="D605">
        <v>4.2</v>
      </c>
      <c r="E605">
        <v>1401</v>
      </c>
      <c r="F605">
        <v>121</v>
      </c>
      <c r="G605">
        <v>19990</v>
      </c>
      <c r="H605">
        <v>25990</v>
      </c>
      <c r="I605" t="s">
        <v>956</v>
      </c>
    </row>
    <row r="606" spans="1:9" x14ac:dyDescent="0.3">
      <c r="A606" t="s">
        <v>324</v>
      </c>
      <c r="B606" t="s">
        <v>450</v>
      </c>
      <c r="C606" t="s">
        <v>52</v>
      </c>
      <c r="D606">
        <v>4.3</v>
      </c>
      <c r="E606">
        <v>14318</v>
      </c>
      <c r="F606">
        <v>1549</v>
      </c>
      <c r="G606">
        <v>24999</v>
      </c>
      <c r="H606">
        <v>30990</v>
      </c>
      <c r="I606" t="s">
        <v>951</v>
      </c>
    </row>
    <row r="607" spans="1:9" x14ac:dyDescent="0.3">
      <c r="A607" t="s">
        <v>601</v>
      </c>
      <c r="B607" t="s">
        <v>602</v>
      </c>
      <c r="C607" t="s">
        <v>52</v>
      </c>
      <c r="D607">
        <v>4.3</v>
      </c>
      <c r="E607">
        <v>570</v>
      </c>
      <c r="F607">
        <v>40</v>
      </c>
      <c r="G607">
        <v>12499</v>
      </c>
      <c r="H607">
        <v>15999</v>
      </c>
      <c r="I607" t="s">
        <v>976</v>
      </c>
    </row>
    <row r="608" spans="1:9" x14ac:dyDescent="0.3">
      <c r="A608" t="s">
        <v>604</v>
      </c>
      <c r="B608" t="s">
        <v>441</v>
      </c>
      <c r="C608" t="s">
        <v>52</v>
      </c>
      <c r="D608">
        <v>4.3</v>
      </c>
      <c r="E608">
        <v>619</v>
      </c>
      <c r="F608">
        <v>42</v>
      </c>
      <c r="G608">
        <v>9999</v>
      </c>
      <c r="H608">
        <v>12999</v>
      </c>
      <c r="I608" t="s">
        <v>956</v>
      </c>
    </row>
    <row r="609" spans="1:9" x14ac:dyDescent="0.3">
      <c r="A609" t="s">
        <v>610</v>
      </c>
      <c r="B609" t="s">
        <v>432</v>
      </c>
      <c r="C609" t="s">
        <v>52</v>
      </c>
      <c r="D609">
        <v>4.3</v>
      </c>
      <c r="E609">
        <v>3384</v>
      </c>
      <c r="F609">
        <v>251</v>
      </c>
      <c r="G609">
        <v>9499</v>
      </c>
      <c r="H609">
        <v>13990</v>
      </c>
      <c r="I609" t="s">
        <v>969</v>
      </c>
    </row>
    <row r="610" spans="1:9" x14ac:dyDescent="0.3">
      <c r="A610" t="s">
        <v>651</v>
      </c>
      <c r="B610" t="s">
        <v>652</v>
      </c>
      <c r="C610" t="s">
        <v>52</v>
      </c>
      <c r="D610">
        <v>4.3</v>
      </c>
      <c r="E610">
        <v>1958</v>
      </c>
      <c r="F610">
        <v>158</v>
      </c>
      <c r="G610">
        <v>13499</v>
      </c>
      <c r="H610">
        <v>17990</v>
      </c>
      <c r="I610" t="s">
        <v>960</v>
      </c>
    </row>
    <row r="611" spans="1:9" x14ac:dyDescent="0.3">
      <c r="A611" t="s">
        <v>688</v>
      </c>
      <c r="B611" t="s">
        <v>689</v>
      </c>
      <c r="C611" t="s">
        <v>52</v>
      </c>
      <c r="D611">
        <v>4.4000000000000004</v>
      </c>
      <c r="E611">
        <v>1122</v>
      </c>
      <c r="F611">
        <v>85</v>
      </c>
      <c r="G611">
        <v>18499</v>
      </c>
      <c r="H611">
        <v>22999</v>
      </c>
      <c r="I611" t="s">
        <v>951</v>
      </c>
    </row>
    <row r="612" spans="1:9" x14ac:dyDescent="0.3">
      <c r="A612" t="s">
        <v>709</v>
      </c>
      <c r="B612" t="s">
        <v>475</v>
      </c>
      <c r="C612" t="s">
        <v>52</v>
      </c>
      <c r="D612">
        <v>4.2</v>
      </c>
      <c r="E612">
        <v>1401</v>
      </c>
      <c r="F612">
        <v>121</v>
      </c>
      <c r="G612">
        <v>19990</v>
      </c>
      <c r="H612">
        <v>25990</v>
      </c>
      <c r="I612" t="s">
        <v>956</v>
      </c>
    </row>
    <row r="613" spans="1:9" x14ac:dyDescent="0.3">
      <c r="A613" t="s">
        <v>761</v>
      </c>
      <c r="B613" t="s">
        <v>762</v>
      </c>
      <c r="C613" t="s">
        <v>52</v>
      </c>
      <c r="D613">
        <v>4.4000000000000004</v>
      </c>
      <c r="E613">
        <v>1502</v>
      </c>
      <c r="F613">
        <v>108</v>
      </c>
      <c r="G613">
        <v>15499</v>
      </c>
      <c r="H613">
        <v>19990</v>
      </c>
      <c r="I613" t="s">
        <v>972</v>
      </c>
    </row>
    <row r="614" spans="1:9" x14ac:dyDescent="0.3">
      <c r="A614" t="s">
        <v>769</v>
      </c>
      <c r="B614" t="s">
        <v>770</v>
      </c>
      <c r="C614" t="s">
        <v>52</v>
      </c>
      <c r="D614">
        <v>4.3</v>
      </c>
      <c r="E614">
        <v>409</v>
      </c>
      <c r="F614">
        <v>27</v>
      </c>
      <c r="G614">
        <v>14499</v>
      </c>
      <c r="H614">
        <v>17990</v>
      </c>
      <c r="I614" t="s">
        <v>951</v>
      </c>
    </row>
    <row r="615" spans="1:9" x14ac:dyDescent="0.3">
      <c r="A615" t="s">
        <v>774</v>
      </c>
      <c r="B615" t="s">
        <v>770</v>
      </c>
      <c r="C615" t="s">
        <v>52</v>
      </c>
      <c r="D615">
        <v>4.3</v>
      </c>
      <c r="E615">
        <v>409</v>
      </c>
      <c r="F615">
        <v>27</v>
      </c>
      <c r="G615">
        <v>14499</v>
      </c>
      <c r="H615">
        <v>17990</v>
      </c>
      <c r="I615" t="s">
        <v>951</v>
      </c>
    </row>
    <row r="616" spans="1:9" x14ac:dyDescent="0.3">
      <c r="A616" t="s">
        <v>796</v>
      </c>
      <c r="B616" t="s">
        <v>762</v>
      </c>
      <c r="C616" t="s">
        <v>52</v>
      </c>
      <c r="D616">
        <v>4.4000000000000004</v>
      </c>
      <c r="E616">
        <v>1502</v>
      </c>
      <c r="F616">
        <v>108</v>
      </c>
      <c r="G616">
        <v>15499</v>
      </c>
      <c r="H616">
        <v>19990</v>
      </c>
      <c r="I616" t="s">
        <v>972</v>
      </c>
    </row>
    <row r="617" spans="1:9" x14ac:dyDescent="0.3">
      <c r="A617" t="s">
        <v>835</v>
      </c>
      <c r="B617" t="s">
        <v>836</v>
      </c>
      <c r="C617" t="s">
        <v>52</v>
      </c>
      <c r="D617">
        <v>4.2</v>
      </c>
      <c r="E617">
        <v>1828</v>
      </c>
      <c r="F617">
        <v>166</v>
      </c>
      <c r="G617">
        <v>25990</v>
      </c>
      <c r="H617">
        <v>28990</v>
      </c>
      <c r="I617" t="s">
        <v>944</v>
      </c>
    </row>
    <row r="618" spans="1:9" x14ac:dyDescent="0.3">
      <c r="A618" t="s">
        <v>850</v>
      </c>
      <c r="B618" t="s">
        <v>452</v>
      </c>
      <c r="C618" t="s">
        <v>52</v>
      </c>
      <c r="D618">
        <v>4.0999999999999996</v>
      </c>
      <c r="E618">
        <v>1003</v>
      </c>
      <c r="F618">
        <v>73</v>
      </c>
      <c r="G618">
        <v>9499</v>
      </c>
      <c r="H618">
        <v>14490</v>
      </c>
      <c r="I618" t="s">
        <v>964</v>
      </c>
    </row>
    <row r="619" spans="1:9" x14ac:dyDescent="0.3">
      <c r="A619" t="s">
        <v>868</v>
      </c>
      <c r="B619" t="s">
        <v>869</v>
      </c>
      <c r="C619" t="s">
        <v>52</v>
      </c>
      <c r="D619">
        <v>4.4000000000000004</v>
      </c>
      <c r="E619">
        <v>350</v>
      </c>
      <c r="F619">
        <v>23</v>
      </c>
      <c r="G619">
        <v>16499</v>
      </c>
      <c r="H619">
        <v>19990</v>
      </c>
      <c r="I619" t="s">
        <v>949</v>
      </c>
    </row>
    <row r="620" spans="1:9" x14ac:dyDescent="0.3">
      <c r="A620" t="s">
        <v>926</v>
      </c>
      <c r="B620" t="s">
        <v>927</v>
      </c>
      <c r="C620" t="s">
        <v>52</v>
      </c>
      <c r="D620">
        <v>4.3</v>
      </c>
      <c r="E620">
        <v>3729</v>
      </c>
      <c r="F620">
        <v>409</v>
      </c>
      <c r="G620">
        <v>38990</v>
      </c>
      <c r="H620">
        <v>41990</v>
      </c>
      <c r="I620" t="s">
        <v>971</v>
      </c>
    </row>
    <row r="621" spans="1:9" x14ac:dyDescent="0.3">
      <c r="A621" t="s">
        <v>524</v>
      </c>
      <c r="B621" t="s">
        <v>526</v>
      </c>
      <c r="C621" t="s">
        <v>525</v>
      </c>
      <c r="D621">
        <v>4.2</v>
      </c>
      <c r="E621">
        <v>37175</v>
      </c>
      <c r="F621">
        <v>4598</v>
      </c>
      <c r="G621">
        <v>24999</v>
      </c>
      <c r="H621">
        <v>29999</v>
      </c>
      <c r="I621" t="s">
        <v>970</v>
      </c>
    </row>
    <row r="622" spans="1:9" x14ac:dyDescent="0.3">
      <c r="A622" t="s">
        <v>727</v>
      </c>
      <c r="B622" t="s">
        <v>728</v>
      </c>
      <c r="C622" t="s">
        <v>525</v>
      </c>
      <c r="D622">
        <v>4.2</v>
      </c>
      <c r="E622">
        <v>6364</v>
      </c>
      <c r="F622">
        <v>715</v>
      </c>
      <c r="G622">
        <v>27999</v>
      </c>
      <c r="H622">
        <v>33999</v>
      </c>
      <c r="I622" t="s">
        <v>949</v>
      </c>
    </row>
    <row r="623" spans="1:9" x14ac:dyDescent="0.3">
      <c r="A623" t="s">
        <v>524</v>
      </c>
      <c r="B623" t="s">
        <v>802</v>
      </c>
      <c r="C623" t="s">
        <v>525</v>
      </c>
      <c r="D623">
        <v>4.2</v>
      </c>
      <c r="E623">
        <v>20202</v>
      </c>
      <c r="F623">
        <v>2560</v>
      </c>
      <c r="G623">
        <v>26999</v>
      </c>
      <c r="H623">
        <v>31999</v>
      </c>
      <c r="I623" t="s">
        <v>978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7D9E1-0882-42DB-957F-71537B743437}">
  <dimension ref="A3:H11"/>
  <sheetViews>
    <sheetView zoomScale="86" zoomScaleNormal="110" workbookViewId="0">
      <selection activeCell="B22" sqref="B22"/>
    </sheetView>
  </sheetViews>
  <sheetFormatPr defaultRowHeight="14.4" x14ac:dyDescent="0.3"/>
  <cols>
    <col min="1" max="1" width="22" bestFit="1" customWidth="1"/>
    <col min="2" max="2" width="21.6640625" bestFit="1" customWidth="1"/>
    <col min="3" max="3" width="17.6640625" bestFit="1" customWidth="1"/>
    <col min="4" max="4" width="23.88671875" bestFit="1" customWidth="1"/>
    <col min="5" max="5" width="24.5546875" bestFit="1" customWidth="1"/>
    <col min="6" max="6" width="15.109375" bestFit="1" customWidth="1"/>
    <col min="7" max="7" width="15.21875" bestFit="1" customWidth="1"/>
    <col min="8" max="8" width="24.6640625" bestFit="1" customWidth="1"/>
  </cols>
  <sheetData>
    <row r="3" spans="1:8" x14ac:dyDescent="0.3">
      <c r="A3" t="s">
        <v>997</v>
      </c>
      <c r="B3" t="s">
        <v>1001</v>
      </c>
      <c r="C3" t="s">
        <v>995</v>
      </c>
      <c r="D3" t="s">
        <v>996</v>
      </c>
      <c r="E3" t="s">
        <v>998</v>
      </c>
      <c r="F3" t="s">
        <v>1002</v>
      </c>
      <c r="G3" t="s">
        <v>1000</v>
      </c>
      <c r="H3" t="s">
        <v>999</v>
      </c>
    </row>
    <row r="4" spans="1:8" x14ac:dyDescent="0.3">
      <c r="A4">
        <v>28</v>
      </c>
      <c r="B4">
        <v>536</v>
      </c>
      <c r="C4">
        <v>4.2672025723472764</v>
      </c>
      <c r="D4">
        <v>47068.581993569132</v>
      </c>
      <c r="E4">
        <v>3393.7041800643087</v>
      </c>
      <c r="F4">
        <v>17485.704180064309</v>
      </c>
      <c r="G4">
        <v>21866.90192926045</v>
      </c>
      <c r="H4">
        <v>4381.1977491961416</v>
      </c>
    </row>
    <row r="6" spans="1:8" x14ac:dyDescent="0.3">
      <c r="A6" s="21" t="s">
        <v>1010</v>
      </c>
      <c r="B6" s="21"/>
      <c r="C6" s="21"/>
      <c r="D6" s="21"/>
    </row>
    <row r="7" spans="1:8" x14ac:dyDescent="0.3">
      <c r="A7" s="1" t="s">
        <v>1003</v>
      </c>
      <c r="B7" s="6">
        <f>GETPIVOTDATA("[Measures].[Average of Ratings]",$A$3)</f>
        <v>4.2672025723472764</v>
      </c>
      <c r="C7" s="1" t="s">
        <v>1008</v>
      </c>
      <c r="D7" s="1">
        <f>GETPIVOTDATA("[Measures].[Distinct Count of Brand]",$A$3)</f>
        <v>28</v>
      </c>
    </row>
    <row r="8" spans="1:8" x14ac:dyDescent="0.3">
      <c r="A8" s="1" t="s">
        <v>1004</v>
      </c>
      <c r="B8" s="5">
        <f>GETPIVOTDATA("[Measures].[Average of No_of_ratings]",$A$3)</f>
        <v>47068.581993569132</v>
      </c>
      <c r="C8" s="1" t="s">
        <v>1009</v>
      </c>
      <c r="D8" s="1">
        <f>GETPIVOTDATA("[Measures].[Distinct Count of Name]",$A$3)</f>
        <v>536</v>
      </c>
    </row>
    <row r="9" spans="1:8" x14ac:dyDescent="0.3">
      <c r="A9" s="1" t="s">
        <v>1005</v>
      </c>
      <c r="B9" s="5">
        <f>GETPIVOTDATA("[Measures].[Average of No_of_reviews]",$A$3)</f>
        <v>3393.7041800643087</v>
      </c>
      <c r="C9" s="1"/>
      <c r="D9" s="1"/>
    </row>
    <row r="10" spans="1:8" x14ac:dyDescent="0.3">
      <c r="A10" s="1" t="s">
        <v>1006</v>
      </c>
      <c r="B10" s="5">
        <f>GETPIVOTDATA("[Measures].[Average of MRP]",$A$3)</f>
        <v>21866.90192926045</v>
      </c>
      <c r="C10" s="1"/>
      <c r="D10" s="1"/>
    </row>
    <row r="11" spans="1:8" x14ac:dyDescent="0.3">
      <c r="A11" s="1" t="s">
        <v>1007</v>
      </c>
      <c r="B11" s="5">
        <f>GETPIVOTDATA("[Measures].[Average of MSP]",$A$3)</f>
        <v>17485.704180064309</v>
      </c>
      <c r="C11" s="1"/>
      <c r="D11" s="1"/>
    </row>
  </sheetData>
  <mergeCells count="1">
    <mergeCell ref="A6:D6"/>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64D7-A82D-44BC-800B-1BF844E30C88}">
  <dimension ref="K23:M23"/>
  <sheetViews>
    <sheetView showGridLines="0" tabSelected="1" topLeftCell="B1" zoomScale="71" zoomScaleNormal="106" workbookViewId="0">
      <selection activeCell="I4" sqref="I4"/>
    </sheetView>
  </sheetViews>
  <sheetFormatPr defaultRowHeight="14.4" x14ac:dyDescent="0.3"/>
  <sheetData>
    <row r="23" spans="11:13" x14ac:dyDescent="0.3">
      <c r="K23" s="20"/>
      <c r="M23" t="s">
        <v>1015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EB215-6DDA-4234-8C7F-1690B77277A7}">
  <dimension ref="A2:R74"/>
  <sheetViews>
    <sheetView zoomScale="70" zoomScaleNormal="100" workbookViewId="0">
      <selection activeCell="B50" sqref="B50"/>
    </sheetView>
  </sheetViews>
  <sheetFormatPr defaultRowHeight="14.4" x14ac:dyDescent="0.3"/>
  <cols>
    <col min="1" max="1" width="13.88671875" bestFit="1" customWidth="1"/>
    <col min="2" max="2" width="17.21875" bestFit="1" customWidth="1"/>
    <col min="3" max="3" width="13.88671875" bestFit="1" customWidth="1"/>
    <col min="4" max="4" width="23.33203125" bestFit="1" customWidth="1"/>
    <col min="5" max="5" width="62.77734375" bestFit="1" customWidth="1"/>
    <col min="6" max="6" width="49.5546875" bestFit="1" customWidth="1"/>
    <col min="7" max="7" width="13.88671875" bestFit="1" customWidth="1"/>
    <col min="8" max="8" width="24.44140625" bestFit="1" customWidth="1"/>
    <col min="9" max="9" width="51.6640625" bestFit="1" customWidth="1"/>
    <col min="10" max="10" width="62.77734375" bestFit="1" customWidth="1"/>
    <col min="11" max="11" width="51.6640625" bestFit="1" customWidth="1"/>
    <col min="12" max="12" width="64.77734375" bestFit="1" customWidth="1"/>
    <col min="13" max="13" width="13.88671875" bestFit="1" customWidth="1"/>
    <col min="14" max="14" width="24.109375" bestFit="1" customWidth="1"/>
    <col min="15" max="15" width="72.88671875" bestFit="1" customWidth="1"/>
    <col min="16" max="16" width="67.77734375" bestFit="1" customWidth="1"/>
    <col min="17" max="17" width="51.6640625" bestFit="1" customWidth="1"/>
    <col min="18" max="18" width="40.5546875" bestFit="1" customWidth="1"/>
  </cols>
  <sheetData>
    <row r="2" spans="1:18" x14ac:dyDescent="0.3">
      <c r="A2" s="22" t="s">
        <v>1014</v>
      </c>
      <c r="B2" s="22"/>
      <c r="C2" s="22" t="s">
        <v>1011</v>
      </c>
      <c r="D2" s="22"/>
      <c r="E2" s="22" t="s">
        <v>1016</v>
      </c>
      <c r="F2" s="22"/>
      <c r="G2" s="22" t="s">
        <v>1012</v>
      </c>
      <c r="H2" s="22"/>
      <c r="I2" s="22" t="s">
        <v>1017</v>
      </c>
      <c r="J2" s="22"/>
      <c r="K2" s="22" t="s">
        <v>1018</v>
      </c>
      <c r="L2" s="22"/>
      <c r="M2" s="22" t="s">
        <v>1013</v>
      </c>
      <c r="N2" s="22"/>
      <c r="O2" s="22" t="s">
        <v>1019</v>
      </c>
      <c r="P2" s="22"/>
      <c r="Q2" s="22" t="s">
        <v>1020</v>
      </c>
      <c r="R2" s="22"/>
    </row>
    <row r="3" spans="1:18" x14ac:dyDescent="0.3">
      <c r="A3" s="17" t="s">
        <v>994</v>
      </c>
      <c r="B3" t="s">
        <v>995</v>
      </c>
      <c r="C3" s="17" t="s">
        <v>994</v>
      </c>
      <c r="D3" t="s">
        <v>996</v>
      </c>
      <c r="E3" s="17" t="s">
        <v>994</v>
      </c>
      <c r="F3" t="s">
        <v>995</v>
      </c>
      <c r="G3" s="17" t="s">
        <v>994</v>
      </c>
      <c r="H3" t="s">
        <v>998</v>
      </c>
      <c r="I3" s="17" t="s">
        <v>994</v>
      </c>
      <c r="J3" t="s">
        <v>996</v>
      </c>
      <c r="K3" s="17" t="s">
        <v>994</v>
      </c>
      <c r="L3" t="s">
        <v>998</v>
      </c>
      <c r="M3" s="17" t="s">
        <v>994</v>
      </c>
      <c r="N3" t="s">
        <v>999</v>
      </c>
      <c r="O3" s="17" t="s">
        <v>994</v>
      </c>
      <c r="P3" t="s">
        <v>999</v>
      </c>
      <c r="Q3" s="17" t="s">
        <v>994</v>
      </c>
      <c r="R3" t="s">
        <v>1024</v>
      </c>
    </row>
    <row r="4" spans="1:18" x14ac:dyDescent="0.3">
      <c r="A4" s="18" t="s">
        <v>24</v>
      </c>
      <c r="B4">
        <v>4.5918367346938762</v>
      </c>
      <c r="C4" s="18" t="s">
        <v>24</v>
      </c>
      <c r="D4">
        <v>106023.97959183673</v>
      </c>
      <c r="E4" s="18" t="s">
        <v>222</v>
      </c>
      <c r="F4">
        <v>4.8</v>
      </c>
      <c r="G4" s="18" t="s">
        <v>17</v>
      </c>
      <c r="H4">
        <v>6927.3137254901958</v>
      </c>
      <c r="I4" s="18" t="s">
        <v>615</v>
      </c>
      <c r="J4">
        <v>575591</v>
      </c>
      <c r="K4" s="18" t="s">
        <v>924</v>
      </c>
      <c r="L4">
        <v>34744</v>
      </c>
      <c r="M4" s="18" t="s">
        <v>272</v>
      </c>
      <c r="N4">
        <v>14000</v>
      </c>
      <c r="O4" s="18" t="s">
        <v>607</v>
      </c>
      <c r="P4">
        <v>35000</v>
      </c>
      <c r="Q4" s="18" t="s">
        <v>1021</v>
      </c>
      <c r="R4">
        <v>75</v>
      </c>
    </row>
    <row r="5" spans="1:18" x14ac:dyDescent="0.3">
      <c r="A5" s="18" t="s">
        <v>9</v>
      </c>
      <c r="B5">
        <v>4.3938596491228035</v>
      </c>
      <c r="C5" s="18" t="s">
        <v>17</v>
      </c>
      <c r="D5">
        <v>84567.901960784307</v>
      </c>
      <c r="E5" s="18" t="s">
        <v>224</v>
      </c>
      <c r="F5">
        <v>4.8</v>
      </c>
      <c r="G5" s="18" t="s">
        <v>24</v>
      </c>
      <c r="H5">
        <v>6561.6938775510207</v>
      </c>
      <c r="I5" s="18" t="s">
        <v>674</v>
      </c>
      <c r="J5">
        <v>575591</v>
      </c>
      <c r="K5" s="18" t="s">
        <v>702</v>
      </c>
      <c r="L5">
        <v>34744</v>
      </c>
      <c r="M5" s="18" t="s">
        <v>24</v>
      </c>
      <c r="N5" s="19">
        <v>11162.734693877552</v>
      </c>
      <c r="O5" s="18" t="s">
        <v>530</v>
      </c>
      <c r="P5">
        <v>35000</v>
      </c>
      <c r="Q5" s="18" t="s">
        <v>1022</v>
      </c>
      <c r="R5">
        <v>45</v>
      </c>
    </row>
    <row r="6" spans="1:18" x14ac:dyDescent="0.3">
      <c r="A6" s="18" t="s">
        <v>52</v>
      </c>
      <c r="B6">
        <v>4.3435897435897433</v>
      </c>
      <c r="C6" s="18" t="s">
        <v>20</v>
      </c>
      <c r="D6">
        <v>66848.813333333339</v>
      </c>
      <c r="E6" s="18" t="s">
        <v>97</v>
      </c>
      <c r="F6">
        <v>4.7</v>
      </c>
      <c r="G6" s="18" t="s">
        <v>20</v>
      </c>
      <c r="H6">
        <v>4374.373333333333</v>
      </c>
      <c r="I6" s="18" t="s">
        <v>569</v>
      </c>
      <c r="J6">
        <v>575591</v>
      </c>
      <c r="K6" s="18" t="s">
        <v>615</v>
      </c>
      <c r="L6">
        <v>33954</v>
      </c>
      <c r="M6" s="18" t="s">
        <v>459</v>
      </c>
      <c r="N6">
        <v>9400</v>
      </c>
      <c r="O6" s="18" t="s">
        <v>650</v>
      </c>
      <c r="P6">
        <v>35000</v>
      </c>
      <c r="Q6" s="18" t="s">
        <v>1023</v>
      </c>
      <c r="R6">
        <v>502</v>
      </c>
    </row>
    <row r="7" spans="1:18" x14ac:dyDescent="0.3">
      <c r="A7" s="18" t="s">
        <v>72</v>
      </c>
      <c r="B7">
        <v>4.3296296296296299</v>
      </c>
      <c r="C7" s="18" t="s">
        <v>9</v>
      </c>
      <c r="D7">
        <v>64301.403508771931</v>
      </c>
      <c r="E7" s="18" t="s">
        <v>668</v>
      </c>
      <c r="F7">
        <v>4.7</v>
      </c>
      <c r="G7" s="18" t="s">
        <v>9</v>
      </c>
      <c r="H7">
        <v>4096.5175438596489</v>
      </c>
      <c r="I7" s="18" t="s">
        <v>924</v>
      </c>
      <c r="J7">
        <v>480309</v>
      </c>
      <c r="K7" s="18" t="s">
        <v>674</v>
      </c>
      <c r="L7">
        <v>33954</v>
      </c>
      <c r="M7" s="18" t="s">
        <v>128</v>
      </c>
      <c r="N7">
        <v>6613.625</v>
      </c>
      <c r="O7" s="18" t="s">
        <v>917</v>
      </c>
      <c r="P7">
        <v>32000</v>
      </c>
    </row>
    <row r="8" spans="1:18" ht="13.8" customHeight="1" x14ac:dyDescent="0.3">
      <c r="A8" s="18" t="s">
        <v>272</v>
      </c>
      <c r="B8">
        <v>4.3</v>
      </c>
      <c r="C8" s="18" t="s">
        <v>128</v>
      </c>
      <c r="D8">
        <v>44164.607142857145</v>
      </c>
      <c r="E8" s="18" t="s">
        <v>352</v>
      </c>
      <c r="F8">
        <v>4.7</v>
      </c>
      <c r="G8" s="18" t="s">
        <v>128</v>
      </c>
      <c r="H8">
        <v>3478.5178571428573</v>
      </c>
      <c r="I8" s="18" t="s">
        <v>702</v>
      </c>
      <c r="J8">
        <v>480309</v>
      </c>
      <c r="K8" s="18" t="s">
        <v>569</v>
      </c>
      <c r="L8">
        <v>33954</v>
      </c>
      <c r="M8" s="18" t="s">
        <v>27</v>
      </c>
      <c r="N8">
        <v>6580.3023255813951</v>
      </c>
      <c r="O8" s="18" t="s">
        <v>755</v>
      </c>
      <c r="P8">
        <v>32000</v>
      </c>
    </row>
    <row r="9" spans="1:18" ht="13.8" customHeight="1" x14ac:dyDescent="0.3">
      <c r="E9" s="18"/>
    </row>
    <row r="10" spans="1:18" ht="13.8" customHeight="1" x14ac:dyDescent="0.3">
      <c r="E10" s="18"/>
    </row>
    <row r="11" spans="1:18" x14ac:dyDescent="0.3">
      <c r="E11" s="18"/>
    </row>
    <row r="12" spans="1:18" x14ac:dyDescent="0.3">
      <c r="E12" s="18"/>
    </row>
    <row r="13" spans="1:18" x14ac:dyDescent="0.3">
      <c r="E13" s="18"/>
    </row>
    <row r="14" spans="1:18" x14ac:dyDescent="0.3">
      <c r="E14" s="18"/>
    </row>
    <row r="15" spans="1:18" x14ac:dyDescent="0.3">
      <c r="E15" s="18"/>
    </row>
    <row r="16" spans="1:18" ht="13.8" customHeight="1" x14ac:dyDescent="0.3">
      <c r="E16" s="18"/>
    </row>
    <row r="17" spans="1:5" ht="13.8" customHeight="1" x14ac:dyDescent="0.3">
      <c r="E17" s="18"/>
    </row>
    <row r="18" spans="1:5" ht="13.8" customHeight="1" x14ac:dyDescent="0.3">
      <c r="E18" s="18"/>
    </row>
    <row r="27" spans="1:5" x14ac:dyDescent="0.3">
      <c r="E27" s="18"/>
    </row>
    <row r="28" spans="1:5" x14ac:dyDescent="0.3">
      <c r="E28" s="18"/>
    </row>
    <row r="29" spans="1:5" x14ac:dyDescent="0.3">
      <c r="E29" s="18"/>
    </row>
    <row r="30" spans="1:5" x14ac:dyDescent="0.3">
      <c r="E30" s="18"/>
    </row>
    <row r="31" spans="1:5" x14ac:dyDescent="0.3">
      <c r="E31" s="18"/>
    </row>
    <row r="32" spans="1:5" x14ac:dyDescent="0.3">
      <c r="A32" s="18"/>
      <c r="E32" s="18"/>
    </row>
    <row r="33" spans="1:5" x14ac:dyDescent="0.3">
      <c r="A33" s="18"/>
      <c r="E33" s="18"/>
    </row>
    <row r="34" spans="1:5" x14ac:dyDescent="0.3">
      <c r="A34" s="18"/>
      <c r="E34" s="18"/>
    </row>
    <row r="35" spans="1:5" x14ac:dyDescent="0.3">
      <c r="A35" s="18"/>
      <c r="E35" s="18"/>
    </row>
    <row r="36" spans="1:5" x14ac:dyDescent="0.3">
      <c r="A36" s="18"/>
      <c r="E36" s="18"/>
    </row>
    <row r="37" spans="1:5" x14ac:dyDescent="0.3">
      <c r="A37" s="18"/>
      <c r="E37" s="18"/>
    </row>
    <row r="46" spans="1:5" x14ac:dyDescent="0.3">
      <c r="A46" s="18"/>
      <c r="E46" s="18"/>
    </row>
    <row r="47" spans="1:5" x14ac:dyDescent="0.3">
      <c r="A47" s="18"/>
      <c r="E47" s="18"/>
    </row>
    <row r="48" spans="1:5" x14ac:dyDescent="0.3">
      <c r="A48" s="18"/>
      <c r="E48" s="18"/>
    </row>
    <row r="49" spans="1:5" x14ac:dyDescent="0.3">
      <c r="A49" s="18"/>
      <c r="E49" s="18"/>
    </row>
    <row r="50" spans="1:5" x14ac:dyDescent="0.3">
      <c r="A50" s="18"/>
      <c r="E50" s="18"/>
    </row>
    <row r="51" spans="1:5" x14ac:dyDescent="0.3">
      <c r="A51" s="18"/>
      <c r="E51" s="18"/>
    </row>
    <row r="52" spans="1:5" x14ac:dyDescent="0.3">
      <c r="A52" s="18"/>
      <c r="E52" s="18"/>
    </row>
    <row r="53" spans="1:5" x14ac:dyDescent="0.3">
      <c r="A53" s="18"/>
      <c r="E53" s="18"/>
    </row>
    <row r="54" spans="1:5" x14ac:dyDescent="0.3">
      <c r="A54" s="18"/>
      <c r="E54" s="18"/>
    </row>
    <row r="55" spans="1:5" x14ac:dyDescent="0.3">
      <c r="A55" s="18"/>
      <c r="E55" s="18"/>
    </row>
    <row r="56" spans="1:5" x14ac:dyDescent="0.3">
      <c r="A56" s="18"/>
      <c r="E56" s="18"/>
    </row>
    <row r="65" spans="1:5" x14ac:dyDescent="0.3">
      <c r="A65" s="18"/>
      <c r="E65" s="18"/>
    </row>
    <row r="66" spans="1:5" x14ac:dyDescent="0.3">
      <c r="A66" s="18"/>
      <c r="E66" s="18"/>
    </row>
    <row r="67" spans="1:5" x14ac:dyDescent="0.3">
      <c r="A67" s="18"/>
      <c r="E67" s="18"/>
    </row>
    <row r="68" spans="1:5" x14ac:dyDescent="0.3">
      <c r="A68" s="18"/>
      <c r="E68" s="18"/>
    </row>
    <row r="69" spans="1:5" x14ac:dyDescent="0.3">
      <c r="A69" s="18"/>
      <c r="E69" s="18"/>
    </row>
    <row r="70" spans="1:5" x14ac:dyDescent="0.3">
      <c r="A70" s="18"/>
      <c r="E70" s="18"/>
    </row>
    <row r="71" spans="1:5" x14ac:dyDescent="0.3">
      <c r="A71" s="18"/>
      <c r="E71" s="18"/>
    </row>
    <row r="72" spans="1:5" x14ac:dyDescent="0.3">
      <c r="A72" s="18"/>
      <c r="E72" s="18"/>
    </row>
    <row r="73" spans="1:5" x14ac:dyDescent="0.3">
      <c r="A73" s="18"/>
      <c r="E73" s="18"/>
    </row>
    <row r="74" spans="1:5" x14ac:dyDescent="0.3">
      <c r="A74" s="18"/>
      <c r="E74" s="18"/>
    </row>
  </sheetData>
  <mergeCells count="9">
    <mergeCell ref="A2:B2"/>
    <mergeCell ref="E2:F2"/>
    <mergeCell ref="I2:J2"/>
    <mergeCell ref="K2:L2"/>
    <mergeCell ref="O2:P2"/>
    <mergeCell ref="Q2:R2"/>
    <mergeCell ref="C2:D2"/>
    <mergeCell ref="G2:H2"/>
    <mergeCell ref="M2:N2"/>
  </mergeCells>
  <pageMargins left="0.7" right="0.7" top="0.75" bottom="0.75" header="0.3" footer="0.3"/>
  <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547A2-65A7-4592-B759-0FBD3AA244FC}">
  <dimension ref="A1:K623"/>
  <sheetViews>
    <sheetView topLeftCell="C1" zoomScale="85" workbookViewId="0">
      <selection activeCell="N12" sqref="N12"/>
    </sheetView>
  </sheetViews>
  <sheetFormatPr defaultRowHeight="14.4" x14ac:dyDescent="0.3"/>
  <cols>
    <col min="1" max="1" width="58.6640625" bestFit="1" customWidth="1"/>
    <col min="2" max="2" width="255.6640625" bestFit="1" customWidth="1"/>
    <col min="3" max="3" width="11.88671875" bestFit="1" customWidth="1"/>
    <col min="4" max="4" width="9" customWidth="1"/>
    <col min="5" max="5" width="14.77734375" customWidth="1"/>
    <col min="6" max="6" width="15.44140625" customWidth="1"/>
    <col min="8" max="8" width="12.6640625" customWidth="1"/>
    <col min="9" max="9" width="10.21875" customWidth="1"/>
    <col min="10" max="10" width="14" customWidth="1"/>
    <col min="11" max="11" width="15.44140625" customWidth="1"/>
  </cols>
  <sheetData>
    <row r="1" spans="1:11" x14ac:dyDescent="0.3">
      <c r="A1" s="11" t="s">
        <v>0</v>
      </c>
      <c r="B1" s="12" t="s">
        <v>5</v>
      </c>
      <c r="C1" s="12" t="s">
        <v>1</v>
      </c>
      <c r="D1" s="12" t="s">
        <v>2</v>
      </c>
      <c r="E1" s="12" t="s">
        <v>3</v>
      </c>
      <c r="F1" s="12" t="s">
        <v>4</v>
      </c>
      <c r="G1" s="12" t="s">
        <v>6</v>
      </c>
      <c r="H1" s="12" t="s">
        <v>992</v>
      </c>
      <c r="I1" s="12" t="s">
        <v>7</v>
      </c>
      <c r="J1" s="12" t="s">
        <v>938</v>
      </c>
      <c r="K1" s="13" t="s">
        <v>993</v>
      </c>
    </row>
    <row r="2" spans="1:11" x14ac:dyDescent="0.3">
      <c r="A2" s="9" t="s">
        <v>904</v>
      </c>
      <c r="B2" s="1" t="s">
        <v>906</v>
      </c>
      <c r="C2" s="1" t="s">
        <v>905</v>
      </c>
      <c r="D2" s="1">
        <v>3.4</v>
      </c>
      <c r="E2" s="1">
        <v>62</v>
      </c>
      <c r="F2" s="1">
        <v>3</v>
      </c>
      <c r="G2" s="1">
        <v>679</v>
      </c>
      <c r="H2" s="1" t="str">
        <f>IF(G2&gt;40000,"Above 40k",IF(G2&gt;=21000,"20k to 40k","Below 20k"))</f>
        <v>Below 20k</v>
      </c>
      <c r="I2" s="1">
        <v>729</v>
      </c>
      <c r="J2" s="1" t="s">
        <v>939</v>
      </c>
      <c r="K2" s="10">
        <f>I2-G2</f>
        <v>50</v>
      </c>
    </row>
    <row r="3" spans="1:11" x14ac:dyDescent="0.3">
      <c r="A3" s="9" t="s">
        <v>23</v>
      </c>
      <c r="B3" s="1" t="s">
        <v>25</v>
      </c>
      <c r="C3" s="1" t="s">
        <v>24</v>
      </c>
      <c r="D3" s="1">
        <v>4.7</v>
      </c>
      <c r="E3" s="1">
        <v>174464</v>
      </c>
      <c r="F3" s="1">
        <v>9613</v>
      </c>
      <c r="G3" s="1">
        <v>61999</v>
      </c>
      <c r="H3" s="1" t="str">
        <f t="shared" ref="H3:H66" si="0">IF(G3&gt;40000,"Above 40k",IF(G3&gt;=21000,"20k to 40k","Below 20k"))</f>
        <v>Above 40k</v>
      </c>
      <c r="I3" s="1">
        <v>69900</v>
      </c>
      <c r="J3" s="1" t="s">
        <v>940</v>
      </c>
      <c r="K3" s="10">
        <f t="shared" ref="K3:K66" si="1">I3-G3</f>
        <v>7901</v>
      </c>
    </row>
    <row r="4" spans="1:11" x14ac:dyDescent="0.3">
      <c r="A4" s="9" t="s">
        <v>55</v>
      </c>
      <c r="B4" s="1" t="s">
        <v>25</v>
      </c>
      <c r="C4" s="1" t="s">
        <v>24</v>
      </c>
      <c r="D4" s="1">
        <v>4.7</v>
      </c>
      <c r="E4" s="1">
        <v>174464</v>
      </c>
      <c r="F4" s="1">
        <v>9613</v>
      </c>
      <c r="G4" s="1">
        <v>61999</v>
      </c>
      <c r="H4" s="1" t="str">
        <f t="shared" si="0"/>
        <v>Above 40k</v>
      </c>
      <c r="I4" s="1">
        <v>69900</v>
      </c>
      <c r="J4" s="1" t="s">
        <v>940</v>
      </c>
      <c r="K4" s="10">
        <f t="shared" si="1"/>
        <v>7901</v>
      </c>
    </row>
    <row r="5" spans="1:11" x14ac:dyDescent="0.3">
      <c r="A5" s="9" t="s">
        <v>86</v>
      </c>
      <c r="B5" s="1" t="s">
        <v>87</v>
      </c>
      <c r="C5" s="1" t="s">
        <v>24</v>
      </c>
      <c r="D5" s="1">
        <v>4.5999999999999996</v>
      </c>
      <c r="E5" s="1">
        <v>175307</v>
      </c>
      <c r="F5" s="1">
        <v>10437</v>
      </c>
      <c r="G5" s="1">
        <v>38999</v>
      </c>
      <c r="H5" s="1" t="str">
        <f t="shared" si="0"/>
        <v>20k to 40k</v>
      </c>
      <c r="I5" s="1">
        <v>43900</v>
      </c>
      <c r="J5" s="1" t="s">
        <v>940</v>
      </c>
      <c r="K5" s="10">
        <f t="shared" si="1"/>
        <v>4901</v>
      </c>
    </row>
    <row r="6" spans="1:11" x14ac:dyDescent="0.3">
      <c r="A6" s="9" t="s">
        <v>89</v>
      </c>
      <c r="B6" s="1" t="s">
        <v>87</v>
      </c>
      <c r="C6" s="1" t="s">
        <v>24</v>
      </c>
      <c r="D6" s="1">
        <v>4.5999999999999996</v>
      </c>
      <c r="E6" s="1">
        <v>175307</v>
      </c>
      <c r="F6" s="1">
        <v>10437</v>
      </c>
      <c r="G6" s="1">
        <v>38999</v>
      </c>
      <c r="H6" s="1" t="str">
        <f t="shared" si="0"/>
        <v>20k to 40k</v>
      </c>
      <c r="I6" s="1">
        <v>43900</v>
      </c>
      <c r="J6" s="1" t="s">
        <v>940</v>
      </c>
      <c r="K6" s="10">
        <f t="shared" si="1"/>
        <v>4901</v>
      </c>
    </row>
    <row r="7" spans="1:11" x14ac:dyDescent="0.3">
      <c r="A7" s="9" t="s">
        <v>90</v>
      </c>
      <c r="B7" s="1" t="s">
        <v>91</v>
      </c>
      <c r="C7" s="1" t="s">
        <v>24</v>
      </c>
      <c r="D7" s="1">
        <v>4.5</v>
      </c>
      <c r="E7" s="1">
        <v>121965</v>
      </c>
      <c r="F7" s="1">
        <v>9801</v>
      </c>
      <c r="G7" s="1">
        <v>36999</v>
      </c>
      <c r="H7" s="1" t="str">
        <f t="shared" si="0"/>
        <v>20k to 40k</v>
      </c>
      <c r="I7" s="1">
        <v>59900</v>
      </c>
      <c r="J7" s="1" t="s">
        <v>941</v>
      </c>
      <c r="K7" s="10">
        <f t="shared" si="1"/>
        <v>22901</v>
      </c>
    </row>
    <row r="8" spans="1:11" x14ac:dyDescent="0.3">
      <c r="A8" s="9" t="s">
        <v>92</v>
      </c>
      <c r="B8" s="1" t="s">
        <v>93</v>
      </c>
      <c r="C8" s="1" t="s">
        <v>24</v>
      </c>
      <c r="D8" s="1">
        <v>4.5999999999999996</v>
      </c>
      <c r="E8" s="1">
        <v>175307</v>
      </c>
      <c r="F8" s="1">
        <v>10437</v>
      </c>
      <c r="G8" s="1">
        <v>45999</v>
      </c>
      <c r="H8" s="1" t="str">
        <f t="shared" si="0"/>
        <v>Above 40k</v>
      </c>
      <c r="I8" s="1">
        <v>48900</v>
      </c>
      <c r="J8" s="1" t="s">
        <v>942</v>
      </c>
      <c r="K8" s="10">
        <f t="shared" si="1"/>
        <v>2901</v>
      </c>
    </row>
    <row r="9" spans="1:11" x14ac:dyDescent="0.3">
      <c r="A9" s="9" t="s">
        <v>97</v>
      </c>
      <c r="B9" s="1" t="s">
        <v>25</v>
      </c>
      <c r="C9" s="1" t="s">
        <v>24</v>
      </c>
      <c r="D9" s="1">
        <v>4.7</v>
      </c>
      <c r="E9" s="1">
        <v>174464</v>
      </c>
      <c r="F9" s="1">
        <v>9613</v>
      </c>
      <c r="G9" s="1">
        <v>61999</v>
      </c>
      <c r="H9" s="1" t="str">
        <f t="shared" si="0"/>
        <v>Above 40k</v>
      </c>
      <c r="I9" s="1">
        <v>69900</v>
      </c>
      <c r="J9" s="1" t="s">
        <v>940</v>
      </c>
      <c r="K9" s="10">
        <f t="shared" si="1"/>
        <v>7901</v>
      </c>
    </row>
    <row r="10" spans="1:11" x14ac:dyDescent="0.3">
      <c r="A10" s="9" t="s">
        <v>122</v>
      </c>
      <c r="B10" s="1" t="s">
        <v>87</v>
      </c>
      <c r="C10" s="1" t="s">
        <v>24</v>
      </c>
      <c r="D10" s="1">
        <v>4.5999999999999996</v>
      </c>
      <c r="E10" s="1">
        <v>175307</v>
      </c>
      <c r="F10" s="1">
        <v>10437</v>
      </c>
      <c r="G10" s="1">
        <v>37999</v>
      </c>
      <c r="H10" s="1" t="str">
        <f t="shared" si="0"/>
        <v>20k to 40k</v>
      </c>
      <c r="I10" s="1">
        <v>43900</v>
      </c>
      <c r="J10" s="1" t="s">
        <v>943</v>
      </c>
      <c r="K10" s="10">
        <f t="shared" si="1"/>
        <v>5901</v>
      </c>
    </row>
    <row r="11" spans="1:11" x14ac:dyDescent="0.3">
      <c r="A11" s="9" t="s">
        <v>152</v>
      </c>
      <c r="B11" s="1" t="s">
        <v>91</v>
      </c>
      <c r="C11" s="1" t="s">
        <v>24</v>
      </c>
      <c r="D11" s="1">
        <v>4.5</v>
      </c>
      <c r="E11" s="1">
        <v>121965</v>
      </c>
      <c r="F11" s="1">
        <v>9801</v>
      </c>
      <c r="G11" s="1">
        <v>36999</v>
      </c>
      <c r="H11" s="1" t="str">
        <f t="shared" si="0"/>
        <v>20k to 40k</v>
      </c>
      <c r="I11" s="1">
        <v>59900</v>
      </c>
      <c r="J11" s="1" t="s">
        <v>941</v>
      </c>
      <c r="K11" s="10">
        <f t="shared" si="1"/>
        <v>22901</v>
      </c>
    </row>
    <row r="12" spans="1:11" x14ac:dyDescent="0.3">
      <c r="A12" s="9" t="s">
        <v>209</v>
      </c>
      <c r="B12" s="1" t="s">
        <v>93</v>
      </c>
      <c r="C12" s="1" t="s">
        <v>24</v>
      </c>
      <c r="D12" s="1">
        <v>4.5999999999999996</v>
      </c>
      <c r="E12" s="1">
        <v>175307</v>
      </c>
      <c r="F12" s="1">
        <v>10437</v>
      </c>
      <c r="G12" s="1">
        <v>43999</v>
      </c>
      <c r="H12" s="1" t="str">
        <f t="shared" si="0"/>
        <v>Above 40k</v>
      </c>
      <c r="I12" s="1">
        <v>48900</v>
      </c>
      <c r="J12" s="1" t="s">
        <v>944</v>
      </c>
      <c r="K12" s="10">
        <f t="shared" si="1"/>
        <v>4901</v>
      </c>
    </row>
    <row r="13" spans="1:11" x14ac:dyDescent="0.3">
      <c r="A13" s="9" t="s">
        <v>250</v>
      </c>
      <c r="B13" s="1" t="s">
        <v>87</v>
      </c>
      <c r="C13" s="1" t="s">
        <v>24</v>
      </c>
      <c r="D13" s="1">
        <v>4.5999999999999996</v>
      </c>
      <c r="E13" s="1">
        <v>175307</v>
      </c>
      <c r="F13" s="1">
        <v>10437</v>
      </c>
      <c r="G13" s="1">
        <v>39999</v>
      </c>
      <c r="H13" s="1" t="str">
        <f t="shared" si="0"/>
        <v>20k to 40k</v>
      </c>
      <c r="I13" s="1">
        <v>43900</v>
      </c>
      <c r="J13" s="1" t="s">
        <v>945</v>
      </c>
      <c r="K13" s="10">
        <f t="shared" si="1"/>
        <v>3901</v>
      </c>
    </row>
    <row r="14" spans="1:11" x14ac:dyDescent="0.3">
      <c r="A14" s="9" t="s">
        <v>352</v>
      </c>
      <c r="B14" s="1" t="s">
        <v>25</v>
      </c>
      <c r="C14" s="1" t="s">
        <v>24</v>
      </c>
      <c r="D14" s="1">
        <v>4.7</v>
      </c>
      <c r="E14" s="1">
        <v>174464</v>
      </c>
      <c r="F14" s="1">
        <v>9613</v>
      </c>
      <c r="G14" s="1">
        <v>62999</v>
      </c>
      <c r="H14" s="1" t="str">
        <f t="shared" si="0"/>
        <v>Above 40k</v>
      </c>
      <c r="I14" s="1">
        <v>69900</v>
      </c>
      <c r="J14" s="1" t="s">
        <v>946</v>
      </c>
      <c r="K14" s="10">
        <f t="shared" si="1"/>
        <v>6901</v>
      </c>
    </row>
    <row r="15" spans="1:11" x14ac:dyDescent="0.3">
      <c r="A15" s="9" t="s">
        <v>353</v>
      </c>
      <c r="B15" s="1" t="s">
        <v>87</v>
      </c>
      <c r="C15" s="1" t="s">
        <v>24</v>
      </c>
      <c r="D15" s="1">
        <v>4.5999999999999996</v>
      </c>
      <c r="E15" s="1">
        <v>175307</v>
      </c>
      <c r="F15" s="1">
        <v>10437</v>
      </c>
      <c r="G15" s="1">
        <v>39999</v>
      </c>
      <c r="H15" s="1" t="str">
        <f t="shared" si="0"/>
        <v>20k to 40k</v>
      </c>
      <c r="I15" s="1">
        <v>43900</v>
      </c>
      <c r="J15" s="1" t="s">
        <v>945</v>
      </c>
      <c r="K15" s="10">
        <f t="shared" si="1"/>
        <v>3901</v>
      </c>
    </row>
    <row r="16" spans="1:11" x14ac:dyDescent="0.3">
      <c r="A16" s="9" t="s">
        <v>360</v>
      </c>
      <c r="B16" s="1" t="s">
        <v>361</v>
      </c>
      <c r="C16" s="1" t="s">
        <v>24</v>
      </c>
      <c r="D16" s="1">
        <v>4.5</v>
      </c>
      <c r="E16" s="1">
        <v>121965</v>
      </c>
      <c r="F16" s="1">
        <v>9801</v>
      </c>
      <c r="G16" s="1">
        <v>41999</v>
      </c>
      <c r="H16" s="1" t="str">
        <f t="shared" si="0"/>
        <v>Above 40k</v>
      </c>
      <c r="I16" s="1">
        <v>64900</v>
      </c>
      <c r="J16" s="1" t="s">
        <v>947</v>
      </c>
      <c r="K16" s="10">
        <f t="shared" si="1"/>
        <v>22901</v>
      </c>
    </row>
    <row r="17" spans="1:11" x14ac:dyDescent="0.3">
      <c r="A17" s="9" t="s">
        <v>364</v>
      </c>
      <c r="B17" s="1" t="s">
        <v>93</v>
      </c>
      <c r="C17" s="1" t="s">
        <v>24</v>
      </c>
      <c r="D17" s="1">
        <v>4.5999999999999996</v>
      </c>
      <c r="E17" s="1">
        <v>175307</v>
      </c>
      <c r="F17" s="1">
        <v>10437</v>
      </c>
      <c r="G17" s="1">
        <v>46999</v>
      </c>
      <c r="H17" s="1" t="str">
        <f t="shared" si="0"/>
        <v>Above 40k</v>
      </c>
      <c r="I17" s="1">
        <v>48900</v>
      </c>
      <c r="J17" s="1" t="s">
        <v>948</v>
      </c>
      <c r="K17" s="10">
        <f t="shared" si="1"/>
        <v>1901</v>
      </c>
    </row>
    <row r="18" spans="1:11" x14ac:dyDescent="0.3">
      <c r="A18" s="9" t="s">
        <v>436</v>
      </c>
      <c r="B18" s="1" t="s">
        <v>87</v>
      </c>
      <c r="C18" s="1" t="s">
        <v>24</v>
      </c>
      <c r="D18" s="1">
        <v>4.5999999999999996</v>
      </c>
      <c r="E18" s="1">
        <v>175307</v>
      </c>
      <c r="F18" s="1">
        <v>10437</v>
      </c>
      <c r="G18" s="1">
        <v>38999</v>
      </c>
      <c r="H18" s="1" t="str">
        <f t="shared" si="0"/>
        <v>20k to 40k</v>
      </c>
      <c r="I18" s="1">
        <v>43900</v>
      </c>
      <c r="J18" s="1" t="s">
        <v>940</v>
      </c>
      <c r="K18" s="10">
        <f t="shared" si="1"/>
        <v>4901</v>
      </c>
    </row>
    <row r="19" spans="1:11" x14ac:dyDescent="0.3">
      <c r="A19" s="9" t="s">
        <v>495</v>
      </c>
      <c r="B19" s="1" t="s">
        <v>91</v>
      </c>
      <c r="C19" s="1" t="s">
        <v>24</v>
      </c>
      <c r="D19" s="1">
        <v>4.5</v>
      </c>
      <c r="E19" s="1">
        <v>121965</v>
      </c>
      <c r="F19" s="1">
        <v>9801</v>
      </c>
      <c r="G19" s="1">
        <v>36999</v>
      </c>
      <c r="H19" s="1" t="str">
        <f t="shared" si="0"/>
        <v>20k to 40k</v>
      </c>
      <c r="I19" s="1">
        <v>59900</v>
      </c>
      <c r="J19" s="1" t="s">
        <v>941</v>
      </c>
      <c r="K19" s="10">
        <f t="shared" si="1"/>
        <v>22901</v>
      </c>
    </row>
    <row r="20" spans="1:11" x14ac:dyDescent="0.3">
      <c r="A20" s="9" t="s">
        <v>550</v>
      </c>
      <c r="B20" s="1" t="s">
        <v>25</v>
      </c>
      <c r="C20" s="1" t="s">
        <v>24</v>
      </c>
      <c r="D20" s="1">
        <v>4.7</v>
      </c>
      <c r="E20" s="1">
        <v>174464</v>
      </c>
      <c r="F20" s="1">
        <v>9613</v>
      </c>
      <c r="G20" s="1">
        <v>62999</v>
      </c>
      <c r="H20" s="1" t="str">
        <f t="shared" si="0"/>
        <v>Above 40k</v>
      </c>
      <c r="I20" s="1">
        <v>69900</v>
      </c>
      <c r="J20" s="1" t="s">
        <v>946</v>
      </c>
      <c r="K20" s="10">
        <f t="shared" si="1"/>
        <v>6901</v>
      </c>
    </row>
    <row r="21" spans="1:11" x14ac:dyDescent="0.3">
      <c r="A21" s="9" t="s">
        <v>554</v>
      </c>
      <c r="B21" s="1" t="s">
        <v>555</v>
      </c>
      <c r="C21" s="1" t="s">
        <v>24</v>
      </c>
      <c r="D21" s="1">
        <v>4.5999999999999996</v>
      </c>
      <c r="E21" s="1">
        <v>1767</v>
      </c>
      <c r="F21" s="1">
        <v>169</v>
      </c>
      <c r="G21" s="1">
        <v>114900</v>
      </c>
      <c r="H21" s="1" t="str">
        <f t="shared" si="0"/>
        <v>Above 40k</v>
      </c>
      <c r="I21" s="1">
        <v>139900</v>
      </c>
      <c r="J21" s="1" t="s">
        <v>949</v>
      </c>
      <c r="K21" s="10">
        <f t="shared" si="1"/>
        <v>25000</v>
      </c>
    </row>
    <row r="22" spans="1:11" x14ac:dyDescent="0.3">
      <c r="A22" s="9" t="s">
        <v>571</v>
      </c>
      <c r="B22" s="1" t="s">
        <v>361</v>
      </c>
      <c r="C22" s="1" t="s">
        <v>24</v>
      </c>
      <c r="D22" s="1">
        <v>4.5</v>
      </c>
      <c r="E22" s="1">
        <v>121965</v>
      </c>
      <c r="F22" s="1">
        <v>9801</v>
      </c>
      <c r="G22" s="1">
        <v>41999</v>
      </c>
      <c r="H22" s="1" t="str">
        <f t="shared" si="0"/>
        <v>Above 40k</v>
      </c>
      <c r="I22" s="1">
        <v>64900</v>
      </c>
      <c r="J22" s="1" t="s">
        <v>947</v>
      </c>
      <c r="K22" s="10">
        <f t="shared" si="1"/>
        <v>22901</v>
      </c>
    </row>
    <row r="23" spans="1:11" x14ac:dyDescent="0.3">
      <c r="A23" s="9" t="s">
        <v>572</v>
      </c>
      <c r="B23" s="1" t="s">
        <v>93</v>
      </c>
      <c r="C23" s="1" t="s">
        <v>24</v>
      </c>
      <c r="D23" s="1">
        <v>4.5999999999999996</v>
      </c>
      <c r="E23" s="1">
        <v>175307</v>
      </c>
      <c r="F23" s="1">
        <v>10437</v>
      </c>
      <c r="G23" s="1">
        <v>45999</v>
      </c>
      <c r="H23" s="1" t="str">
        <f t="shared" si="0"/>
        <v>Above 40k</v>
      </c>
      <c r="I23" s="1">
        <v>48900</v>
      </c>
      <c r="J23" s="1" t="s">
        <v>942</v>
      </c>
      <c r="K23" s="10">
        <f t="shared" si="1"/>
        <v>2901</v>
      </c>
    </row>
    <row r="24" spans="1:11" x14ac:dyDescent="0.3">
      <c r="A24" s="9" t="s">
        <v>582</v>
      </c>
      <c r="B24" s="1" t="s">
        <v>583</v>
      </c>
      <c r="C24" s="1" t="s">
        <v>24</v>
      </c>
      <c r="D24" s="1">
        <v>4.7</v>
      </c>
      <c r="E24" s="1">
        <v>174464</v>
      </c>
      <c r="F24" s="1">
        <v>9613</v>
      </c>
      <c r="G24" s="1">
        <v>69999</v>
      </c>
      <c r="H24" s="1" t="str">
        <f t="shared" si="0"/>
        <v>Above 40k</v>
      </c>
      <c r="I24" s="1">
        <v>79900</v>
      </c>
      <c r="J24" s="1" t="s">
        <v>950</v>
      </c>
      <c r="K24" s="10">
        <f t="shared" si="1"/>
        <v>9901</v>
      </c>
    </row>
    <row r="25" spans="1:11" x14ac:dyDescent="0.3">
      <c r="A25" s="9" t="s">
        <v>605</v>
      </c>
      <c r="B25" s="1" t="s">
        <v>606</v>
      </c>
      <c r="C25" s="1" t="s">
        <v>24</v>
      </c>
      <c r="D25" s="1">
        <v>4.7</v>
      </c>
      <c r="E25" s="1">
        <v>174464</v>
      </c>
      <c r="F25" s="1">
        <v>9613</v>
      </c>
      <c r="G25" s="1">
        <v>79999</v>
      </c>
      <c r="H25" s="1" t="str">
        <f t="shared" si="0"/>
        <v>Above 40k</v>
      </c>
      <c r="I25" s="1">
        <v>99900</v>
      </c>
      <c r="J25" s="1" t="s">
        <v>951</v>
      </c>
      <c r="K25" s="10">
        <f t="shared" si="1"/>
        <v>19901</v>
      </c>
    </row>
    <row r="26" spans="1:11" x14ac:dyDescent="0.3">
      <c r="A26" s="9" t="s">
        <v>622</v>
      </c>
      <c r="B26" s="1" t="s">
        <v>623</v>
      </c>
      <c r="C26" s="1" t="s">
        <v>24</v>
      </c>
      <c r="D26" s="1">
        <v>4.5999999999999996</v>
      </c>
      <c r="E26" s="1">
        <v>854</v>
      </c>
      <c r="F26" s="1">
        <v>60</v>
      </c>
      <c r="G26" s="1">
        <v>77490</v>
      </c>
      <c r="H26" s="1" t="str">
        <f t="shared" si="0"/>
        <v>Above 40k</v>
      </c>
      <c r="I26" s="1">
        <v>79900</v>
      </c>
      <c r="J26" s="1" t="s">
        <v>948</v>
      </c>
      <c r="K26" s="10">
        <f t="shared" si="1"/>
        <v>2410</v>
      </c>
    </row>
    <row r="27" spans="1:11" x14ac:dyDescent="0.3">
      <c r="A27" s="9" t="s">
        <v>624</v>
      </c>
      <c r="B27" s="1" t="s">
        <v>623</v>
      </c>
      <c r="C27" s="1" t="s">
        <v>24</v>
      </c>
      <c r="D27" s="1">
        <v>4.5999999999999996</v>
      </c>
      <c r="E27" s="1">
        <v>854</v>
      </c>
      <c r="F27" s="1">
        <v>60</v>
      </c>
      <c r="G27" s="1">
        <v>77490</v>
      </c>
      <c r="H27" s="1" t="str">
        <f t="shared" si="0"/>
        <v>Above 40k</v>
      </c>
      <c r="I27" s="1">
        <v>79900</v>
      </c>
      <c r="J27" s="1" t="s">
        <v>948</v>
      </c>
      <c r="K27" s="10">
        <f t="shared" si="1"/>
        <v>2410</v>
      </c>
    </row>
    <row r="28" spans="1:11" x14ac:dyDescent="0.3">
      <c r="A28" s="9" t="s">
        <v>649</v>
      </c>
      <c r="B28" s="1" t="s">
        <v>623</v>
      </c>
      <c r="C28" s="1" t="s">
        <v>24</v>
      </c>
      <c r="D28" s="1">
        <v>4.5999999999999996</v>
      </c>
      <c r="E28" s="1">
        <v>854</v>
      </c>
      <c r="F28" s="1">
        <v>60</v>
      </c>
      <c r="G28" s="1">
        <v>77490</v>
      </c>
      <c r="H28" s="1" t="str">
        <f t="shared" si="0"/>
        <v>Above 40k</v>
      </c>
      <c r="I28" s="1">
        <v>79900</v>
      </c>
      <c r="J28" s="1" t="s">
        <v>948</v>
      </c>
      <c r="K28" s="10">
        <f t="shared" si="1"/>
        <v>2410</v>
      </c>
    </row>
    <row r="29" spans="1:11" x14ac:dyDescent="0.3">
      <c r="A29" s="9" t="s">
        <v>653</v>
      </c>
      <c r="B29" s="1" t="s">
        <v>606</v>
      </c>
      <c r="C29" s="1" t="s">
        <v>24</v>
      </c>
      <c r="D29" s="1">
        <v>4.7</v>
      </c>
      <c r="E29" s="1">
        <v>174464</v>
      </c>
      <c r="F29" s="1">
        <v>9613</v>
      </c>
      <c r="G29" s="1">
        <v>79999</v>
      </c>
      <c r="H29" s="1" t="str">
        <f t="shared" si="0"/>
        <v>Above 40k</v>
      </c>
      <c r="I29" s="1">
        <v>99900</v>
      </c>
      <c r="J29" s="1" t="s">
        <v>951</v>
      </c>
      <c r="K29" s="10">
        <f t="shared" si="1"/>
        <v>19901</v>
      </c>
    </row>
    <row r="30" spans="1:11" x14ac:dyDescent="0.3">
      <c r="A30" s="9" t="s">
        <v>663</v>
      </c>
      <c r="B30" s="1" t="s">
        <v>583</v>
      </c>
      <c r="C30" s="1" t="s">
        <v>24</v>
      </c>
      <c r="D30" s="1">
        <v>4.7</v>
      </c>
      <c r="E30" s="1">
        <v>174464</v>
      </c>
      <c r="F30" s="1">
        <v>9613</v>
      </c>
      <c r="G30" s="1">
        <v>69999</v>
      </c>
      <c r="H30" s="1" t="str">
        <f t="shared" si="0"/>
        <v>Above 40k</v>
      </c>
      <c r="I30" s="1">
        <v>79900</v>
      </c>
      <c r="J30" s="1" t="s">
        <v>950</v>
      </c>
      <c r="K30" s="10">
        <f t="shared" si="1"/>
        <v>9901</v>
      </c>
    </row>
    <row r="31" spans="1:11" x14ac:dyDescent="0.3">
      <c r="A31" s="9" t="s">
        <v>668</v>
      </c>
      <c r="B31" s="1" t="s">
        <v>583</v>
      </c>
      <c r="C31" s="1" t="s">
        <v>24</v>
      </c>
      <c r="D31" s="1">
        <v>4.7</v>
      </c>
      <c r="E31" s="1">
        <v>174464</v>
      </c>
      <c r="F31" s="1">
        <v>9613</v>
      </c>
      <c r="G31" s="1">
        <v>69999</v>
      </c>
      <c r="H31" s="1" t="str">
        <f t="shared" si="0"/>
        <v>Above 40k</v>
      </c>
      <c r="I31" s="1">
        <v>79900</v>
      </c>
      <c r="J31" s="1" t="s">
        <v>950</v>
      </c>
      <c r="K31" s="10">
        <f t="shared" si="1"/>
        <v>9901</v>
      </c>
    </row>
    <row r="32" spans="1:11" x14ac:dyDescent="0.3">
      <c r="A32" s="9" t="s">
        <v>669</v>
      </c>
      <c r="B32" s="1" t="s">
        <v>25</v>
      </c>
      <c r="C32" s="1" t="s">
        <v>24</v>
      </c>
      <c r="D32" s="1">
        <v>4.7</v>
      </c>
      <c r="E32" s="1">
        <v>174464</v>
      </c>
      <c r="F32" s="1">
        <v>9613</v>
      </c>
      <c r="G32" s="1">
        <v>62999</v>
      </c>
      <c r="H32" s="1" t="str">
        <f t="shared" si="0"/>
        <v>Above 40k</v>
      </c>
      <c r="I32" s="1">
        <v>69900</v>
      </c>
      <c r="J32" s="1" t="s">
        <v>946</v>
      </c>
      <c r="K32" s="10">
        <f t="shared" si="1"/>
        <v>6901</v>
      </c>
    </row>
    <row r="33" spans="1:11" x14ac:dyDescent="0.3">
      <c r="A33" s="9" t="s">
        <v>678</v>
      </c>
      <c r="B33" s="1" t="s">
        <v>679</v>
      </c>
      <c r="C33" s="1" t="s">
        <v>24</v>
      </c>
      <c r="D33" s="1">
        <v>4.5</v>
      </c>
      <c r="E33" s="1">
        <v>1212</v>
      </c>
      <c r="F33" s="1">
        <v>88</v>
      </c>
      <c r="G33" s="1">
        <v>88199</v>
      </c>
      <c r="H33" s="1" t="str">
        <f t="shared" si="0"/>
        <v>Above 40k</v>
      </c>
      <c r="I33" s="1">
        <v>119900</v>
      </c>
      <c r="J33" s="1" t="s">
        <v>952</v>
      </c>
      <c r="K33" s="10">
        <f t="shared" si="1"/>
        <v>31701</v>
      </c>
    </row>
    <row r="34" spans="1:11" x14ac:dyDescent="0.3">
      <c r="A34" s="9" t="s">
        <v>680</v>
      </c>
      <c r="B34" s="1" t="s">
        <v>681</v>
      </c>
      <c r="C34" s="1" t="s">
        <v>24</v>
      </c>
      <c r="D34" s="1">
        <v>4.5</v>
      </c>
      <c r="E34" s="1">
        <v>311</v>
      </c>
      <c r="F34" s="1">
        <v>41</v>
      </c>
      <c r="G34" s="1">
        <v>85990</v>
      </c>
      <c r="H34" s="1" t="str">
        <f t="shared" si="0"/>
        <v>Above 40k</v>
      </c>
      <c r="I34" s="1">
        <v>89900</v>
      </c>
      <c r="J34" s="1" t="s">
        <v>953</v>
      </c>
      <c r="K34" s="10">
        <f t="shared" si="1"/>
        <v>3910</v>
      </c>
    </row>
    <row r="35" spans="1:11" x14ac:dyDescent="0.3">
      <c r="A35" s="9" t="s">
        <v>692</v>
      </c>
      <c r="B35" s="1" t="s">
        <v>681</v>
      </c>
      <c r="C35" s="1" t="s">
        <v>24</v>
      </c>
      <c r="D35" s="1">
        <v>4.5</v>
      </c>
      <c r="E35" s="1">
        <v>311</v>
      </c>
      <c r="F35" s="1">
        <v>41</v>
      </c>
      <c r="G35" s="1">
        <v>85990</v>
      </c>
      <c r="H35" s="1" t="str">
        <f t="shared" si="0"/>
        <v>Above 40k</v>
      </c>
      <c r="I35" s="1">
        <v>89900</v>
      </c>
      <c r="J35" s="1" t="s">
        <v>953</v>
      </c>
      <c r="K35" s="10">
        <f t="shared" si="1"/>
        <v>3910</v>
      </c>
    </row>
    <row r="36" spans="1:11" x14ac:dyDescent="0.3">
      <c r="A36" s="9" t="s">
        <v>698</v>
      </c>
      <c r="B36" s="1" t="s">
        <v>699</v>
      </c>
      <c r="C36" s="1" t="s">
        <v>24</v>
      </c>
      <c r="D36" s="1">
        <v>4.5</v>
      </c>
      <c r="E36" s="1">
        <v>121965</v>
      </c>
      <c r="F36" s="1">
        <v>9801</v>
      </c>
      <c r="G36" s="1">
        <v>51999</v>
      </c>
      <c r="H36" s="1" t="str">
        <f t="shared" si="0"/>
        <v>Above 40k</v>
      </c>
      <c r="I36" s="1">
        <v>74900</v>
      </c>
      <c r="J36" s="1" t="s">
        <v>954</v>
      </c>
      <c r="K36" s="10">
        <f t="shared" si="1"/>
        <v>22901</v>
      </c>
    </row>
    <row r="37" spans="1:11" x14ac:dyDescent="0.3">
      <c r="A37" s="9" t="s">
        <v>717</v>
      </c>
      <c r="B37" s="1" t="s">
        <v>718</v>
      </c>
      <c r="C37" s="1" t="s">
        <v>24</v>
      </c>
      <c r="D37" s="1">
        <v>4.5999999999999996</v>
      </c>
      <c r="E37" s="1">
        <v>854</v>
      </c>
      <c r="F37" s="1">
        <v>60</v>
      </c>
      <c r="G37" s="1">
        <v>87490</v>
      </c>
      <c r="H37" s="1" t="str">
        <f t="shared" si="0"/>
        <v>Above 40k</v>
      </c>
      <c r="I37" s="1">
        <v>89900</v>
      </c>
      <c r="J37" s="1" t="s">
        <v>955</v>
      </c>
      <c r="K37" s="10">
        <f t="shared" si="1"/>
        <v>2410</v>
      </c>
    </row>
    <row r="38" spans="1:11" x14ac:dyDescent="0.3">
      <c r="A38" s="9" t="s">
        <v>725</v>
      </c>
      <c r="B38" s="1" t="s">
        <v>606</v>
      </c>
      <c r="C38" s="1" t="s">
        <v>24</v>
      </c>
      <c r="D38" s="1">
        <v>4.7</v>
      </c>
      <c r="E38" s="1">
        <v>174464</v>
      </c>
      <c r="F38" s="1">
        <v>9613</v>
      </c>
      <c r="G38" s="1">
        <v>79999</v>
      </c>
      <c r="H38" s="1" t="str">
        <f t="shared" si="0"/>
        <v>Above 40k</v>
      </c>
      <c r="I38" s="1">
        <v>99900</v>
      </c>
      <c r="J38" s="1" t="s">
        <v>951</v>
      </c>
      <c r="K38" s="10">
        <f t="shared" si="1"/>
        <v>19901</v>
      </c>
    </row>
    <row r="39" spans="1:11" x14ac:dyDescent="0.3">
      <c r="A39" s="9" t="s">
        <v>729</v>
      </c>
      <c r="B39" s="1" t="s">
        <v>681</v>
      </c>
      <c r="C39" s="1" t="s">
        <v>24</v>
      </c>
      <c r="D39" s="1">
        <v>4.5</v>
      </c>
      <c r="E39" s="1">
        <v>311</v>
      </c>
      <c r="F39" s="1">
        <v>41</v>
      </c>
      <c r="G39" s="1">
        <v>85990</v>
      </c>
      <c r="H39" s="1" t="str">
        <f t="shared" si="0"/>
        <v>Above 40k</v>
      </c>
      <c r="I39" s="1">
        <v>89900</v>
      </c>
      <c r="J39" s="1" t="s">
        <v>953</v>
      </c>
      <c r="K39" s="10">
        <f t="shared" si="1"/>
        <v>3910</v>
      </c>
    </row>
    <row r="40" spans="1:11" x14ac:dyDescent="0.3">
      <c r="A40" s="9" t="s">
        <v>733</v>
      </c>
      <c r="B40" s="1" t="s">
        <v>734</v>
      </c>
      <c r="C40" s="1" t="s">
        <v>24</v>
      </c>
      <c r="D40" s="1">
        <v>4.5999999999999996</v>
      </c>
      <c r="E40" s="1">
        <v>1332</v>
      </c>
      <c r="F40" s="1">
        <v>116</v>
      </c>
      <c r="G40" s="1">
        <v>99990</v>
      </c>
      <c r="H40" s="1" t="str">
        <f t="shared" si="0"/>
        <v>Above 40k</v>
      </c>
      <c r="I40" s="1">
        <v>129900</v>
      </c>
      <c r="J40" s="1" t="s">
        <v>956</v>
      </c>
      <c r="K40" s="10">
        <f t="shared" si="1"/>
        <v>29910</v>
      </c>
    </row>
    <row r="41" spans="1:11" x14ac:dyDescent="0.3">
      <c r="A41" s="9" t="s">
        <v>768</v>
      </c>
      <c r="B41" s="1" t="s">
        <v>679</v>
      </c>
      <c r="C41" s="1" t="s">
        <v>24</v>
      </c>
      <c r="D41" s="1">
        <v>4.5</v>
      </c>
      <c r="E41" s="1">
        <v>1212</v>
      </c>
      <c r="F41" s="1">
        <v>88</v>
      </c>
      <c r="G41" s="1">
        <v>88199</v>
      </c>
      <c r="H41" s="1" t="str">
        <f t="shared" si="0"/>
        <v>Above 40k</v>
      </c>
      <c r="I41" s="1">
        <v>119900</v>
      </c>
      <c r="J41" s="1" t="s">
        <v>952</v>
      </c>
      <c r="K41" s="10">
        <f t="shared" si="1"/>
        <v>31701</v>
      </c>
    </row>
    <row r="42" spans="1:11" x14ac:dyDescent="0.3">
      <c r="A42" s="9" t="s">
        <v>786</v>
      </c>
      <c r="B42" s="1" t="s">
        <v>681</v>
      </c>
      <c r="C42" s="1" t="s">
        <v>24</v>
      </c>
      <c r="D42" s="1">
        <v>4.5</v>
      </c>
      <c r="E42" s="1">
        <v>311</v>
      </c>
      <c r="F42" s="1">
        <v>41</v>
      </c>
      <c r="G42" s="1">
        <v>85990</v>
      </c>
      <c r="H42" s="1" t="str">
        <f t="shared" si="0"/>
        <v>Above 40k</v>
      </c>
      <c r="I42" s="1">
        <v>89900</v>
      </c>
      <c r="J42" s="1" t="s">
        <v>953</v>
      </c>
      <c r="K42" s="10">
        <f t="shared" si="1"/>
        <v>3910</v>
      </c>
    </row>
    <row r="43" spans="1:11" x14ac:dyDescent="0.3">
      <c r="A43" s="9" t="s">
        <v>790</v>
      </c>
      <c r="B43" s="1" t="s">
        <v>791</v>
      </c>
      <c r="C43" s="1" t="s">
        <v>24</v>
      </c>
      <c r="D43" s="1">
        <v>4.5</v>
      </c>
      <c r="E43" s="1">
        <v>311</v>
      </c>
      <c r="F43" s="1">
        <v>41</v>
      </c>
      <c r="G43" s="1">
        <v>95990</v>
      </c>
      <c r="H43" s="1" t="str">
        <f t="shared" si="0"/>
        <v>Above 40k</v>
      </c>
      <c r="I43" s="1">
        <v>99900</v>
      </c>
      <c r="J43" s="1" t="s">
        <v>948</v>
      </c>
      <c r="K43" s="10">
        <f t="shared" si="1"/>
        <v>3910</v>
      </c>
    </row>
    <row r="44" spans="1:11" x14ac:dyDescent="0.3">
      <c r="A44" s="9" t="s">
        <v>830</v>
      </c>
      <c r="B44" s="1" t="s">
        <v>791</v>
      </c>
      <c r="C44" s="1" t="s">
        <v>24</v>
      </c>
      <c r="D44" s="1">
        <v>4.5</v>
      </c>
      <c r="E44" s="1">
        <v>311</v>
      </c>
      <c r="F44" s="1">
        <v>41</v>
      </c>
      <c r="G44" s="1">
        <v>95990</v>
      </c>
      <c r="H44" s="1" t="str">
        <f t="shared" si="0"/>
        <v>Above 40k</v>
      </c>
      <c r="I44" s="1">
        <v>99900</v>
      </c>
      <c r="J44" s="1" t="s">
        <v>948</v>
      </c>
      <c r="K44" s="10">
        <f t="shared" si="1"/>
        <v>3910</v>
      </c>
    </row>
    <row r="45" spans="1:11" x14ac:dyDescent="0.3">
      <c r="A45" s="9" t="s">
        <v>849</v>
      </c>
      <c r="B45" s="1" t="s">
        <v>718</v>
      </c>
      <c r="C45" s="1" t="s">
        <v>24</v>
      </c>
      <c r="D45" s="1">
        <v>4.5999999999999996</v>
      </c>
      <c r="E45" s="1">
        <v>854</v>
      </c>
      <c r="F45" s="1">
        <v>60</v>
      </c>
      <c r="G45" s="1">
        <v>87490</v>
      </c>
      <c r="H45" s="1" t="str">
        <f t="shared" si="0"/>
        <v>Above 40k</v>
      </c>
      <c r="I45" s="1">
        <v>89900</v>
      </c>
      <c r="J45" s="1" t="s">
        <v>955</v>
      </c>
      <c r="K45" s="10">
        <f t="shared" si="1"/>
        <v>2410</v>
      </c>
    </row>
    <row r="46" spans="1:11" x14ac:dyDescent="0.3">
      <c r="A46" s="9" t="s">
        <v>853</v>
      </c>
      <c r="B46" s="1" t="s">
        <v>606</v>
      </c>
      <c r="C46" s="1" t="s">
        <v>24</v>
      </c>
      <c r="D46" s="1">
        <v>4.7</v>
      </c>
      <c r="E46" s="1">
        <v>174464</v>
      </c>
      <c r="F46" s="1">
        <v>9613</v>
      </c>
      <c r="G46" s="1">
        <v>79999</v>
      </c>
      <c r="H46" s="1" t="str">
        <f t="shared" si="0"/>
        <v>Above 40k</v>
      </c>
      <c r="I46" s="1">
        <v>99900</v>
      </c>
      <c r="J46" s="1" t="s">
        <v>951</v>
      </c>
      <c r="K46" s="10">
        <f t="shared" si="1"/>
        <v>19901</v>
      </c>
    </row>
    <row r="47" spans="1:11" x14ac:dyDescent="0.3">
      <c r="A47" s="9" t="s">
        <v>863</v>
      </c>
      <c r="B47" s="1" t="s">
        <v>699</v>
      </c>
      <c r="C47" s="1" t="s">
        <v>24</v>
      </c>
      <c r="D47" s="1">
        <v>4.5</v>
      </c>
      <c r="E47" s="1">
        <v>121965</v>
      </c>
      <c r="F47" s="1">
        <v>9801</v>
      </c>
      <c r="G47" s="1">
        <v>51999</v>
      </c>
      <c r="H47" s="1" t="str">
        <f t="shared" si="0"/>
        <v>Above 40k</v>
      </c>
      <c r="I47" s="1">
        <v>74900</v>
      </c>
      <c r="J47" s="1" t="s">
        <v>954</v>
      </c>
      <c r="K47" s="10">
        <f t="shared" si="1"/>
        <v>22901</v>
      </c>
    </row>
    <row r="48" spans="1:11" x14ac:dyDescent="0.3">
      <c r="A48" s="9" t="s">
        <v>864</v>
      </c>
      <c r="B48" s="1" t="s">
        <v>623</v>
      </c>
      <c r="C48" s="1" t="s">
        <v>24</v>
      </c>
      <c r="D48" s="1">
        <v>4.5999999999999996</v>
      </c>
      <c r="E48" s="1">
        <v>854</v>
      </c>
      <c r="F48" s="1">
        <v>60</v>
      </c>
      <c r="G48" s="1">
        <v>77490</v>
      </c>
      <c r="H48" s="1" t="str">
        <f t="shared" si="0"/>
        <v>Above 40k</v>
      </c>
      <c r="I48" s="1">
        <v>79900</v>
      </c>
      <c r="J48" s="1" t="s">
        <v>948</v>
      </c>
      <c r="K48" s="10">
        <f t="shared" si="1"/>
        <v>2410</v>
      </c>
    </row>
    <row r="49" spans="1:11" x14ac:dyDescent="0.3">
      <c r="A49" s="9" t="s">
        <v>867</v>
      </c>
      <c r="B49" s="1" t="s">
        <v>699</v>
      </c>
      <c r="C49" s="1" t="s">
        <v>24</v>
      </c>
      <c r="D49" s="1">
        <v>4.5</v>
      </c>
      <c r="E49" s="1">
        <v>121965</v>
      </c>
      <c r="F49" s="1">
        <v>9801</v>
      </c>
      <c r="G49" s="1">
        <v>51999</v>
      </c>
      <c r="H49" s="1" t="str">
        <f t="shared" si="0"/>
        <v>Above 40k</v>
      </c>
      <c r="I49" s="1">
        <v>74900</v>
      </c>
      <c r="J49" s="1" t="s">
        <v>954</v>
      </c>
      <c r="K49" s="10">
        <f t="shared" si="1"/>
        <v>22901</v>
      </c>
    </row>
    <row r="50" spans="1:11" x14ac:dyDescent="0.3">
      <c r="A50" s="9" t="s">
        <v>916</v>
      </c>
      <c r="B50" s="1" t="s">
        <v>791</v>
      </c>
      <c r="C50" s="1" t="s">
        <v>24</v>
      </c>
      <c r="D50" s="1">
        <v>4.5</v>
      </c>
      <c r="E50" s="1">
        <v>311</v>
      </c>
      <c r="F50" s="1">
        <v>41</v>
      </c>
      <c r="G50" s="1">
        <v>95990</v>
      </c>
      <c r="H50" s="1" t="str">
        <f t="shared" si="0"/>
        <v>Above 40k</v>
      </c>
      <c r="I50" s="1">
        <v>99900</v>
      </c>
      <c r="J50" s="1" t="s">
        <v>948</v>
      </c>
      <c r="K50" s="10">
        <f t="shared" si="1"/>
        <v>3910</v>
      </c>
    </row>
    <row r="51" spans="1:11" x14ac:dyDescent="0.3">
      <c r="A51" s="9" t="s">
        <v>918</v>
      </c>
      <c r="B51" s="1" t="s">
        <v>919</v>
      </c>
      <c r="C51" s="1" t="s">
        <v>24</v>
      </c>
      <c r="D51" s="1">
        <v>4.5999999999999996</v>
      </c>
      <c r="E51" s="1">
        <v>185529</v>
      </c>
      <c r="F51" s="1">
        <v>12668</v>
      </c>
      <c r="G51" s="1">
        <v>50999</v>
      </c>
      <c r="H51" s="1" t="str">
        <f t="shared" si="0"/>
        <v>Above 40k</v>
      </c>
      <c r="I51" s="1">
        <v>59900</v>
      </c>
      <c r="J51" s="1" t="s">
        <v>957</v>
      </c>
      <c r="K51" s="10">
        <f t="shared" si="1"/>
        <v>8901</v>
      </c>
    </row>
    <row r="52" spans="1:11" x14ac:dyDescent="0.3">
      <c r="A52" s="9" t="s">
        <v>563</v>
      </c>
      <c r="B52" s="1" t="s">
        <v>565</v>
      </c>
      <c r="C52" s="1" t="s">
        <v>564</v>
      </c>
      <c r="D52" s="1">
        <v>4</v>
      </c>
      <c r="E52" s="1">
        <v>7775</v>
      </c>
      <c r="F52" s="1">
        <v>510</v>
      </c>
      <c r="G52" s="1">
        <v>1449</v>
      </c>
      <c r="H52" s="1" t="str">
        <f t="shared" si="0"/>
        <v>Below 20k</v>
      </c>
      <c r="I52" s="1">
        <v>1470</v>
      </c>
      <c r="J52" s="1" t="s">
        <v>958</v>
      </c>
      <c r="K52" s="10">
        <f t="shared" si="1"/>
        <v>21</v>
      </c>
    </row>
    <row r="53" spans="1:11" x14ac:dyDescent="0.3">
      <c r="A53" s="9" t="s">
        <v>563</v>
      </c>
      <c r="B53" s="1" t="s">
        <v>568</v>
      </c>
      <c r="C53" s="1" t="s">
        <v>564</v>
      </c>
      <c r="D53" s="1">
        <v>4</v>
      </c>
      <c r="E53" s="1">
        <v>7775</v>
      </c>
      <c r="F53" s="1">
        <v>510</v>
      </c>
      <c r="G53" s="1">
        <v>1449</v>
      </c>
      <c r="H53" s="1" t="str">
        <f t="shared" si="0"/>
        <v>Below 20k</v>
      </c>
      <c r="I53" s="1">
        <v>1470</v>
      </c>
      <c r="J53" s="1" t="s">
        <v>958</v>
      </c>
      <c r="K53" s="10">
        <f t="shared" si="1"/>
        <v>21</v>
      </c>
    </row>
    <row r="54" spans="1:11" x14ac:dyDescent="0.3">
      <c r="A54" s="9" t="s">
        <v>563</v>
      </c>
      <c r="B54" s="1" t="s">
        <v>565</v>
      </c>
      <c r="C54" s="1" t="s">
        <v>564</v>
      </c>
      <c r="D54" s="1">
        <v>4</v>
      </c>
      <c r="E54" s="1">
        <v>7775</v>
      </c>
      <c r="F54" s="1">
        <v>510</v>
      </c>
      <c r="G54" s="1">
        <v>1439</v>
      </c>
      <c r="H54" s="1" t="str">
        <f t="shared" si="0"/>
        <v>Below 20k</v>
      </c>
      <c r="I54" s="1">
        <v>1470</v>
      </c>
      <c r="J54" s="1" t="s">
        <v>955</v>
      </c>
      <c r="K54" s="10">
        <f t="shared" si="1"/>
        <v>31</v>
      </c>
    </row>
    <row r="55" spans="1:11" x14ac:dyDescent="0.3">
      <c r="A55" s="9" t="s">
        <v>424</v>
      </c>
      <c r="B55" s="1" t="s">
        <v>426</v>
      </c>
      <c r="C55" s="1" t="s">
        <v>425</v>
      </c>
      <c r="D55" s="1">
        <v>4</v>
      </c>
      <c r="E55" s="1">
        <v>12135</v>
      </c>
      <c r="F55" s="1">
        <v>1452</v>
      </c>
      <c r="G55" s="1">
        <v>1799</v>
      </c>
      <c r="H55" s="1" t="str">
        <f t="shared" si="0"/>
        <v>Below 20k</v>
      </c>
      <c r="I55" s="1">
        <v>1999</v>
      </c>
      <c r="J55" s="1" t="s">
        <v>944</v>
      </c>
      <c r="K55" s="10">
        <f t="shared" si="1"/>
        <v>200</v>
      </c>
    </row>
    <row r="56" spans="1:11" x14ac:dyDescent="0.3">
      <c r="A56" s="9" t="s">
        <v>271</v>
      </c>
      <c r="B56" s="1" t="s">
        <v>273</v>
      </c>
      <c r="C56" s="1" t="s">
        <v>272</v>
      </c>
      <c r="D56" s="1">
        <v>4.3</v>
      </c>
      <c r="E56" s="1">
        <v>21210</v>
      </c>
      <c r="F56" s="1">
        <v>2768</v>
      </c>
      <c r="G56" s="1">
        <v>29999</v>
      </c>
      <c r="H56" s="1" t="str">
        <f t="shared" si="0"/>
        <v>20k to 40k</v>
      </c>
      <c r="I56" s="1">
        <v>43999</v>
      </c>
      <c r="J56" s="1" t="s">
        <v>959</v>
      </c>
      <c r="K56" s="10">
        <f t="shared" si="1"/>
        <v>14000</v>
      </c>
    </row>
    <row r="57" spans="1:11" x14ac:dyDescent="0.3">
      <c r="A57" s="9" t="s">
        <v>337</v>
      </c>
      <c r="B57" s="1" t="s">
        <v>339</v>
      </c>
      <c r="C57" s="1" t="s">
        <v>338</v>
      </c>
      <c r="D57" s="1">
        <v>3.9</v>
      </c>
      <c r="E57" s="1">
        <v>1455</v>
      </c>
      <c r="F57" s="1">
        <v>108</v>
      </c>
      <c r="G57" s="1">
        <v>1299</v>
      </c>
      <c r="H57" s="1" t="str">
        <f t="shared" si="0"/>
        <v>Below 20k</v>
      </c>
      <c r="I57" s="1">
        <v>1499</v>
      </c>
      <c r="J57" s="1" t="s">
        <v>943</v>
      </c>
      <c r="K57" s="10">
        <f t="shared" si="1"/>
        <v>200</v>
      </c>
    </row>
    <row r="58" spans="1:11" x14ac:dyDescent="0.3">
      <c r="A58" s="9" t="s">
        <v>349</v>
      </c>
      <c r="B58" s="1" t="s">
        <v>351</v>
      </c>
      <c r="C58" s="1" t="s">
        <v>350</v>
      </c>
      <c r="D58" s="1">
        <v>3.6</v>
      </c>
      <c r="E58" s="1">
        <v>14699</v>
      </c>
      <c r="F58" s="1">
        <v>1379</v>
      </c>
      <c r="G58" s="1">
        <v>774</v>
      </c>
      <c r="H58" s="1" t="str">
        <f t="shared" si="0"/>
        <v>Below 20k</v>
      </c>
      <c r="I58" s="1">
        <v>819</v>
      </c>
      <c r="J58" s="1" t="s">
        <v>942</v>
      </c>
      <c r="K58" s="10">
        <f t="shared" si="1"/>
        <v>45</v>
      </c>
    </row>
    <row r="59" spans="1:11" x14ac:dyDescent="0.3">
      <c r="A59" s="9" t="s">
        <v>112</v>
      </c>
      <c r="B59" s="1" t="s">
        <v>114</v>
      </c>
      <c r="C59" s="1" t="s">
        <v>113</v>
      </c>
      <c r="D59" s="1">
        <v>4.4000000000000004</v>
      </c>
      <c r="E59" s="1">
        <v>14423</v>
      </c>
      <c r="F59" s="1">
        <v>747</v>
      </c>
      <c r="G59" s="1">
        <v>5799</v>
      </c>
      <c r="H59" s="1" t="str">
        <f t="shared" si="0"/>
        <v>Below 20k</v>
      </c>
      <c r="I59" s="1">
        <v>8999</v>
      </c>
      <c r="J59" s="1" t="s">
        <v>947</v>
      </c>
      <c r="K59" s="10">
        <f t="shared" si="1"/>
        <v>3200</v>
      </c>
    </row>
    <row r="60" spans="1:11" x14ac:dyDescent="0.3">
      <c r="A60" s="9" t="s">
        <v>135</v>
      </c>
      <c r="B60" s="1" t="s">
        <v>114</v>
      </c>
      <c r="C60" s="1" t="s">
        <v>113</v>
      </c>
      <c r="D60" s="1">
        <v>4.4000000000000004</v>
      </c>
      <c r="E60" s="1">
        <v>14423</v>
      </c>
      <c r="F60" s="1">
        <v>747</v>
      </c>
      <c r="G60" s="1">
        <v>5799</v>
      </c>
      <c r="H60" s="1" t="str">
        <f t="shared" si="0"/>
        <v>Below 20k</v>
      </c>
      <c r="I60" s="1">
        <v>8999</v>
      </c>
      <c r="J60" s="1" t="s">
        <v>947</v>
      </c>
      <c r="K60" s="10">
        <f t="shared" si="1"/>
        <v>3200</v>
      </c>
    </row>
    <row r="61" spans="1:11" x14ac:dyDescent="0.3">
      <c r="A61" s="9" t="s">
        <v>147</v>
      </c>
      <c r="B61" s="1" t="s">
        <v>148</v>
      </c>
      <c r="C61" s="1" t="s">
        <v>113</v>
      </c>
      <c r="D61" s="1">
        <v>4.2</v>
      </c>
      <c r="E61" s="1">
        <v>13882</v>
      </c>
      <c r="F61" s="1">
        <v>1034</v>
      </c>
      <c r="G61" s="1">
        <v>8899</v>
      </c>
      <c r="H61" s="1" t="str">
        <f t="shared" si="0"/>
        <v>Below 20k</v>
      </c>
      <c r="I61" s="1">
        <v>12999</v>
      </c>
      <c r="J61" s="1" t="s">
        <v>959</v>
      </c>
      <c r="K61" s="10">
        <f t="shared" si="1"/>
        <v>4100</v>
      </c>
    </row>
    <row r="62" spans="1:11" x14ac:dyDescent="0.3">
      <c r="A62" s="9" t="s">
        <v>149</v>
      </c>
      <c r="B62" s="1" t="s">
        <v>148</v>
      </c>
      <c r="C62" s="1" t="s">
        <v>113</v>
      </c>
      <c r="D62" s="1">
        <v>4.2</v>
      </c>
      <c r="E62" s="1">
        <v>13882</v>
      </c>
      <c r="F62" s="1">
        <v>1034</v>
      </c>
      <c r="G62" s="1">
        <v>8899</v>
      </c>
      <c r="H62" s="1" t="str">
        <f t="shared" si="0"/>
        <v>Below 20k</v>
      </c>
      <c r="I62" s="1">
        <v>12999</v>
      </c>
      <c r="J62" s="1" t="s">
        <v>959</v>
      </c>
      <c r="K62" s="10">
        <f t="shared" si="1"/>
        <v>4100</v>
      </c>
    </row>
    <row r="63" spans="1:11" x14ac:dyDescent="0.3">
      <c r="A63" s="9" t="s">
        <v>150</v>
      </c>
      <c r="B63" s="1" t="s">
        <v>148</v>
      </c>
      <c r="C63" s="1" t="s">
        <v>113</v>
      </c>
      <c r="D63" s="1">
        <v>4.2</v>
      </c>
      <c r="E63" s="1">
        <v>13882</v>
      </c>
      <c r="F63" s="1">
        <v>1034</v>
      </c>
      <c r="G63" s="1">
        <v>8899</v>
      </c>
      <c r="H63" s="1" t="str">
        <f t="shared" si="0"/>
        <v>Below 20k</v>
      </c>
      <c r="I63" s="1">
        <v>12999</v>
      </c>
      <c r="J63" s="1" t="s">
        <v>959</v>
      </c>
      <c r="K63" s="10">
        <f t="shared" si="1"/>
        <v>4100</v>
      </c>
    </row>
    <row r="64" spans="1:11" x14ac:dyDescent="0.3">
      <c r="A64" s="9" t="s">
        <v>157</v>
      </c>
      <c r="B64" s="1" t="s">
        <v>158</v>
      </c>
      <c r="C64" s="1" t="s">
        <v>113</v>
      </c>
      <c r="D64" s="1">
        <v>4.2</v>
      </c>
      <c r="E64" s="1">
        <v>9202</v>
      </c>
      <c r="F64" s="1">
        <v>693</v>
      </c>
      <c r="G64" s="1">
        <v>7599</v>
      </c>
      <c r="H64" s="1" t="str">
        <f t="shared" si="0"/>
        <v>Below 20k</v>
      </c>
      <c r="I64" s="1">
        <v>9999</v>
      </c>
      <c r="J64" s="1" t="s">
        <v>960</v>
      </c>
      <c r="K64" s="10">
        <f t="shared" si="1"/>
        <v>2400</v>
      </c>
    </row>
    <row r="65" spans="1:11" x14ac:dyDescent="0.3">
      <c r="A65" s="9" t="s">
        <v>162</v>
      </c>
      <c r="B65" s="1" t="s">
        <v>163</v>
      </c>
      <c r="C65" s="1" t="s">
        <v>113</v>
      </c>
      <c r="D65" s="1">
        <v>4.2</v>
      </c>
      <c r="E65" s="1">
        <v>21782</v>
      </c>
      <c r="F65" s="1">
        <v>2201</v>
      </c>
      <c r="G65" s="1">
        <v>9999</v>
      </c>
      <c r="H65" s="1" t="str">
        <f t="shared" si="0"/>
        <v>Below 20k</v>
      </c>
      <c r="I65" s="1">
        <v>15999</v>
      </c>
      <c r="J65" s="1" t="s">
        <v>961</v>
      </c>
      <c r="K65" s="10">
        <f t="shared" si="1"/>
        <v>6000</v>
      </c>
    </row>
    <row r="66" spans="1:11" x14ac:dyDescent="0.3">
      <c r="A66" s="9" t="s">
        <v>175</v>
      </c>
      <c r="B66" s="1" t="s">
        <v>148</v>
      </c>
      <c r="C66" s="1" t="s">
        <v>113</v>
      </c>
      <c r="D66" s="1">
        <v>4.2</v>
      </c>
      <c r="E66" s="1">
        <v>13882</v>
      </c>
      <c r="F66" s="1">
        <v>1034</v>
      </c>
      <c r="G66" s="1">
        <v>8899</v>
      </c>
      <c r="H66" s="1" t="str">
        <f t="shared" si="0"/>
        <v>Below 20k</v>
      </c>
      <c r="I66" s="1">
        <v>12999</v>
      </c>
      <c r="J66" s="1" t="s">
        <v>959</v>
      </c>
      <c r="K66" s="10">
        <f t="shared" si="1"/>
        <v>4100</v>
      </c>
    </row>
    <row r="67" spans="1:11" x14ac:dyDescent="0.3">
      <c r="A67" s="9" t="s">
        <v>179</v>
      </c>
      <c r="B67" s="1" t="s">
        <v>180</v>
      </c>
      <c r="C67" s="1" t="s">
        <v>113</v>
      </c>
      <c r="D67" s="1">
        <v>4.3</v>
      </c>
      <c r="E67" s="1">
        <v>47956</v>
      </c>
      <c r="F67" s="1">
        <v>5141</v>
      </c>
      <c r="G67" s="1">
        <v>9999</v>
      </c>
      <c r="H67" s="1" t="str">
        <f t="shared" ref="H67:H130" si="2">IF(G67&gt;40000,"Above 40k",IF(G67&gt;=21000,"20k to 40k","Below 20k"))</f>
        <v>Below 20k</v>
      </c>
      <c r="I67" s="1">
        <v>14999</v>
      </c>
      <c r="J67" s="1" t="s">
        <v>962</v>
      </c>
      <c r="K67" s="10">
        <f t="shared" ref="K67:K130" si="3">I67-G67</f>
        <v>5000</v>
      </c>
    </row>
    <row r="68" spans="1:11" x14ac:dyDescent="0.3">
      <c r="A68" s="9" t="s">
        <v>181</v>
      </c>
      <c r="B68" s="1" t="s">
        <v>180</v>
      </c>
      <c r="C68" s="1" t="s">
        <v>113</v>
      </c>
      <c r="D68" s="1">
        <v>4.3</v>
      </c>
      <c r="E68" s="1">
        <v>47956</v>
      </c>
      <c r="F68" s="1">
        <v>5141</v>
      </c>
      <c r="G68" s="1">
        <v>9999</v>
      </c>
      <c r="H68" s="1" t="str">
        <f t="shared" si="2"/>
        <v>Below 20k</v>
      </c>
      <c r="I68" s="1">
        <v>14999</v>
      </c>
      <c r="J68" s="1" t="s">
        <v>962</v>
      </c>
      <c r="K68" s="10">
        <f t="shared" si="3"/>
        <v>5000</v>
      </c>
    </row>
    <row r="69" spans="1:11" x14ac:dyDescent="0.3">
      <c r="A69" s="9" t="s">
        <v>191</v>
      </c>
      <c r="B69" s="1" t="s">
        <v>192</v>
      </c>
      <c r="C69" s="1" t="s">
        <v>113</v>
      </c>
      <c r="D69" s="1">
        <v>4.3</v>
      </c>
      <c r="E69" s="1">
        <v>106760</v>
      </c>
      <c r="F69" s="1">
        <v>7941</v>
      </c>
      <c r="G69" s="1">
        <v>8499</v>
      </c>
      <c r="H69" s="1" t="str">
        <f t="shared" si="2"/>
        <v>Below 20k</v>
      </c>
      <c r="I69" s="1">
        <v>11999</v>
      </c>
      <c r="J69" s="1" t="s">
        <v>963</v>
      </c>
      <c r="K69" s="10">
        <f t="shared" si="3"/>
        <v>3500</v>
      </c>
    </row>
    <row r="70" spans="1:11" x14ac:dyDescent="0.3">
      <c r="A70" s="9" t="s">
        <v>193</v>
      </c>
      <c r="B70" s="1" t="s">
        <v>192</v>
      </c>
      <c r="C70" s="1" t="s">
        <v>113</v>
      </c>
      <c r="D70" s="1">
        <v>4.3</v>
      </c>
      <c r="E70" s="1">
        <v>106760</v>
      </c>
      <c r="F70" s="1">
        <v>7941</v>
      </c>
      <c r="G70" s="1">
        <v>8499</v>
      </c>
      <c r="H70" s="1" t="str">
        <f t="shared" si="2"/>
        <v>Below 20k</v>
      </c>
      <c r="I70" s="1">
        <v>11999</v>
      </c>
      <c r="J70" s="1" t="s">
        <v>963</v>
      </c>
      <c r="K70" s="10">
        <f t="shared" si="3"/>
        <v>3500</v>
      </c>
    </row>
    <row r="71" spans="1:11" x14ac:dyDescent="0.3">
      <c r="A71" s="9" t="s">
        <v>194</v>
      </c>
      <c r="B71" s="1" t="s">
        <v>192</v>
      </c>
      <c r="C71" s="1" t="s">
        <v>113</v>
      </c>
      <c r="D71" s="1">
        <v>4.3</v>
      </c>
      <c r="E71" s="1">
        <v>106760</v>
      </c>
      <c r="F71" s="1">
        <v>7941</v>
      </c>
      <c r="G71" s="1">
        <v>8499</v>
      </c>
      <c r="H71" s="1" t="str">
        <f t="shared" si="2"/>
        <v>Below 20k</v>
      </c>
      <c r="I71" s="1">
        <v>11999</v>
      </c>
      <c r="J71" s="1" t="s">
        <v>963</v>
      </c>
      <c r="K71" s="10">
        <f t="shared" si="3"/>
        <v>3500</v>
      </c>
    </row>
    <row r="72" spans="1:11" x14ac:dyDescent="0.3">
      <c r="A72" s="9" t="s">
        <v>217</v>
      </c>
      <c r="B72" s="1" t="s">
        <v>158</v>
      </c>
      <c r="C72" s="1" t="s">
        <v>113</v>
      </c>
      <c r="D72" s="1">
        <v>4.2</v>
      </c>
      <c r="E72" s="1">
        <v>9202</v>
      </c>
      <c r="F72" s="1">
        <v>693</v>
      </c>
      <c r="G72" s="1">
        <v>7599</v>
      </c>
      <c r="H72" s="1" t="str">
        <f t="shared" si="2"/>
        <v>Below 20k</v>
      </c>
      <c r="I72" s="1">
        <v>9999</v>
      </c>
      <c r="J72" s="1" t="s">
        <v>960</v>
      </c>
      <c r="K72" s="10">
        <f t="shared" si="3"/>
        <v>2400</v>
      </c>
    </row>
    <row r="73" spans="1:11" x14ac:dyDescent="0.3">
      <c r="A73" s="9" t="s">
        <v>218</v>
      </c>
      <c r="B73" s="1" t="s">
        <v>158</v>
      </c>
      <c r="C73" s="1" t="s">
        <v>113</v>
      </c>
      <c r="D73" s="1">
        <v>4.2</v>
      </c>
      <c r="E73" s="1">
        <v>9202</v>
      </c>
      <c r="F73" s="1">
        <v>693</v>
      </c>
      <c r="G73" s="1">
        <v>7599</v>
      </c>
      <c r="H73" s="1" t="str">
        <f t="shared" si="2"/>
        <v>Below 20k</v>
      </c>
      <c r="I73" s="1">
        <v>9999</v>
      </c>
      <c r="J73" s="1" t="s">
        <v>960</v>
      </c>
      <c r="K73" s="10">
        <f t="shared" si="3"/>
        <v>2400</v>
      </c>
    </row>
    <row r="74" spans="1:11" x14ac:dyDescent="0.3">
      <c r="A74" s="9" t="s">
        <v>219</v>
      </c>
      <c r="B74" s="1" t="s">
        <v>163</v>
      </c>
      <c r="C74" s="1" t="s">
        <v>113</v>
      </c>
      <c r="D74" s="1">
        <v>4.2</v>
      </c>
      <c r="E74" s="1">
        <v>21782</v>
      </c>
      <c r="F74" s="1">
        <v>2201</v>
      </c>
      <c r="G74" s="1">
        <v>9999</v>
      </c>
      <c r="H74" s="1" t="str">
        <f t="shared" si="2"/>
        <v>Below 20k</v>
      </c>
      <c r="I74" s="1">
        <v>15999</v>
      </c>
      <c r="J74" s="1" t="s">
        <v>961</v>
      </c>
      <c r="K74" s="10">
        <f t="shared" si="3"/>
        <v>6000</v>
      </c>
    </row>
    <row r="75" spans="1:11" x14ac:dyDescent="0.3">
      <c r="A75" s="9" t="s">
        <v>222</v>
      </c>
      <c r="B75" s="1" t="s">
        <v>223</v>
      </c>
      <c r="C75" s="1" t="s">
        <v>113</v>
      </c>
      <c r="D75" s="1">
        <v>4.8</v>
      </c>
      <c r="E75" s="1">
        <v>14</v>
      </c>
      <c r="F75" s="1">
        <v>3</v>
      </c>
      <c r="G75" s="1">
        <v>32999</v>
      </c>
      <c r="H75" s="1" t="str">
        <f t="shared" si="2"/>
        <v>20k to 40k</v>
      </c>
      <c r="I75" s="1">
        <v>49999</v>
      </c>
      <c r="J75" s="1" t="s">
        <v>964</v>
      </c>
      <c r="K75" s="10">
        <f t="shared" si="3"/>
        <v>17000</v>
      </c>
    </row>
    <row r="76" spans="1:11" x14ac:dyDescent="0.3">
      <c r="A76" s="9" t="s">
        <v>224</v>
      </c>
      <c r="B76" s="1" t="s">
        <v>223</v>
      </c>
      <c r="C76" s="1" t="s">
        <v>113</v>
      </c>
      <c r="D76" s="1">
        <v>4.8</v>
      </c>
      <c r="E76" s="1">
        <v>14</v>
      </c>
      <c r="F76" s="1">
        <v>3</v>
      </c>
      <c r="G76" s="1">
        <v>32999</v>
      </c>
      <c r="H76" s="1" t="str">
        <f t="shared" si="2"/>
        <v>20k to 40k</v>
      </c>
      <c r="I76" s="1">
        <v>49999</v>
      </c>
      <c r="J76" s="1" t="s">
        <v>964</v>
      </c>
      <c r="K76" s="10">
        <f t="shared" si="3"/>
        <v>17000</v>
      </c>
    </row>
    <row r="77" spans="1:11" x14ac:dyDescent="0.3">
      <c r="A77" s="9" t="s">
        <v>228</v>
      </c>
      <c r="B77" s="1" t="s">
        <v>229</v>
      </c>
      <c r="C77" s="1" t="s">
        <v>113</v>
      </c>
      <c r="D77" s="1">
        <v>4.3</v>
      </c>
      <c r="E77" s="1">
        <v>26939</v>
      </c>
      <c r="F77" s="1">
        <v>1858</v>
      </c>
      <c r="G77" s="1">
        <v>6499</v>
      </c>
      <c r="H77" s="1" t="str">
        <f t="shared" si="2"/>
        <v>Below 20k</v>
      </c>
      <c r="I77" s="1">
        <v>8999</v>
      </c>
      <c r="J77" s="1" t="s">
        <v>965</v>
      </c>
      <c r="K77" s="10">
        <f t="shared" si="3"/>
        <v>2500</v>
      </c>
    </row>
    <row r="78" spans="1:11" x14ac:dyDescent="0.3">
      <c r="A78" s="9" t="s">
        <v>230</v>
      </c>
      <c r="B78" s="1" t="s">
        <v>231</v>
      </c>
      <c r="C78" s="1" t="s">
        <v>113</v>
      </c>
      <c r="D78" s="1">
        <v>4</v>
      </c>
      <c r="E78" s="1">
        <v>3758</v>
      </c>
      <c r="F78" s="1">
        <v>337</v>
      </c>
      <c r="G78" s="1">
        <v>11499</v>
      </c>
      <c r="H78" s="1" t="str">
        <f t="shared" si="2"/>
        <v>Below 20k</v>
      </c>
      <c r="I78" s="1">
        <v>15999</v>
      </c>
      <c r="J78" s="1" t="s">
        <v>966</v>
      </c>
      <c r="K78" s="10">
        <f t="shared" si="3"/>
        <v>4500</v>
      </c>
    </row>
    <row r="79" spans="1:11" x14ac:dyDescent="0.3">
      <c r="A79" s="9" t="s">
        <v>242</v>
      </c>
      <c r="B79" s="1" t="s">
        <v>243</v>
      </c>
      <c r="C79" s="1" t="s">
        <v>113</v>
      </c>
      <c r="D79" s="1">
        <v>4.2</v>
      </c>
      <c r="E79" s="1">
        <v>6866</v>
      </c>
      <c r="F79" s="1">
        <v>894</v>
      </c>
      <c r="G79" s="1">
        <v>12999</v>
      </c>
      <c r="H79" s="1" t="str">
        <f t="shared" si="2"/>
        <v>Below 20k</v>
      </c>
      <c r="I79" s="1">
        <v>19999</v>
      </c>
      <c r="J79" s="1" t="s">
        <v>947</v>
      </c>
      <c r="K79" s="10">
        <f t="shared" si="3"/>
        <v>7000</v>
      </c>
    </row>
    <row r="80" spans="1:11" x14ac:dyDescent="0.3">
      <c r="A80" s="9" t="s">
        <v>255</v>
      </c>
      <c r="B80" s="1" t="s">
        <v>180</v>
      </c>
      <c r="C80" s="1" t="s">
        <v>113</v>
      </c>
      <c r="D80" s="1">
        <v>4.3</v>
      </c>
      <c r="E80" s="1">
        <v>47956</v>
      </c>
      <c r="F80" s="1">
        <v>5141</v>
      </c>
      <c r="G80" s="1">
        <v>9999</v>
      </c>
      <c r="H80" s="1" t="str">
        <f t="shared" si="2"/>
        <v>Below 20k</v>
      </c>
      <c r="I80" s="1">
        <v>14999</v>
      </c>
      <c r="J80" s="1" t="s">
        <v>962</v>
      </c>
      <c r="K80" s="10">
        <f t="shared" si="3"/>
        <v>5000</v>
      </c>
    </row>
    <row r="81" spans="1:11" x14ac:dyDescent="0.3">
      <c r="A81" s="9" t="s">
        <v>260</v>
      </c>
      <c r="B81" s="1" t="s">
        <v>229</v>
      </c>
      <c r="C81" s="1" t="s">
        <v>113</v>
      </c>
      <c r="D81" s="1">
        <v>4.3</v>
      </c>
      <c r="E81" s="1">
        <v>26939</v>
      </c>
      <c r="F81" s="1">
        <v>1858</v>
      </c>
      <c r="G81" s="1">
        <v>6499</v>
      </c>
      <c r="H81" s="1" t="str">
        <f t="shared" si="2"/>
        <v>Below 20k</v>
      </c>
      <c r="I81" s="1">
        <v>8999</v>
      </c>
      <c r="J81" s="1" t="s">
        <v>965</v>
      </c>
      <c r="K81" s="10">
        <f t="shared" si="3"/>
        <v>2500</v>
      </c>
    </row>
    <row r="82" spans="1:11" x14ac:dyDescent="0.3">
      <c r="A82" s="9" t="s">
        <v>261</v>
      </c>
      <c r="B82" s="1" t="s">
        <v>229</v>
      </c>
      <c r="C82" s="1" t="s">
        <v>113</v>
      </c>
      <c r="D82" s="1">
        <v>4.3</v>
      </c>
      <c r="E82" s="1">
        <v>26939</v>
      </c>
      <c r="F82" s="1">
        <v>1858</v>
      </c>
      <c r="G82" s="1">
        <v>6499</v>
      </c>
      <c r="H82" s="1" t="str">
        <f t="shared" si="2"/>
        <v>Below 20k</v>
      </c>
      <c r="I82" s="1">
        <v>8999</v>
      </c>
      <c r="J82" s="1" t="s">
        <v>965</v>
      </c>
      <c r="K82" s="10">
        <f t="shared" si="3"/>
        <v>2500</v>
      </c>
    </row>
    <row r="83" spans="1:11" x14ac:dyDescent="0.3">
      <c r="A83" s="9" t="s">
        <v>267</v>
      </c>
      <c r="B83" s="1" t="s">
        <v>268</v>
      </c>
      <c r="C83" s="1" t="s">
        <v>113</v>
      </c>
      <c r="D83" s="1">
        <v>4.3</v>
      </c>
      <c r="E83" s="1">
        <v>280</v>
      </c>
      <c r="F83" s="1">
        <v>33</v>
      </c>
      <c r="G83" s="1">
        <v>8999</v>
      </c>
      <c r="H83" s="1" t="str">
        <f t="shared" si="2"/>
        <v>Below 20k</v>
      </c>
      <c r="I83" s="1">
        <v>11999</v>
      </c>
      <c r="J83" s="1" t="s">
        <v>967</v>
      </c>
      <c r="K83" s="10">
        <f t="shared" si="3"/>
        <v>3000</v>
      </c>
    </row>
    <row r="84" spans="1:11" x14ac:dyDescent="0.3">
      <c r="A84" s="9" t="s">
        <v>270</v>
      </c>
      <c r="B84" s="1" t="s">
        <v>268</v>
      </c>
      <c r="C84" s="1" t="s">
        <v>113</v>
      </c>
      <c r="D84" s="1">
        <v>4.3</v>
      </c>
      <c r="E84" s="1">
        <v>280</v>
      </c>
      <c r="F84" s="1">
        <v>33</v>
      </c>
      <c r="G84" s="1">
        <v>8999</v>
      </c>
      <c r="H84" s="1" t="str">
        <f t="shared" si="2"/>
        <v>Below 20k</v>
      </c>
      <c r="I84" s="1">
        <v>11999</v>
      </c>
      <c r="J84" s="1" t="s">
        <v>967</v>
      </c>
      <c r="K84" s="10">
        <f t="shared" si="3"/>
        <v>3000</v>
      </c>
    </row>
    <row r="85" spans="1:11" x14ac:dyDescent="0.3">
      <c r="A85" s="9" t="s">
        <v>280</v>
      </c>
      <c r="B85" s="1" t="s">
        <v>281</v>
      </c>
      <c r="C85" s="1" t="s">
        <v>113</v>
      </c>
      <c r="D85" s="1">
        <v>4.0999999999999996</v>
      </c>
      <c r="E85" s="1">
        <v>14495</v>
      </c>
      <c r="F85" s="1">
        <v>1923</v>
      </c>
      <c r="G85" s="1">
        <v>16199</v>
      </c>
      <c r="H85" s="1" t="str">
        <f t="shared" si="2"/>
        <v>Below 20k</v>
      </c>
      <c r="I85" s="1">
        <v>24999</v>
      </c>
      <c r="J85" s="1" t="s">
        <v>947</v>
      </c>
      <c r="K85" s="10">
        <f t="shared" si="3"/>
        <v>8800</v>
      </c>
    </row>
    <row r="86" spans="1:11" x14ac:dyDescent="0.3">
      <c r="A86" s="9" t="s">
        <v>282</v>
      </c>
      <c r="B86" s="1" t="s">
        <v>281</v>
      </c>
      <c r="C86" s="1" t="s">
        <v>113</v>
      </c>
      <c r="D86" s="1">
        <v>4.0999999999999996</v>
      </c>
      <c r="E86" s="1">
        <v>14495</v>
      </c>
      <c r="F86" s="1">
        <v>1923</v>
      </c>
      <c r="G86" s="1">
        <v>16199</v>
      </c>
      <c r="H86" s="1" t="str">
        <f t="shared" si="2"/>
        <v>Below 20k</v>
      </c>
      <c r="I86" s="1">
        <v>24999</v>
      </c>
      <c r="J86" s="1" t="s">
        <v>947</v>
      </c>
      <c r="K86" s="10">
        <f t="shared" si="3"/>
        <v>8800</v>
      </c>
    </row>
    <row r="87" spans="1:11" x14ac:dyDescent="0.3">
      <c r="A87" s="9" t="s">
        <v>283</v>
      </c>
      <c r="B87" s="1" t="s">
        <v>268</v>
      </c>
      <c r="C87" s="1" t="s">
        <v>113</v>
      </c>
      <c r="D87" s="1">
        <v>4.3</v>
      </c>
      <c r="E87" s="1">
        <v>280</v>
      </c>
      <c r="F87" s="1">
        <v>33</v>
      </c>
      <c r="G87" s="1">
        <v>8999</v>
      </c>
      <c r="H87" s="1" t="str">
        <f t="shared" si="2"/>
        <v>Below 20k</v>
      </c>
      <c r="I87" s="1">
        <v>11999</v>
      </c>
      <c r="J87" s="1" t="s">
        <v>967</v>
      </c>
      <c r="K87" s="10">
        <f t="shared" si="3"/>
        <v>3000</v>
      </c>
    </row>
    <row r="88" spans="1:11" x14ac:dyDescent="0.3">
      <c r="A88" s="9" t="s">
        <v>289</v>
      </c>
      <c r="B88" s="1" t="s">
        <v>290</v>
      </c>
      <c r="C88" s="1" t="s">
        <v>113</v>
      </c>
      <c r="D88" s="1">
        <v>4.2</v>
      </c>
      <c r="E88" s="1">
        <v>11156</v>
      </c>
      <c r="F88" s="1">
        <v>1079</v>
      </c>
      <c r="G88" s="1">
        <v>11999</v>
      </c>
      <c r="H88" s="1" t="str">
        <f t="shared" si="2"/>
        <v>Below 20k</v>
      </c>
      <c r="I88" s="1">
        <v>17999</v>
      </c>
      <c r="J88" s="1" t="s">
        <v>962</v>
      </c>
      <c r="K88" s="10">
        <f t="shared" si="3"/>
        <v>6000</v>
      </c>
    </row>
    <row r="89" spans="1:11" x14ac:dyDescent="0.3">
      <c r="A89" s="9" t="s">
        <v>291</v>
      </c>
      <c r="B89" s="1" t="s">
        <v>290</v>
      </c>
      <c r="C89" s="1" t="s">
        <v>113</v>
      </c>
      <c r="D89" s="1">
        <v>4.2</v>
      </c>
      <c r="E89" s="1">
        <v>11156</v>
      </c>
      <c r="F89" s="1">
        <v>1079</v>
      </c>
      <c r="G89" s="1">
        <v>11999</v>
      </c>
      <c r="H89" s="1" t="str">
        <f t="shared" si="2"/>
        <v>Below 20k</v>
      </c>
      <c r="I89" s="1">
        <v>17999</v>
      </c>
      <c r="J89" s="1" t="s">
        <v>962</v>
      </c>
      <c r="K89" s="10">
        <f t="shared" si="3"/>
        <v>6000</v>
      </c>
    </row>
    <row r="90" spans="1:11" x14ac:dyDescent="0.3">
      <c r="A90" s="9" t="s">
        <v>294</v>
      </c>
      <c r="B90" s="1" t="s">
        <v>295</v>
      </c>
      <c r="C90" s="1" t="s">
        <v>113</v>
      </c>
      <c r="D90" s="1">
        <v>4.2</v>
      </c>
      <c r="E90" s="1">
        <v>5184</v>
      </c>
      <c r="F90" s="1">
        <v>311</v>
      </c>
      <c r="G90" s="1">
        <v>9999</v>
      </c>
      <c r="H90" s="1" t="str">
        <f t="shared" si="2"/>
        <v>Below 20k</v>
      </c>
      <c r="I90" s="1">
        <v>13999</v>
      </c>
      <c r="J90" s="1" t="s">
        <v>966</v>
      </c>
      <c r="K90" s="10">
        <f t="shared" si="3"/>
        <v>4000</v>
      </c>
    </row>
    <row r="91" spans="1:11" x14ac:dyDescent="0.3">
      <c r="A91" s="9" t="s">
        <v>296</v>
      </c>
      <c r="B91" s="1" t="s">
        <v>229</v>
      </c>
      <c r="C91" s="1" t="s">
        <v>113</v>
      </c>
      <c r="D91" s="1">
        <v>4.3</v>
      </c>
      <c r="E91" s="1">
        <v>26939</v>
      </c>
      <c r="F91" s="1">
        <v>1858</v>
      </c>
      <c r="G91" s="1">
        <v>6499</v>
      </c>
      <c r="H91" s="1" t="str">
        <f t="shared" si="2"/>
        <v>Below 20k</v>
      </c>
      <c r="I91" s="1">
        <v>8999</v>
      </c>
      <c r="J91" s="1" t="s">
        <v>965</v>
      </c>
      <c r="K91" s="10">
        <f t="shared" si="3"/>
        <v>2500</v>
      </c>
    </row>
    <row r="92" spans="1:11" x14ac:dyDescent="0.3">
      <c r="A92" s="9" t="s">
        <v>341</v>
      </c>
      <c r="B92" s="1" t="s">
        <v>342</v>
      </c>
      <c r="C92" s="1" t="s">
        <v>113</v>
      </c>
      <c r="D92" s="1">
        <v>4.3</v>
      </c>
      <c r="E92" s="1">
        <v>47956</v>
      </c>
      <c r="F92" s="1">
        <v>5141</v>
      </c>
      <c r="G92" s="1">
        <v>8999</v>
      </c>
      <c r="H92" s="1" t="str">
        <f t="shared" si="2"/>
        <v>Below 20k</v>
      </c>
      <c r="I92" s="1">
        <v>13999</v>
      </c>
      <c r="J92" s="1" t="s">
        <v>947</v>
      </c>
      <c r="K92" s="10">
        <f t="shared" si="3"/>
        <v>5000</v>
      </c>
    </row>
    <row r="93" spans="1:11" x14ac:dyDescent="0.3">
      <c r="A93" s="9" t="s">
        <v>345</v>
      </c>
      <c r="B93" s="1" t="s">
        <v>346</v>
      </c>
      <c r="C93" s="1" t="s">
        <v>113</v>
      </c>
      <c r="D93" s="1">
        <v>4.3</v>
      </c>
      <c r="E93" s="1">
        <v>38172</v>
      </c>
      <c r="F93" s="1">
        <v>4608</v>
      </c>
      <c r="G93" s="1">
        <v>11499</v>
      </c>
      <c r="H93" s="1" t="str">
        <f t="shared" si="2"/>
        <v>Below 20k</v>
      </c>
      <c r="I93" s="1">
        <v>14999</v>
      </c>
      <c r="J93" s="1" t="s">
        <v>956</v>
      </c>
      <c r="K93" s="10">
        <f t="shared" si="3"/>
        <v>3500</v>
      </c>
    </row>
    <row r="94" spans="1:11" x14ac:dyDescent="0.3">
      <c r="A94" s="9" t="s">
        <v>355</v>
      </c>
      <c r="B94" s="1" t="s">
        <v>268</v>
      </c>
      <c r="C94" s="1" t="s">
        <v>113</v>
      </c>
      <c r="D94" s="1">
        <v>4.3</v>
      </c>
      <c r="E94" s="1">
        <v>280</v>
      </c>
      <c r="F94" s="1">
        <v>33</v>
      </c>
      <c r="G94" s="1">
        <v>8999</v>
      </c>
      <c r="H94" s="1" t="str">
        <f t="shared" si="2"/>
        <v>Below 20k</v>
      </c>
      <c r="I94" s="1">
        <v>11999</v>
      </c>
      <c r="J94" s="1" t="s">
        <v>967</v>
      </c>
      <c r="K94" s="10">
        <f t="shared" si="3"/>
        <v>3000</v>
      </c>
    </row>
    <row r="95" spans="1:11" x14ac:dyDescent="0.3">
      <c r="A95" s="9" t="s">
        <v>384</v>
      </c>
      <c r="B95" s="1" t="s">
        <v>243</v>
      </c>
      <c r="C95" s="1" t="s">
        <v>113</v>
      </c>
      <c r="D95" s="1">
        <v>4.2</v>
      </c>
      <c r="E95" s="1">
        <v>6866</v>
      </c>
      <c r="F95" s="1">
        <v>894</v>
      </c>
      <c r="G95" s="1">
        <v>12999</v>
      </c>
      <c r="H95" s="1" t="str">
        <f t="shared" si="2"/>
        <v>Below 20k</v>
      </c>
      <c r="I95" s="1">
        <v>19999</v>
      </c>
      <c r="J95" s="1" t="s">
        <v>947</v>
      </c>
      <c r="K95" s="10">
        <f t="shared" si="3"/>
        <v>7000</v>
      </c>
    </row>
    <row r="96" spans="1:11" x14ac:dyDescent="0.3">
      <c r="A96" s="9" t="s">
        <v>385</v>
      </c>
      <c r="B96" s="1" t="s">
        <v>243</v>
      </c>
      <c r="C96" s="1" t="s">
        <v>113</v>
      </c>
      <c r="D96" s="1">
        <v>4.2</v>
      </c>
      <c r="E96" s="1">
        <v>6866</v>
      </c>
      <c r="F96" s="1">
        <v>894</v>
      </c>
      <c r="G96" s="1">
        <v>12999</v>
      </c>
      <c r="H96" s="1" t="str">
        <f t="shared" si="2"/>
        <v>Below 20k</v>
      </c>
      <c r="I96" s="1">
        <v>19999</v>
      </c>
      <c r="J96" s="1" t="s">
        <v>947</v>
      </c>
      <c r="K96" s="10">
        <f t="shared" si="3"/>
        <v>7000</v>
      </c>
    </row>
    <row r="97" spans="1:11" x14ac:dyDescent="0.3">
      <c r="A97" s="9" t="s">
        <v>386</v>
      </c>
      <c r="B97" s="1" t="s">
        <v>387</v>
      </c>
      <c r="C97" s="1" t="s">
        <v>113</v>
      </c>
      <c r="D97" s="1">
        <v>4.2</v>
      </c>
      <c r="E97" s="1">
        <v>563</v>
      </c>
      <c r="F97" s="1">
        <v>79</v>
      </c>
      <c r="G97" s="1">
        <v>11999</v>
      </c>
      <c r="H97" s="1" t="str">
        <f t="shared" si="2"/>
        <v>Below 20k</v>
      </c>
      <c r="I97" s="1">
        <v>17999</v>
      </c>
      <c r="J97" s="1" t="s">
        <v>962</v>
      </c>
      <c r="K97" s="10">
        <f t="shared" si="3"/>
        <v>6000</v>
      </c>
    </row>
    <row r="98" spans="1:11" x14ac:dyDescent="0.3">
      <c r="A98" s="9" t="s">
        <v>394</v>
      </c>
      <c r="B98" s="1" t="s">
        <v>395</v>
      </c>
      <c r="C98" s="1" t="s">
        <v>113</v>
      </c>
      <c r="D98" s="1">
        <v>4.2</v>
      </c>
      <c r="E98" s="1">
        <v>15621</v>
      </c>
      <c r="F98" s="1">
        <v>1315</v>
      </c>
      <c r="G98" s="1">
        <v>7499</v>
      </c>
      <c r="H98" s="1" t="str">
        <f t="shared" si="2"/>
        <v>Below 20k</v>
      </c>
      <c r="I98" s="1">
        <v>12999</v>
      </c>
      <c r="J98" s="1" t="s">
        <v>968</v>
      </c>
      <c r="K98" s="10">
        <f t="shared" si="3"/>
        <v>5500</v>
      </c>
    </row>
    <row r="99" spans="1:11" x14ac:dyDescent="0.3">
      <c r="A99" s="9" t="s">
        <v>408</v>
      </c>
      <c r="B99" s="1" t="s">
        <v>295</v>
      </c>
      <c r="C99" s="1" t="s">
        <v>113</v>
      </c>
      <c r="D99" s="1">
        <v>4.2</v>
      </c>
      <c r="E99" s="1">
        <v>5184</v>
      </c>
      <c r="F99" s="1">
        <v>311</v>
      </c>
      <c r="G99" s="1">
        <v>9999</v>
      </c>
      <c r="H99" s="1" t="str">
        <f t="shared" si="2"/>
        <v>Below 20k</v>
      </c>
      <c r="I99" s="1">
        <v>13999</v>
      </c>
      <c r="J99" s="1" t="s">
        <v>966</v>
      </c>
      <c r="K99" s="10">
        <f t="shared" si="3"/>
        <v>4000</v>
      </c>
    </row>
    <row r="100" spans="1:11" x14ac:dyDescent="0.3">
      <c r="A100" s="9" t="s">
        <v>418</v>
      </c>
      <c r="B100" s="1" t="s">
        <v>419</v>
      </c>
      <c r="C100" s="1" t="s">
        <v>113</v>
      </c>
      <c r="D100" s="1">
        <v>4.2</v>
      </c>
      <c r="E100" s="1">
        <v>7219</v>
      </c>
      <c r="F100" s="1">
        <v>967</v>
      </c>
      <c r="G100" s="1">
        <v>13299</v>
      </c>
      <c r="H100" s="1" t="str">
        <f t="shared" si="2"/>
        <v>Below 20k</v>
      </c>
      <c r="I100" s="1">
        <v>18999</v>
      </c>
      <c r="J100" s="1" t="s">
        <v>954</v>
      </c>
      <c r="K100" s="10">
        <f t="shared" si="3"/>
        <v>5700</v>
      </c>
    </row>
    <row r="101" spans="1:11" x14ac:dyDescent="0.3">
      <c r="A101" s="9" t="s">
        <v>444</v>
      </c>
      <c r="B101" s="1" t="s">
        <v>445</v>
      </c>
      <c r="C101" s="1" t="s">
        <v>113</v>
      </c>
      <c r="D101" s="1">
        <v>4.3</v>
      </c>
      <c r="E101" s="1">
        <v>15972</v>
      </c>
      <c r="F101" s="1">
        <v>1373</v>
      </c>
      <c r="G101" s="1">
        <v>8999</v>
      </c>
      <c r="H101" s="1" t="str">
        <f t="shared" si="2"/>
        <v>Below 20k</v>
      </c>
      <c r="I101" s="1">
        <v>11999</v>
      </c>
      <c r="J101" s="1" t="s">
        <v>967</v>
      </c>
      <c r="K101" s="10">
        <f t="shared" si="3"/>
        <v>3000</v>
      </c>
    </row>
    <row r="102" spans="1:11" x14ac:dyDescent="0.3">
      <c r="A102" s="9" t="s">
        <v>463</v>
      </c>
      <c r="B102" s="1" t="s">
        <v>464</v>
      </c>
      <c r="C102" s="1" t="s">
        <v>113</v>
      </c>
      <c r="D102" s="1">
        <v>4.2</v>
      </c>
      <c r="E102" s="1">
        <v>10332</v>
      </c>
      <c r="F102" s="1">
        <v>1227</v>
      </c>
      <c r="G102" s="1">
        <v>11499</v>
      </c>
      <c r="H102" s="1" t="str">
        <f t="shared" si="2"/>
        <v>Below 20k</v>
      </c>
      <c r="I102" s="1">
        <v>16999</v>
      </c>
      <c r="J102" s="1" t="s">
        <v>969</v>
      </c>
      <c r="K102" s="10">
        <f t="shared" si="3"/>
        <v>5500</v>
      </c>
    </row>
    <row r="103" spans="1:11" x14ac:dyDescent="0.3">
      <c r="A103" s="9" t="s">
        <v>465</v>
      </c>
      <c r="B103" s="1" t="s">
        <v>464</v>
      </c>
      <c r="C103" s="1" t="s">
        <v>113</v>
      </c>
      <c r="D103" s="1">
        <v>4.2</v>
      </c>
      <c r="E103" s="1">
        <v>10332</v>
      </c>
      <c r="F103" s="1">
        <v>1227</v>
      </c>
      <c r="G103" s="1">
        <v>11499</v>
      </c>
      <c r="H103" s="1" t="str">
        <f t="shared" si="2"/>
        <v>Below 20k</v>
      </c>
      <c r="I103" s="1">
        <v>16999</v>
      </c>
      <c r="J103" s="1" t="s">
        <v>969</v>
      </c>
      <c r="K103" s="10">
        <f t="shared" si="3"/>
        <v>5500</v>
      </c>
    </row>
    <row r="104" spans="1:11" x14ac:dyDescent="0.3">
      <c r="A104" s="9" t="s">
        <v>487</v>
      </c>
      <c r="B104" s="1" t="s">
        <v>488</v>
      </c>
      <c r="C104" s="1" t="s">
        <v>113</v>
      </c>
      <c r="D104" s="1">
        <v>4.2</v>
      </c>
      <c r="E104" s="1">
        <v>10341</v>
      </c>
      <c r="F104" s="1">
        <v>1221</v>
      </c>
      <c r="G104" s="1">
        <v>13999</v>
      </c>
      <c r="H104" s="1" t="str">
        <f t="shared" si="2"/>
        <v>Below 20k</v>
      </c>
      <c r="I104" s="1">
        <v>19999</v>
      </c>
      <c r="J104" s="1" t="s">
        <v>954</v>
      </c>
      <c r="K104" s="10">
        <f t="shared" si="3"/>
        <v>6000</v>
      </c>
    </row>
    <row r="105" spans="1:11" x14ac:dyDescent="0.3">
      <c r="A105" s="9" t="s">
        <v>540</v>
      </c>
      <c r="B105" s="1" t="s">
        <v>295</v>
      </c>
      <c r="C105" s="1" t="s">
        <v>113</v>
      </c>
      <c r="D105" s="1">
        <v>4.2</v>
      </c>
      <c r="E105" s="1">
        <v>5184</v>
      </c>
      <c r="F105" s="1">
        <v>311</v>
      </c>
      <c r="G105" s="1">
        <v>9999</v>
      </c>
      <c r="H105" s="1" t="str">
        <f t="shared" si="2"/>
        <v>Below 20k</v>
      </c>
      <c r="I105" s="1">
        <v>13999</v>
      </c>
      <c r="J105" s="1" t="s">
        <v>966</v>
      </c>
      <c r="K105" s="10">
        <f t="shared" si="3"/>
        <v>4000</v>
      </c>
    </row>
    <row r="106" spans="1:11" x14ac:dyDescent="0.3">
      <c r="A106" s="9" t="s">
        <v>541</v>
      </c>
      <c r="B106" s="1" t="s">
        <v>295</v>
      </c>
      <c r="C106" s="1" t="s">
        <v>113</v>
      </c>
      <c r="D106" s="1">
        <v>4.2</v>
      </c>
      <c r="E106" s="1">
        <v>5184</v>
      </c>
      <c r="F106" s="1">
        <v>311</v>
      </c>
      <c r="G106" s="1">
        <v>9999</v>
      </c>
      <c r="H106" s="1" t="str">
        <f t="shared" si="2"/>
        <v>Below 20k</v>
      </c>
      <c r="I106" s="1">
        <v>13999</v>
      </c>
      <c r="J106" s="1" t="s">
        <v>966</v>
      </c>
      <c r="K106" s="10">
        <f t="shared" si="3"/>
        <v>4000</v>
      </c>
    </row>
    <row r="107" spans="1:11" x14ac:dyDescent="0.3">
      <c r="A107" s="9" t="s">
        <v>547</v>
      </c>
      <c r="B107" s="1" t="s">
        <v>387</v>
      </c>
      <c r="C107" s="1" t="s">
        <v>113</v>
      </c>
      <c r="D107" s="1">
        <v>4.2</v>
      </c>
      <c r="E107" s="1">
        <v>563</v>
      </c>
      <c r="F107" s="1">
        <v>79</v>
      </c>
      <c r="G107" s="1">
        <v>11999</v>
      </c>
      <c r="H107" s="1" t="str">
        <f t="shared" si="2"/>
        <v>Below 20k</v>
      </c>
      <c r="I107" s="1">
        <v>17999</v>
      </c>
      <c r="J107" s="1" t="s">
        <v>962</v>
      </c>
      <c r="K107" s="10">
        <f t="shared" si="3"/>
        <v>6000</v>
      </c>
    </row>
    <row r="108" spans="1:11" x14ac:dyDescent="0.3">
      <c r="A108" s="9" t="s">
        <v>553</v>
      </c>
      <c r="B108" s="1" t="s">
        <v>346</v>
      </c>
      <c r="C108" s="1" t="s">
        <v>113</v>
      </c>
      <c r="D108" s="1">
        <v>4.3</v>
      </c>
      <c r="E108" s="1">
        <v>38172</v>
      </c>
      <c r="F108" s="1">
        <v>4608</v>
      </c>
      <c r="G108" s="1">
        <v>12499</v>
      </c>
      <c r="H108" s="1" t="str">
        <f t="shared" si="2"/>
        <v>Below 20k</v>
      </c>
      <c r="I108" s="1">
        <v>14999</v>
      </c>
      <c r="J108" s="1" t="s">
        <v>970</v>
      </c>
      <c r="K108" s="10">
        <f t="shared" si="3"/>
        <v>2500</v>
      </c>
    </row>
    <row r="109" spans="1:11" x14ac:dyDescent="0.3">
      <c r="A109" s="9" t="s">
        <v>562</v>
      </c>
      <c r="B109" s="1" t="s">
        <v>231</v>
      </c>
      <c r="C109" s="1" t="s">
        <v>113</v>
      </c>
      <c r="D109" s="1">
        <v>4</v>
      </c>
      <c r="E109" s="1">
        <v>3758</v>
      </c>
      <c r="F109" s="1">
        <v>337</v>
      </c>
      <c r="G109" s="1">
        <v>11499</v>
      </c>
      <c r="H109" s="1" t="str">
        <f t="shared" si="2"/>
        <v>Below 20k</v>
      </c>
      <c r="I109" s="1">
        <v>15999</v>
      </c>
      <c r="J109" s="1" t="s">
        <v>966</v>
      </c>
      <c r="K109" s="10">
        <f t="shared" si="3"/>
        <v>4500</v>
      </c>
    </row>
    <row r="110" spans="1:11" x14ac:dyDescent="0.3">
      <c r="A110" s="9" t="s">
        <v>584</v>
      </c>
      <c r="B110" s="1" t="s">
        <v>585</v>
      </c>
      <c r="C110" s="1" t="s">
        <v>113</v>
      </c>
      <c r="D110" s="1">
        <v>4.3</v>
      </c>
      <c r="E110" s="1">
        <v>78310</v>
      </c>
      <c r="F110" s="1">
        <v>5376</v>
      </c>
      <c r="G110" s="1">
        <v>6699</v>
      </c>
      <c r="H110" s="1" t="str">
        <f t="shared" si="2"/>
        <v>Below 20k</v>
      </c>
      <c r="I110" s="1">
        <v>7999</v>
      </c>
      <c r="J110" s="1" t="s">
        <v>970</v>
      </c>
      <c r="K110" s="10">
        <f t="shared" si="3"/>
        <v>1300</v>
      </c>
    </row>
    <row r="111" spans="1:11" x14ac:dyDescent="0.3">
      <c r="A111" s="9" t="s">
        <v>586</v>
      </c>
      <c r="B111" s="1" t="s">
        <v>585</v>
      </c>
      <c r="C111" s="1" t="s">
        <v>113</v>
      </c>
      <c r="D111" s="1">
        <v>4.3</v>
      </c>
      <c r="E111" s="1">
        <v>78310</v>
      </c>
      <c r="F111" s="1">
        <v>5376</v>
      </c>
      <c r="G111" s="1">
        <v>6699</v>
      </c>
      <c r="H111" s="1" t="str">
        <f t="shared" si="2"/>
        <v>Below 20k</v>
      </c>
      <c r="I111" s="1">
        <v>7999</v>
      </c>
      <c r="J111" s="1" t="s">
        <v>970</v>
      </c>
      <c r="K111" s="10">
        <f t="shared" si="3"/>
        <v>1300</v>
      </c>
    </row>
    <row r="112" spans="1:11" x14ac:dyDescent="0.3">
      <c r="A112" s="9" t="s">
        <v>617</v>
      </c>
      <c r="B112" s="1" t="s">
        <v>387</v>
      </c>
      <c r="C112" s="1" t="s">
        <v>113</v>
      </c>
      <c r="D112" s="1">
        <v>4.2</v>
      </c>
      <c r="E112" s="1">
        <v>563</v>
      </c>
      <c r="F112" s="1">
        <v>79</v>
      </c>
      <c r="G112" s="1">
        <v>11999</v>
      </c>
      <c r="H112" s="1" t="str">
        <f t="shared" si="2"/>
        <v>Below 20k</v>
      </c>
      <c r="I112" s="1">
        <v>17999</v>
      </c>
      <c r="J112" s="1" t="s">
        <v>962</v>
      </c>
      <c r="K112" s="10">
        <f t="shared" si="3"/>
        <v>6000</v>
      </c>
    </row>
    <row r="113" spans="1:11" x14ac:dyDescent="0.3">
      <c r="A113" s="9" t="s">
        <v>634</v>
      </c>
      <c r="B113" s="1" t="s">
        <v>585</v>
      </c>
      <c r="C113" s="1" t="s">
        <v>113</v>
      </c>
      <c r="D113" s="1">
        <v>4.3</v>
      </c>
      <c r="E113" s="1">
        <v>78310</v>
      </c>
      <c r="F113" s="1">
        <v>5376</v>
      </c>
      <c r="G113" s="1">
        <v>6699</v>
      </c>
      <c r="H113" s="1" t="str">
        <f t="shared" si="2"/>
        <v>Below 20k</v>
      </c>
      <c r="I113" s="1">
        <v>7999</v>
      </c>
      <c r="J113" s="1" t="s">
        <v>970</v>
      </c>
      <c r="K113" s="10">
        <f t="shared" si="3"/>
        <v>1300</v>
      </c>
    </row>
    <row r="114" spans="1:11" x14ac:dyDescent="0.3">
      <c r="A114" s="9" t="s">
        <v>714</v>
      </c>
      <c r="B114" s="1" t="s">
        <v>445</v>
      </c>
      <c r="C114" s="1" t="s">
        <v>113</v>
      </c>
      <c r="D114" s="1">
        <v>4.3</v>
      </c>
      <c r="E114" s="1">
        <v>15972</v>
      </c>
      <c r="F114" s="1">
        <v>1373</v>
      </c>
      <c r="G114" s="1">
        <v>8999</v>
      </c>
      <c r="H114" s="1" t="str">
        <f t="shared" si="2"/>
        <v>Below 20k</v>
      </c>
      <c r="I114" s="1">
        <v>11999</v>
      </c>
      <c r="J114" s="1" t="s">
        <v>967</v>
      </c>
      <c r="K114" s="10">
        <f t="shared" si="3"/>
        <v>3000</v>
      </c>
    </row>
    <row r="115" spans="1:11" x14ac:dyDescent="0.3">
      <c r="A115" s="9" t="s">
        <v>806</v>
      </c>
      <c r="B115" s="1" t="s">
        <v>807</v>
      </c>
      <c r="C115" s="1" t="s">
        <v>113</v>
      </c>
      <c r="D115" s="1">
        <v>4.2</v>
      </c>
      <c r="E115" s="1">
        <v>9643</v>
      </c>
      <c r="F115" s="1">
        <v>1481</v>
      </c>
      <c r="G115" s="1">
        <v>17999</v>
      </c>
      <c r="H115" s="1" t="str">
        <f t="shared" si="2"/>
        <v>Below 20k</v>
      </c>
      <c r="I115" s="1">
        <v>24999</v>
      </c>
      <c r="J115" s="1" t="s">
        <v>966</v>
      </c>
      <c r="K115" s="10">
        <f t="shared" si="3"/>
        <v>7000</v>
      </c>
    </row>
    <row r="116" spans="1:11" x14ac:dyDescent="0.3">
      <c r="A116" s="9" t="s">
        <v>808</v>
      </c>
      <c r="B116" s="1" t="s">
        <v>807</v>
      </c>
      <c r="C116" s="1" t="s">
        <v>113</v>
      </c>
      <c r="D116" s="1">
        <v>4.2</v>
      </c>
      <c r="E116" s="1">
        <v>9643</v>
      </c>
      <c r="F116" s="1">
        <v>1481</v>
      </c>
      <c r="G116" s="1">
        <v>17999</v>
      </c>
      <c r="H116" s="1" t="str">
        <f t="shared" si="2"/>
        <v>Below 20k</v>
      </c>
      <c r="I116" s="1">
        <v>24999</v>
      </c>
      <c r="J116" s="1" t="s">
        <v>966</v>
      </c>
      <c r="K116" s="10">
        <f t="shared" si="3"/>
        <v>7000</v>
      </c>
    </row>
    <row r="117" spans="1:11" x14ac:dyDescent="0.3">
      <c r="A117" s="9" t="s">
        <v>833</v>
      </c>
      <c r="B117" s="1" t="s">
        <v>834</v>
      </c>
      <c r="C117" s="1" t="s">
        <v>113</v>
      </c>
      <c r="D117" s="1">
        <v>4.3</v>
      </c>
      <c r="E117" s="1">
        <v>11741</v>
      </c>
      <c r="F117" s="1">
        <v>1553</v>
      </c>
      <c r="G117" s="1">
        <v>11999</v>
      </c>
      <c r="H117" s="1" t="str">
        <f t="shared" si="2"/>
        <v>Below 20k</v>
      </c>
      <c r="I117" s="1">
        <v>16999</v>
      </c>
      <c r="J117" s="1" t="s">
        <v>963</v>
      </c>
      <c r="K117" s="10">
        <f t="shared" si="3"/>
        <v>5000</v>
      </c>
    </row>
    <row r="118" spans="1:11" x14ac:dyDescent="0.3">
      <c r="A118" s="9" t="s">
        <v>897</v>
      </c>
      <c r="B118" s="1" t="s">
        <v>834</v>
      </c>
      <c r="C118" s="1" t="s">
        <v>113</v>
      </c>
      <c r="D118" s="1">
        <v>4.3</v>
      </c>
      <c r="E118" s="1">
        <v>11741</v>
      </c>
      <c r="F118" s="1">
        <v>1553</v>
      </c>
      <c r="G118" s="1">
        <v>11999</v>
      </c>
      <c r="H118" s="1" t="str">
        <f t="shared" si="2"/>
        <v>Below 20k</v>
      </c>
      <c r="I118" s="1">
        <v>16999</v>
      </c>
      <c r="J118" s="1" t="s">
        <v>963</v>
      </c>
      <c r="K118" s="10">
        <f t="shared" si="3"/>
        <v>5000</v>
      </c>
    </row>
    <row r="119" spans="1:11" x14ac:dyDescent="0.3">
      <c r="A119" s="9" t="s">
        <v>400</v>
      </c>
      <c r="B119" s="1" t="s">
        <v>402</v>
      </c>
      <c r="C119" s="1" t="s">
        <v>401</v>
      </c>
      <c r="D119" s="1">
        <v>4.3</v>
      </c>
      <c r="E119" s="1">
        <v>682</v>
      </c>
      <c r="F119" s="1">
        <v>84</v>
      </c>
      <c r="G119" s="1">
        <v>30200</v>
      </c>
      <c r="H119" s="1" t="str">
        <f t="shared" si="2"/>
        <v>20k to 40k</v>
      </c>
      <c r="I119" s="1">
        <v>31500</v>
      </c>
      <c r="J119" s="1" t="s">
        <v>953</v>
      </c>
      <c r="K119" s="10">
        <f t="shared" si="3"/>
        <v>1300</v>
      </c>
    </row>
    <row r="120" spans="1:11" x14ac:dyDescent="0.3">
      <c r="A120" s="9" t="s">
        <v>461</v>
      </c>
      <c r="B120" s="1" t="s">
        <v>462</v>
      </c>
      <c r="C120" s="1" t="s">
        <v>401</v>
      </c>
      <c r="D120" s="1">
        <v>4.3</v>
      </c>
      <c r="E120" s="1">
        <v>314</v>
      </c>
      <c r="F120" s="1">
        <v>22</v>
      </c>
      <c r="G120" s="1">
        <v>23990</v>
      </c>
      <c r="H120" s="1" t="str">
        <f t="shared" si="2"/>
        <v>20k to 40k</v>
      </c>
      <c r="I120" s="1">
        <v>25990</v>
      </c>
      <c r="J120" s="1" t="s">
        <v>971</v>
      </c>
      <c r="K120" s="10">
        <f t="shared" si="3"/>
        <v>2000</v>
      </c>
    </row>
    <row r="121" spans="1:11" x14ac:dyDescent="0.3">
      <c r="A121" s="9" t="s">
        <v>513</v>
      </c>
      <c r="B121" s="1" t="s">
        <v>514</v>
      </c>
      <c r="C121" s="1" t="s">
        <v>401</v>
      </c>
      <c r="D121" s="1">
        <v>4.0999999999999996</v>
      </c>
      <c r="E121" s="1">
        <v>148</v>
      </c>
      <c r="F121" s="1">
        <v>15</v>
      </c>
      <c r="G121" s="1">
        <v>30990</v>
      </c>
      <c r="H121" s="1" t="str">
        <f t="shared" si="2"/>
        <v>20k to 40k</v>
      </c>
      <c r="I121" s="1">
        <v>32989</v>
      </c>
      <c r="J121" s="1" t="s">
        <v>939</v>
      </c>
      <c r="K121" s="10">
        <f t="shared" si="3"/>
        <v>1999</v>
      </c>
    </row>
    <row r="122" spans="1:11" x14ac:dyDescent="0.3">
      <c r="A122" s="9" t="s">
        <v>461</v>
      </c>
      <c r="B122" s="1" t="s">
        <v>516</v>
      </c>
      <c r="C122" s="1" t="s">
        <v>401</v>
      </c>
      <c r="D122" s="1">
        <v>4.2</v>
      </c>
      <c r="E122" s="1">
        <v>183</v>
      </c>
      <c r="F122" s="1">
        <v>14</v>
      </c>
      <c r="G122" s="1">
        <v>22488</v>
      </c>
      <c r="H122" s="1" t="str">
        <f t="shared" si="2"/>
        <v>20k to 40k</v>
      </c>
      <c r="I122" s="1">
        <v>24990</v>
      </c>
      <c r="J122" s="1" t="s">
        <v>944</v>
      </c>
      <c r="K122" s="10">
        <f t="shared" si="3"/>
        <v>2502</v>
      </c>
    </row>
    <row r="123" spans="1:11" x14ac:dyDescent="0.3">
      <c r="A123" s="9" t="s">
        <v>655</v>
      </c>
      <c r="B123" s="1" t="s">
        <v>656</v>
      </c>
      <c r="C123" s="1" t="s">
        <v>401</v>
      </c>
      <c r="D123" s="1">
        <v>3.9</v>
      </c>
      <c r="E123" s="1">
        <v>32</v>
      </c>
      <c r="F123" s="1">
        <v>3</v>
      </c>
      <c r="G123" s="1">
        <v>39990</v>
      </c>
      <c r="H123" s="1" t="str">
        <f t="shared" si="2"/>
        <v>20k to 40k</v>
      </c>
      <c r="I123" s="1">
        <v>43990</v>
      </c>
      <c r="J123" s="1" t="s">
        <v>946</v>
      </c>
      <c r="K123" s="10">
        <f t="shared" si="3"/>
        <v>4000</v>
      </c>
    </row>
    <row r="124" spans="1:11" x14ac:dyDescent="0.3">
      <c r="A124" s="9" t="s">
        <v>803</v>
      </c>
      <c r="B124" s="1" t="s">
        <v>804</v>
      </c>
      <c r="C124" s="1" t="s">
        <v>401</v>
      </c>
      <c r="D124" s="1">
        <v>4.2</v>
      </c>
      <c r="E124" s="1">
        <v>618</v>
      </c>
      <c r="F124" s="1">
        <v>58</v>
      </c>
      <c r="G124" s="1">
        <v>15495</v>
      </c>
      <c r="H124" s="1" t="str">
        <f t="shared" si="2"/>
        <v>Below 20k</v>
      </c>
      <c r="I124" s="1">
        <v>19999</v>
      </c>
      <c r="J124" s="1" t="s">
        <v>972</v>
      </c>
      <c r="K124" s="10">
        <f t="shared" si="3"/>
        <v>4504</v>
      </c>
    </row>
    <row r="125" spans="1:11" x14ac:dyDescent="0.3">
      <c r="A125" s="9" t="s">
        <v>848</v>
      </c>
      <c r="B125" s="1" t="s">
        <v>402</v>
      </c>
      <c r="C125" s="1" t="s">
        <v>401</v>
      </c>
      <c r="D125" s="1">
        <v>4.3</v>
      </c>
      <c r="E125" s="1">
        <v>682</v>
      </c>
      <c r="F125" s="1">
        <v>84</v>
      </c>
      <c r="G125" s="1">
        <v>29500</v>
      </c>
      <c r="H125" s="1" t="str">
        <f t="shared" si="2"/>
        <v>20k to 40k</v>
      </c>
      <c r="I125" s="1">
        <v>31500</v>
      </c>
      <c r="J125" s="1" t="s">
        <v>939</v>
      </c>
      <c r="K125" s="10">
        <f t="shared" si="3"/>
        <v>2000</v>
      </c>
    </row>
    <row r="126" spans="1:11" x14ac:dyDescent="0.3">
      <c r="A126" s="9" t="s">
        <v>910</v>
      </c>
      <c r="B126" s="1" t="s">
        <v>911</v>
      </c>
      <c r="C126" s="1" t="s">
        <v>401</v>
      </c>
      <c r="D126" s="1">
        <v>4</v>
      </c>
      <c r="E126" s="1">
        <v>365</v>
      </c>
      <c r="F126" s="1">
        <v>30</v>
      </c>
      <c r="G126" s="1">
        <v>15800</v>
      </c>
      <c r="H126" s="1" t="str">
        <f t="shared" si="2"/>
        <v>Below 20k</v>
      </c>
      <c r="I126" s="1">
        <v>15990</v>
      </c>
      <c r="J126" s="1" t="s">
        <v>958</v>
      </c>
      <c r="K126" s="10">
        <f t="shared" si="3"/>
        <v>190</v>
      </c>
    </row>
    <row r="127" spans="1:11" x14ac:dyDescent="0.3">
      <c r="A127" s="9" t="s">
        <v>310</v>
      </c>
      <c r="B127" s="1" t="s">
        <v>312</v>
      </c>
      <c r="C127" s="1" t="s">
        <v>311</v>
      </c>
      <c r="D127" s="1">
        <v>4.0999999999999996</v>
      </c>
      <c r="E127" s="1">
        <v>3500</v>
      </c>
      <c r="F127" s="1">
        <v>324</v>
      </c>
      <c r="G127" s="1">
        <v>999</v>
      </c>
      <c r="H127" s="1" t="str">
        <f t="shared" si="2"/>
        <v>Below 20k</v>
      </c>
      <c r="I127" s="1">
        <v>1149</v>
      </c>
      <c r="J127" s="1" t="s">
        <v>943</v>
      </c>
      <c r="K127" s="10">
        <f t="shared" si="3"/>
        <v>150</v>
      </c>
    </row>
    <row r="128" spans="1:11" x14ac:dyDescent="0.3">
      <c r="A128" s="9" t="s">
        <v>478</v>
      </c>
      <c r="B128" s="1" t="s">
        <v>479</v>
      </c>
      <c r="C128" s="1" t="s">
        <v>311</v>
      </c>
      <c r="D128" s="1">
        <v>4.0999999999999996</v>
      </c>
      <c r="E128" s="1">
        <v>849</v>
      </c>
      <c r="F128" s="1">
        <v>68</v>
      </c>
      <c r="G128" s="1">
        <v>1139</v>
      </c>
      <c r="H128" s="1" t="str">
        <f t="shared" si="2"/>
        <v>Below 20k</v>
      </c>
      <c r="I128" s="1">
        <v>1179</v>
      </c>
      <c r="J128" s="1" t="s">
        <v>948</v>
      </c>
      <c r="K128" s="10">
        <f t="shared" si="3"/>
        <v>40</v>
      </c>
    </row>
    <row r="129" spans="1:11" x14ac:dyDescent="0.3">
      <c r="A129" s="9" t="s">
        <v>480</v>
      </c>
      <c r="B129" s="1" t="s">
        <v>481</v>
      </c>
      <c r="C129" s="1" t="s">
        <v>311</v>
      </c>
      <c r="D129" s="1">
        <v>4</v>
      </c>
      <c r="E129" s="1">
        <v>2769</v>
      </c>
      <c r="F129" s="1">
        <v>199</v>
      </c>
      <c r="G129" s="1">
        <v>799</v>
      </c>
      <c r="H129" s="1" t="str">
        <f t="shared" si="2"/>
        <v>Below 20k</v>
      </c>
      <c r="I129" s="1">
        <v>1049</v>
      </c>
      <c r="J129" s="1" t="s">
        <v>956</v>
      </c>
      <c r="K129" s="10">
        <f t="shared" si="3"/>
        <v>250</v>
      </c>
    </row>
    <row r="130" spans="1:11" x14ac:dyDescent="0.3">
      <c r="A130" s="9" t="s">
        <v>484</v>
      </c>
      <c r="B130" s="1" t="s">
        <v>485</v>
      </c>
      <c r="C130" s="1" t="s">
        <v>311</v>
      </c>
      <c r="D130" s="1">
        <v>4.0999999999999996</v>
      </c>
      <c r="E130" s="1">
        <v>1667</v>
      </c>
      <c r="F130" s="1">
        <v>160</v>
      </c>
      <c r="G130" s="1">
        <v>1499</v>
      </c>
      <c r="H130" s="1" t="str">
        <f t="shared" si="2"/>
        <v>Below 20k</v>
      </c>
      <c r="I130" s="1">
        <v>1559</v>
      </c>
      <c r="J130" s="1" t="s">
        <v>948</v>
      </c>
      <c r="K130" s="10">
        <f t="shared" si="3"/>
        <v>60</v>
      </c>
    </row>
    <row r="131" spans="1:11" x14ac:dyDescent="0.3">
      <c r="A131" s="9" t="s">
        <v>505</v>
      </c>
      <c r="B131" s="1" t="s">
        <v>506</v>
      </c>
      <c r="C131" s="1" t="s">
        <v>311</v>
      </c>
      <c r="D131" s="1">
        <v>4</v>
      </c>
      <c r="E131" s="1">
        <v>517</v>
      </c>
      <c r="F131" s="1">
        <v>47</v>
      </c>
      <c r="G131" s="1">
        <v>989</v>
      </c>
      <c r="H131" s="1" t="str">
        <f t="shared" ref="H131:H194" si="4">IF(G131&gt;40000,"Above 40k",IF(G131&gt;=21000,"20k to 40k","Below 20k"))</f>
        <v>Below 20k</v>
      </c>
      <c r="I131" s="1">
        <v>999</v>
      </c>
      <c r="J131" s="1" t="s">
        <v>958</v>
      </c>
      <c r="K131" s="10">
        <f t="shared" ref="K131:K194" si="5">I131-G131</f>
        <v>10</v>
      </c>
    </row>
    <row r="132" spans="1:11" x14ac:dyDescent="0.3">
      <c r="A132" s="9" t="s">
        <v>511</v>
      </c>
      <c r="B132" s="1" t="s">
        <v>512</v>
      </c>
      <c r="C132" s="1" t="s">
        <v>311</v>
      </c>
      <c r="D132" s="1">
        <v>4.0999999999999996</v>
      </c>
      <c r="E132" s="1">
        <v>324</v>
      </c>
      <c r="F132" s="1">
        <v>17</v>
      </c>
      <c r="G132" s="1">
        <v>899</v>
      </c>
      <c r="H132" s="1" t="str">
        <f t="shared" si="4"/>
        <v>Below 20k</v>
      </c>
      <c r="I132" s="1">
        <v>915</v>
      </c>
      <c r="J132" s="1" t="s">
        <v>958</v>
      </c>
      <c r="K132" s="10">
        <f t="shared" si="5"/>
        <v>16</v>
      </c>
    </row>
    <row r="133" spans="1:11" x14ac:dyDescent="0.3">
      <c r="A133" s="9" t="s">
        <v>592</v>
      </c>
      <c r="B133" s="1" t="s">
        <v>593</v>
      </c>
      <c r="C133" s="1" t="s">
        <v>311</v>
      </c>
      <c r="D133" s="1">
        <v>4</v>
      </c>
      <c r="E133" s="1">
        <v>1180</v>
      </c>
      <c r="F133" s="1">
        <v>125</v>
      </c>
      <c r="G133" s="1">
        <v>1749</v>
      </c>
      <c r="H133" s="1" t="str">
        <f t="shared" si="4"/>
        <v>Below 20k</v>
      </c>
      <c r="I133" s="1">
        <v>1849</v>
      </c>
      <c r="J133" s="1" t="s">
        <v>942</v>
      </c>
      <c r="K133" s="10">
        <f t="shared" si="5"/>
        <v>100</v>
      </c>
    </row>
    <row r="134" spans="1:11" x14ac:dyDescent="0.3">
      <c r="A134" s="9" t="s">
        <v>632</v>
      </c>
      <c r="B134" s="1" t="s">
        <v>633</v>
      </c>
      <c r="C134" s="1" t="s">
        <v>311</v>
      </c>
      <c r="D134" s="1">
        <v>4.0999999999999996</v>
      </c>
      <c r="E134" s="1">
        <v>743</v>
      </c>
      <c r="F134" s="1">
        <v>70</v>
      </c>
      <c r="G134" s="1">
        <v>1499</v>
      </c>
      <c r="H134" s="1" t="str">
        <f t="shared" si="4"/>
        <v>Below 20k</v>
      </c>
      <c r="I134" s="1">
        <v>2099</v>
      </c>
      <c r="J134" s="1" t="s">
        <v>966</v>
      </c>
      <c r="K134" s="10">
        <f t="shared" si="5"/>
        <v>600</v>
      </c>
    </row>
    <row r="135" spans="1:11" x14ac:dyDescent="0.3">
      <c r="A135" s="9" t="s">
        <v>763</v>
      </c>
      <c r="B135" s="1" t="s">
        <v>764</v>
      </c>
      <c r="C135" s="1" t="s">
        <v>311</v>
      </c>
      <c r="D135" s="1">
        <v>4</v>
      </c>
      <c r="E135" s="1">
        <v>1040</v>
      </c>
      <c r="F135" s="1">
        <v>100</v>
      </c>
      <c r="G135" s="1">
        <v>1305</v>
      </c>
      <c r="H135" s="1" t="str">
        <f t="shared" si="4"/>
        <v>Below 20k</v>
      </c>
      <c r="I135" s="1">
        <v>1369</v>
      </c>
      <c r="J135" s="1" t="s">
        <v>953</v>
      </c>
      <c r="K135" s="10">
        <f t="shared" si="5"/>
        <v>64</v>
      </c>
    </row>
    <row r="136" spans="1:11" x14ac:dyDescent="0.3">
      <c r="A136" s="9" t="s">
        <v>763</v>
      </c>
      <c r="B136" s="1" t="s">
        <v>765</v>
      </c>
      <c r="C136" s="1" t="s">
        <v>311</v>
      </c>
      <c r="D136" s="1">
        <v>4</v>
      </c>
      <c r="E136" s="1">
        <v>1040</v>
      </c>
      <c r="F136" s="1">
        <v>100</v>
      </c>
      <c r="G136" s="1">
        <v>1305</v>
      </c>
      <c r="H136" s="1" t="str">
        <f t="shared" si="4"/>
        <v>Below 20k</v>
      </c>
      <c r="I136" s="1">
        <v>1369</v>
      </c>
      <c r="J136" s="1" t="s">
        <v>953</v>
      </c>
      <c r="K136" s="10">
        <f t="shared" si="5"/>
        <v>64</v>
      </c>
    </row>
    <row r="137" spans="1:11" x14ac:dyDescent="0.3">
      <c r="A137" s="9" t="s">
        <v>776</v>
      </c>
      <c r="B137" s="1" t="s">
        <v>777</v>
      </c>
      <c r="C137" s="1" t="s">
        <v>311</v>
      </c>
      <c r="D137" s="1">
        <v>4.0999999999999996</v>
      </c>
      <c r="E137" s="1">
        <v>320</v>
      </c>
      <c r="F137" s="1">
        <v>33</v>
      </c>
      <c r="G137" s="1">
        <v>1253</v>
      </c>
      <c r="H137" s="1" t="str">
        <f t="shared" si="4"/>
        <v>Below 20k</v>
      </c>
      <c r="I137" s="1">
        <v>1299</v>
      </c>
      <c r="J137" s="1" t="s">
        <v>948</v>
      </c>
      <c r="K137" s="10">
        <f t="shared" si="5"/>
        <v>46</v>
      </c>
    </row>
    <row r="138" spans="1:11" x14ac:dyDescent="0.3">
      <c r="A138" s="9" t="s">
        <v>844</v>
      </c>
      <c r="B138" s="1" t="s">
        <v>845</v>
      </c>
      <c r="C138" s="1" t="s">
        <v>311</v>
      </c>
      <c r="D138" s="1">
        <v>4</v>
      </c>
      <c r="E138" s="1">
        <v>1040</v>
      </c>
      <c r="F138" s="1">
        <v>100</v>
      </c>
      <c r="G138" s="1">
        <v>1305</v>
      </c>
      <c r="H138" s="1" t="str">
        <f t="shared" si="4"/>
        <v>Below 20k</v>
      </c>
      <c r="I138" s="1">
        <v>1369</v>
      </c>
      <c r="J138" s="1" t="s">
        <v>953</v>
      </c>
      <c r="K138" s="10">
        <f t="shared" si="5"/>
        <v>64</v>
      </c>
    </row>
    <row r="139" spans="1:11" x14ac:dyDescent="0.3">
      <c r="A139" s="9" t="s">
        <v>484</v>
      </c>
      <c r="B139" s="1" t="s">
        <v>485</v>
      </c>
      <c r="C139" s="1" t="s">
        <v>311</v>
      </c>
      <c r="D139" s="1">
        <v>4.0999999999999996</v>
      </c>
      <c r="E139" s="1">
        <v>1667</v>
      </c>
      <c r="F139" s="1">
        <v>160</v>
      </c>
      <c r="G139" s="1">
        <v>1480</v>
      </c>
      <c r="H139" s="1" t="str">
        <f t="shared" si="4"/>
        <v>Below 20k</v>
      </c>
      <c r="I139" s="1">
        <v>1620</v>
      </c>
      <c r="J139" s="1" t="s">
        <v>945</v>
      </c>
      <c r="K139" s="10">
        <f t="shared" si="5"/>
        <v>140</v>
      </c>
    </row>
    <row r="140" spans="1:11" x14ac:dyDescent="0.3">
      <c r="A140" s="9" t="s">
        <v>815</v>
      </c>
      <c r="B140" s="1" t="s">
        <v>817</v>
      </c>
      <c r="C140" s="1" t="s">
        <v>816</v>
      </c>
      <c r="D140" s="1">
        <v>3.8</v>
      </c>
      <c r="E140" s="1">
        <v>81</v>
      </c>
      <c r="F140" s="1">
        <v>6</v>
      </c>
      <c r="G140" s="1">
        <v>1280</v>
      </c>
      <c r="H140" s="1" t="str">
        <f t="shared" si="4"/>
        <v>Below 20k</v>
      </c>
      <c r="I140" s="1">
        <v>1299</v>
      </c>
      <c r="J140" s="1" t="s">
        <v>958</v>
      </c>
      <c r="K140" s="10">
        <f t="shared" si="5"/>
        <v>19</v>
      </c>
    </row>
    <row r="141" spans="1:11" x14ac:dyDescent="0.3">
      <c r="A141" s="9" t="s">
        <v>378</v>
      </c>
      <c r="B141" s="1" t="s">
        <v>380</v>
      </c>
      <c r="C141" s="1" t="s">
        <v>379</v>
      </c>
      <c r="D141" s="1">
        <v>4</v>
      </c>
      <c r="E141" s="1">
        <v>18954</v>
      </c>
      <c r="F141" s="1">
        <v>2015</v>
      </c>
      <c r="G141" s="1">
        <v>1649</v>
      </c>
      <c r="H141" s="1" t="str">
        <f t="shared" si="4"/>
        <v>Below 20k</v>
      </c>
      <c r="I141" s="1">
        <v>1799</v>
      </c>
      <c r="J141" s="1" t="s">
        <v>945</v>
      </c>
      <c r="K141" s="10">
        <f t="shared" si="5"/>
        <v>150</v>
      </c>
    </row>
    <row r="142" spans="1:11" x14ac:dyDescent="0.3">
      <c r="A142" s="9" t="s">
        <v>482</v>
      </c>
      <c r="B142" s="1" t="s">
        <v>483</v>
      </c>
      <c r="C142" s="1" t="s">
        <v>379</v>
      </c>
      <c r="D142" s="1">
        <v>3.9</v>
      </c>
      <c r="E142" s="1">
        <v>15379</v>
      </c>
      <c r="F142" s="1">
        <v>1196</v>
      </c>
      <c r="G142" s="1">
        <v>1250</v>
      </c>
      <c r="H142" s="1" t="str">
        <f t="shared" si="4"/>
        <v>Below 20k</v>
      </c>
      <c r="I142" s="1">
        <v>1349</v>
      </c>
      <c r="J142" s="1" t="s">
        <v>971</v>
      </c>
      <c r="K142" s="10">
        <f t="shared" si="5"/>
        <v>99</v>
      </c>
    </row>
    <row r="143" spans="1:11" x14ac:dyDescent="0.3">
      <c r="A143" s="9" t="s">
        <v>489</v>
      </c>
      <c r="B143" s="1" t="s">
        <v>490</v>
      </c>
      <c r="C143" s="1" t="s">
        <v>379</v>
      </c>
      <c r="D143" s="1">
        <v>4.0999999999999996</v>
      </c>
      <c r="E143" s="1">
        <v>14048</v>
      </c>
      <c r="F143" s="1">
        <v>1012</v>
      </c>
      <c r="G143" s="1">
        <v>1070</v>
      </c>
      <c r="H143" s="1" t="str">
        <f t="shared" si="4"/>
        <v>Below 20k</v>
      </c>
      <c r="I143" s="1">
        <v>1120</v>
      </c>
      <c r="J143" s="1" t="s">
        <v>953</v>
      </c>
      <c r="K143" s="10">
        <f t="shared" si="5"/>
        <v>50</v>
      </c>
    </row>
    <row r="144" spans="1:11" x14ac:dyDescent="0.3">
      <c r="A144" s="9" t="s">
        <v>482</v>
      </c>
      <c r="B144" s="1" t="s">
        <v>483</v>
      </c>
      <c r="C144" s="1" t="s">
        <v>379</v>
      </c>
      <c r="D144" s="1">
        <v>3.9</v>
      </c>
      <c r="E144" s="1">
        <v>15379</v>
      </c>
      <c r="F144" s="1">
        <v>1196</v>
      </c>
      <c r="G144" s="1">
        <v>1199</v>
      </c>
      <c r="H144" s="1" t="str">
        <f t="shared" si="4"/>
        <v>Below 20k</v>
      </c>
      <c r="I144" s="1">
        <v>1399</v>
      </c>
      <c r="J144" s="1" t="s">
        <v>957</v>
      </c>
      <c r="K144" s="10">
        <f t="shared" si="5"/>
        <v>200</v>
      </c>
    </row>
    <row r="145" spans="1:11" x14ac:dyDescent="0.3">
      <c r="A145" s="9" t="s">
        <v>618</v>
      </c>
      <c r="B145" s="1" t="s">
        <v>619</v>
      </c>
      <c r="C145" s="1" t="s">
        <v>379</v>
      </c>
      <c r="D145" s="1">
        <v>4.0999999999999996</v>
      </c>
      <c r="E145" s="1">
        <v>28575</v>
      </c>
      <c r="F145" s="1">
        <v>2219</v>
      </c>
      <c r="G145" s="1">
        <v>1149</v>
      </c>
      <c r="H145" s="1" t="str">
        <f t="shared" si="4"/>
        <v>Below 20k</v>
      </c>
      <c r="I145" s="1">
        <v>1199</v>
      </c>
      <c r="J145" s="1" t="s">
        <v>953</v>
      </c>
      <c r="K145" s="10">
        <f t="shared" si="5"/>
        <v>50</v>
      </c>
    </row>
    <row r="146" spans="1:11" x14ac:dyDescent="0.3">
      <c r="A146" s="9" t="s">
        <v>482</v>
      </c>
      <c r="B146" s="1" t="s">
        <v>483</v>
      </c>
      <c r="C146" s="1" t="s">
        <v>379</v>
      </c>
      <c r="D146" s="1">
        <v>3.9</v>
      </c>
      <c r="E146" s="1">
        <v>15379</v>
      </c>
      <c r="F146" s="1">
        <v>1196</v>
      </c>
      <c r="G146" s="1">
        <v>1160</v>
      </c>
      <c r="H146" s="1" t="str">
        <f t="shared" si="4"/>
        <v>Below 20k</v>
      </c>
      <c r="I146" s="1">
        <v>1280</v>
      </c>
      <c r="J146" s="1" t="s">
        <v>946</v>
      </c>
      <c r="K146" s="10">
        <f t="shared" si="5"/>
        <v>120</v>
      </c>
    </row>
    <row r="147" spans="1:11" x14ac:dyDescent="0.3">
      <c r="A147" s="9" t="s">
        <v>482</v>
      </c>
      <c r="B147" s="1" t="s">
        <v>631</v>
      </c>
      <c r="C147" s="1" t="s">
        <v>379</v>
      </c>
      <c r="D147" s="1">
        <v>3.9</v>
      </c>
      <c r="E147" s="1">
        <v>15379</v>
      </c>
      <c r="F147" s="1">
        <v>1196</v>
      </c>
      <c r="G147" s="1">
        <v>1170</v>
      </c>
      <c r="H147" s="1" t="str">
        <f t="shared" si="4"/>
        <v>Below 20k</v>
      </c>
      <c r="I147" s="1">
        <v>1250</v>
      </c>
      <c r="J147" s="1" t="s">
        <v>939</v>
      </c>
      <c r="K147" s="10">
        <f t="shared" si="5"/>
        <v>80</v>
      </c>
    </row>
    <row r="148" spans="1:11" x14ac:dyDescent="0.3">
      <c r="A148" s="9" t="s">
        <v>664</v>
      </c>
      <c r="B148" s="1" t="s">
        <v>665</v>
      </c>
      <c r="C148" s="1" t="s">
        <v>379</v>
      </c>
      <c r="D148" s="1">
        <v>4</v>
      </c>
      <c r="E148" s="1">
        <v>8203</v>
      </c>
      <c r="F148" s="1">
        <v>553</v>
      </c>
      <c r="G148" s="1">
        <v>1120</v>
      </c>
      <c r="H148" s="1" t="str">
        <f t="shared" si="4"/>
        <v>Below 20k</v>
      </c>
      <c r="I148" s="1">
        <v>1135</v>
      </c>
      <c r="J148" s="1" t="s">
        <v>958</v>
      </c>
      <c r="K148" s="10">
        <f t="shared" si="5"/>
        <v>15</v>
      </c>
    </row>
    <row r="149" spans="1:11" x14ac:dyDescent="0.3">
      <c r="A149" s="9" t="s">
        <v>715</v>
      </c>
      <c r="B149" s="1" t="s">
        <v>716</v>
      </c>
      <c r="C149" s="1" t="s">
        <v>379</v>
      </c>
      <c r="D149" s="1">
        <v>4</v>
      </c>
      <c r="E149" s="1">
        <v>1297</v>
      </c>
      <c r="F149" s="1">
        <v>135</v>
      </c>
      <c r="G149" s="1">
        <v>1395</v>
      </c>
      <c r="H149" s="1" t="str">
        <f t="shared" si="4"/>
        <v>Below 20k</v>
      </c>
      <c r="I149" s="1">
        <v>1449</v>
      </c>
      <c r="J149" s="1" t="s">
        <v>948</v>
      </c>
      <c r="K149" s="10">
        <f t="shared" si="5"/>
        <v>54</v>
      </c>
    </row>
    <row r="150" spans="1:11" x14ac:dyDescent="0.3">
      <c r="A150" s="9" t="s">
        <v>726</v>
      </c>
      <c r="B150" s="1" t="s">
        <v>631</v>
      </c>
      <c r="C150" s="1" t="s">
        <v>379</v>
      </c>
      <c r="D150" s="1">
        <v>3.9</v>
      </c>
      <c r="E150" s="1">
        <v>605</v>
      </c>
      <c r="F150" s="1">
        <v>35</v>
      </c>
      <c r="G150" s="1">
        <v>1170</v>
      </c>
      <c r="H150" s="1" t="str">
        <f t="shared" si="4"/>
        <v>Below 20k</v>
      </c>
      <c r="I150" s="1">
        <v>1280</v>
      </c>
      <c r="J150" s="1" t="s">
        <v>945</v>
      </c>
      <c r="K150" s="10">
        <f t="shared" si="5"/>
        <v>110</v>
      </c>
    </row>
    <row r="151" spans="1:11" x14ac:dyDescent="0.3">
      <c r="A151" s="9" t="s">
        <v>618</v>
      </c>
      <c r="B151" s="1" t="s">
        <v>735</v>
      </c>
      <c r="C151" s="1" t="s">
        <v>379</v>
      </c>
      <c r="D151" s="1">
        <v>4.0999999999999996</v>
      </c>
      <c r="E151" s="1">
        <v>28575</v>
      </c>
      <c r="F151" s="1">
        <v>2219</v>
      </c>
      <c r="G151" s="1">
        <v>1199</v>
      </c>
      <c r="H151" s="1" t="str">
        <f t="shared" si="4"/>
        <v>Below 20k</v>
      </c>
      <c r="I151" s="1">
        <v>1249</v>
      </c>
      <c r="J151" s="1" t="s">
        <v>953</v>
      </c>
      <c r="K151" s="10">
        <f t="shared" si="5"/>
        <v>50</v>
      </c>
    </row>
    <row r="152" spans="1:11" x14ac:dyDescent="0.3">
      <c r="A152" s="9" t="s">
        <v>738</v>
      </c>
      <c r="B152" s="1" t="s">
        <v>739</v>
      </c>
      <c r="C152" s="1" t="s">
        <v>379</v>
      </c>
      <c r="D152" s="1">
        <v>3.9</v>
      </c>
      <c r="E152" s="1">
        <v>13808</v>
      </c>
      <c r="F152" s="1">
        <v>910</v>
      </c>
      <c r="G152" s="1">
        <v>1095</v>
      </c>
      <c r="H152" s="1" t="str">
        <f t="shared" si="4"/>
        <v>Below 20k</v>
      </c>
      <c r="I152" s="1">
        <v>1130</v>
      </c>
      <c r="J152" s="1" t="s">
        <v>948</v>
      </c>
      <c r="K152" s="10">
        <f t="shared" si="5"/>
        <v>35</v>
      </c>
    </row>
    <row r="153" spans="1:11" x14ac:dyDescent="0.3">
      <c r="A153" s="9" t="s">
        <v>792</v>
      </c>
      <c r="B153" s="1" t="s">
        <v>793</v>
      </c>
      <c r="C153" s="1" t="s">
        <v>379</v>
      </c>
      <c r="D153" s="1">
        <v>4.0999999999999996</v>
      </c>
      <c r="E153" s="1">
        <v>2680</v>
      </c>
      <c r="F153" s="1">
        <v>241</v>
      </c>
      <c r="G153" s="1">
        <v>1480</v>
      </c>
      <c r="H153" s="1" t="str">
        <f t="shared" si="4"/>
        <v>Below 20k</v>
      </c>
      <c r="I153" s="1">
        <v>1499</v>
      </c>
      <c r="J153" s="1" t="s">
        <v>958</v>
      </c>
      <c r="K153" s="10">
        <f t="shared" si="5"/>
        <v>19</v>
      </c>
    </row>
    <row r="154" spans="1:11" x14ac:dyDescent="0.3">
      <c r="A154" s="9" t="s">
        <v>664</v>
      </c>
      <c r="B154" s="1" t="s">
        <v>665</v>
      </c>
      <c r="C154" s="1" t="s">
        <v>379</v>
      </c>
      <c r="D154" s="1">
        <v>4</v>
      </c>
      <c r="E154" s="1">
        <v>8203</v>
      </c>
      <c r="F154" s="1">
        <v>553</v>
      </c>
      <c r="G154" s="1">
        <v>1119</v>
      </c>
      <c r="H154" s="1" t="str">
        <f t="shared" si="4"/>
        <v>Below 20k</v>
      </c>
      <c r="I154" s="1">
        <v>1149</v>
      </c>
      <c r="J154" s="1" t="s">
        <v>955</v>
      </c>
      <c r="K154" s="10">
        <f t="shared" si="5"/>
        <v>30</v>
      </c>
    </row>
    <row r="155" spans="1:11" x14ac:dyDescent="0.3">
      <c r="A155" s="9" t="s">
        <v>813</v>
      </c>
      <c r="B155" s="1" t="s">
        <v>814</v>
      </c>
      <c r="C155" s="1" t="s">
        <v>379</v>
      </c>
      <c r="D155" s="1">
        <v>4.4000000000000004</v>
      </c>
      <c r="E155" s="1">
        <v>19</v>
      </c>
      <c r="F155" s="1">
        <v>0</v>
      </c>
      <c r="G155" s="1">
        <v>1199</v>
      </c>
      <c r="H155" s="1" t="str">
        <f t="shared" si="4"/>
        <v>Below 20k</v>
      </c>
      <c r="I155" s="1">
        <v>1249</v>
      </c>
      <c r="J155" s="1" t="s">
        <v>953</v>
      </c>
      <c r="K155" s="10">
        <f t="shared" si="5"/>
        <v>50</v>
      </c>
    </row>
    <row r="156" spans="1:11" x14ac:dyDescent="0.3">
      <c r="A156" s="9" t="s">
        <v>618</v>
      </c>
      <c r="B156" s="1" t="s">
        <v>837</v>
      </c>
      <c r="C156" s="1" t="s">
        <v>379</v>
      </c>
      <c r="D156" s="1">
        <v>4.0999999999999996</v>
      </c>
      <c r="E156" s="1">
        <v>28575</v>
      </c>
      <c r="F156" s="1">
        <v>2219</v>
      </c>
      <c r="G156" s="1">
        <v>1120</v>
      </c>
      <c r="H156" s="1" t="str">
        <f t="shared" si="4"/>
        <v>Below 20k</v>
      </c>
      <c r="I156" s="1">
        <v>1140</v>
      </c>
      <c r="J156" s="1" t="s">
        <v>958</v>
      </c>
      <c r="K156" s="10">
        <f t="shared" si="5"/>
        <v>20</v>
      </c>
    </row>
    <row r="157" spans="1:11" x14ac:dyDescent="0.3">
      <c r="A157" s="9" t="s">
        <v>482</v>
      </c>
      <c r="B157" s="1" t="s">
        <v>879</v>
      </c>
      <c r="C157" s="1" t="s">
        <v>379</v>
      </c>
      <c r="D157" s="1">
        <v>3.9</v>
      </c>
      <c r="E157" s="1">
        <v>15379</v>
      </c>
      <c r="F157" s="1">
        <v>1196</v>
      </c>
      <c r="G157" s="1">
        <v>1250</v>
      </c>
      <c r="H157" s="1" t="str">
        <f t="shared" si="4"/>
        <v>Below 20k</v>
      </c>
      <c r="I157" s="1">
        <v>1300</v>
      </c>
      <c r="J157" s="1" t="s">
        <v>948</v>
      </c>
      <c r="K157" s="10">
        <f t="shared" si="5"/>
        <v>50</v>
      </c>
    </row>
    <row r="158" spans="1:11" x14ac:dyDescent="0.3">
      <c r="A158" s="9" t="s">
        <v>235</v>
      </c>
      <c r="B158" s="1" t="s">
        <v>237</v>
      </c>
      <c r="C158" s="1" t="s">
        <v>236</v>
      </c>
      <c r="D158" s="1">
        <v>4.2</v>
      </c>
      <c r="E158" s="1">
        <v>29491</v>
      </c>
      <c r="F158" s="1">
        <v>3158</v>
      </c>
      <c r="G158" s="1">
        <v>1680</v>
      </c>
      <c r="H158" s="1" t="str">
        <f t="shared" si="4"/>
        <v>Below 20k</v>
      </c>
      <c r="I158" s="1">
        <v>1849</v>
      </c>
      <c r="J158" s="1" t="s">
        <v>946</v>
      </c>
      <c r="K158" s="10">
        <f t="shared" si="5"/>
        <v>169</v>
      </c>
    </row>
    <row r="159" spans="1:11" x14ac:dyDescent="0.3">
      <c r="A159" s="9" t="s">
        <v>284</v>
      </c>
      <c r="B159" s="1" t="s">
        <v>285</v>
      </c>
      <c r="C159" s="1" t="s">
        <v>236</v>
      </c>
      <c r="D159" s="1">
        <v>4.2</v>
      </c>
      <c r="E159" s="1">
        <v>27020</v>
      </c>
      <c r="F159" s="1">
        <v>2785</v>
      </c>
      <c r="G159" s="1">
        <v>1212</v>
      </c>
      <c r="H159" s="1" t="str">
        <f t="shared" si="4"/>
        <v>Below 20k</v>
      </c>
      <c r="I159" s="1">
        <v>1319</v>
      </c>
      <c r="J159" s="1" t="s">
        <v>945</v>
      </c>
      <c r="K159" s="10">
        <f t="shared" si="5"/>
        <v>107</v>
      </c>
    </row>
    <row r="160" spans="1:11" x14ac:dyDescent="0.3">
      <c r="A160" s="9" t="s">
        <v>319</v>
      </c>
      <c r="B160" s="1" t="s">
        <v>320</v>
      </c>
      <c r="C160" s="1" t="s">
        <v>236</v>
      </c>
      <c r="D160" s="1">
        <v>4.0999999999999996</v>
      </c>
      <c r="E160" s="1">
        <v>3798</v>
      </c>
      <c r="F160" s="1">
        <v>341</v>
      </c>
      <c r="G160" s="1">
        <v>1099</v>
      </c>
      <c r="H160" s="1" t="str">
        <f t="shared" si="4"/>
        <v>Below 20k</v>
      </c>
      <c r="I160" s="1">
        <v>1129</v>
      </c>
      <c r="J160" s="1" t="s">
        <v>955</v>
      </c>
      <c r="K160" s="10">
        <f t="shared" si="5"/>
        <v>30</v>
      </c>
    </row>
    <row r="161" spans="1:11" x14ac:dyDescent="0.3">
      <c r="A161" s="9" t="s">
        <v>319</v>
      </c>
      <c r="B161" s="1" t="s">
        <v>321</v>
      </c>
      <c r="C161" s="1" t="s">
        <v>236</v>
      </c>
      <c r="D161" s="1">
        <v>4.0999999999999996</v>
      </c>
      <c r="E161" s="1">
        <v>1888</v>
      </c>
      <c r="F161" s="1">
        <v>186</v>
      </c>
      <c r="G161" s="1">
        <v>1099</v>
      </c>
      <c r="H161" s="1" t="str">
        <f t="shared" si="4"/>
        <v>Below 20k</v>
      </c>
      <c r="I161" s="1">
        <v>1129</v>
      </c>
      <c r="J161" s="1" t="s">
        <v>955</v>
      </c>
      <c r="K161" s="10">
        <f t="shared" si="5"/>
        <v>30</v>
      </c>
    </row>
    <row r="162" spans="1:11" x14ac:dyDescent="0.3">
      <c r="A162" s="9" t="s">
        <v>284</v>
      </c>
      <c r="B162" s="1" t="s">
        <v>326</v>
      </c>
      <c r="C162" s="1" t="s">
        <v>236</v>
      </c>
      <c r="D162" s="1">
        <v>4.2</v>
      </c>
      <c r="E162" s="1">
        <v>19030</v>
      </c>
      <c r="F162" s="1">
        <v>2104</v>
      </c>
      <c r="G162" s="1">
        <v>1329</v>
      </c>
      <c r="H162" s="1" t="str">
        <f t="shared" si="4"/>
        <v>Below 20k</v>
      </c>
      <c r="I162" s="1">
        <v>1389</v>
      </c>
      <c r="J162" s="1" t="s">
        <v>953</v>
      </c>
      <c r="K162" s="10">
        <f t="shared" si="5"/>
        <v>60</v>
      </c>
    </row>
    <row r="163" spans="1:11" x14ac:dyDescent="0.3">
      <c r="A163" s="9" t="s">
        <v>625</v>
      </c>
      <c r="B163" s="1" t="s">
        <v>626</v>
      </c>
      <c r="C163" s="1" t="s">
        <v>236</v>
      </c>
      <c r="D163" s="1">
        <v>4.2</v>
      </c>
      <c r="E163" s="1">
        <v>1372</v>
      </c>
      <c r="F163" s="1">
        <v>111</v>
      </c>
      <c r="G163" s="1">
        <v>1945</v>
      </c>
      <c r="H163" s="1" t="str">
        <f t="shared" si="4"/>
        <v>Below 20k</v>
      </c>
      <c r="I163" s="1">
        <v>2048</v>
      </c>
      <c r="J163" s="1" t="s">
        <v>942</v>
      </c>
      <c r="K163" s="10">
        <f t="shared" si="5"/>
        <v>103</v>
      </c>
    </row>
    <row r="164" spans="1:11" x14ac:dyDescent="0.3">
      <c r="A164" s="9" t="s">
        <v>781</v>
      </c>
      <c r="B164" s="1" t="s">
        <v>782</v>
      </c>
      <c r="C164" s="1" t="s">
        <v>236</v>
      </c>
      <c r="D164" s="1">
        <v>4.0999999999999996</v>
      </c>
      <c r="E164" s="1">
        <v>294</v>
      </c>
      <c r="F164" s="1">
        <v>55</v>
      </c>
      <c r="G164" s="1">
        <v>7799</v>
      </c>
      <c r="H164" s="1" t="str">
        <f t="shared" si="4"/>
        <v>Below 20k</v>
      </c>
      <c r="I164" s="1">
        <v>8449</v>
      </c>
      <c r="J164" s="1" t="s">
        <v>971</v>
      </c>
      <c r="K164" s="10">
        <f t="shared" si="5"/>
        <v>650</v>
      </c>
    </row>
    <row r="165" spans="1:11" x14ac:dyDescent="0.3">
      <c r="A165" s="9" t="s">
        <v>826</v>
      </c>
      <c r="B165" s="1" t="s">
        <v>827</v>
      </c>
      <c r="C165" s="1" t="s">
        <v>236</v>
      </c>
      <c r="D165" s="1">
        <v>4.0999999999999996</v>
      </c>
      <c r="E165" s="1">
        <v>8035</v>
      </c>
      <c r="F165" s="1">
        <v>807</v>
      </c>
      <c r="G165" s="1">
        <v>1680</v>
      </c>
      <c r="H165" s="1" t="str">
        <f t="shared" si="4"/>
        <v>Below 20k</v>
      </c>
      <c r="I165" s="1">
        <v>1849</v>
      </c>
      <c r="J165" s="1" t="s">
        <v>946</v>
      </c>
      <c r="K165" s="10">
        <f t="shared" si="5"/>
        <v>169</v>
      </c>
    </row>
    <row r="166" spans="1:11" x14ac:dyDescent="0.3">
      <c r="A166" s="9" t="s">
        <v>870</v>
      </c>
      <c r="B166" s="1" t="s">
        <v>871</v>
      </c>
      <c r="C166" s="1" t="s">
        <v>236</v>
      </c>
      <c r="D166" s="1">
        <v>4.0999999999999996</v>
      </c>
      <c r="E166" s="1">
        <v>12357</v>
      </c>
      <c r="F166" s="1">
        <v>1173</v>
      </c>
      <c r="G166" s="1">
        <v>1410</v>
      </c>
      <c r="H166" s="1" t="str">
        <f t="shared" si="4"/>
        <v>Below 20k</v>
      </c>
      <c r="I166" s="1">
        <v>1590</v>
      </c>
      <c r="J166" s="1" t="s">
        <v>940</v>
      </c>
      <c r="K166" s="10">
        <f t="shared" si="5"/>
        <v>180</v>
      </c>
    </row>
    <row r="167" spans="1:11" x14ac:dyDescent="0.3">
      <c r="A167" s="9" t="s">
        <v>888</v>
      </c>
      <c r="B167" s="1" t="s">
        <v>889</v>
      </c>
      <c r="C167" s="1" t="s">
        <v>236</v>
      </c>
      <c r="D167" s="1">
        <v>3.9</v>
      </c>
      <c r="E167" s="1">
        <v>1290</v>
      </c>
      <c r="F167" s="1">
        <v>119</v>
      </c>
      <c r="G167" s="1">
        <v>1571</v>
      </c>
      <c r="H167" s="1" t="str">
        <f t="shared" si="4"/>
        <v>Below 20k</v>
      </c>
      <c r="I167" s="1">
        <v>1749</v>
      </c>
      <c r="J167" s="1" t="s">
        <v>944</v>
      </c>
      <c r="K167" s="10">
        <f t="shared" si="5"/>
        <v>178</v>
      </c>
    </row>
    <row r="168" spans="1:11" x14ac:dyDescent="0.3">
      <c r="A168" s="9" t="s">
        <v>771</v>
      </c>
      <c r="B168" s="1" t="s">
        <v>773</v>
      </c>
      <c r="C168" s="1" t="s">
        <v>772</v>
      </c>
      <c r="D168" s="1">
        <v>3.7</v>
      </c>
      <c r="E168" s="1">
        <v>9</v>
      </c>
      <c r="F168" s="1">
        <v>0</v>
      </c>
      <c r="G168" s="1">
        <v>1249</v>
      </c>
      <c r="H168" s="1" t="str">
        <f t="shared" si="4"/>
        <v>Below 20k</v>
      </c>
      <c r="I168" s="1">
        <v>1299</v>
      </c>
      <c r="J168" s="1" t="s">
        <v>948</v>
      </c>
      <c r="K168" s="10">
        <f t="shared" si="5"/>
        <v>50</v>
      </c>
    </row>
    <row r="169" spans="1:11" x14ac:dyDescent="0.3">
      <c r="A169" s="9" t="s">
        <v>153</v>
      </c>
      <c r="B169" s="1" t="s">
        <v>155</v>
      </c>
      <c r="C169" s="1" t="s">
        <v>154</v>
      </c>
      <c r="D169" s="1">
        <v>4.2</v>
      </c>
      <c r="E169" s="1">
        <v>1828</v>
      </c>
      <c r="F169" s="1">
        <v>238</v>
      </c>
      <c r="G169" s="1">
        <v>5999</v>
      </c>
      <c r="H169" s="1" t="str">
        <f t="shared" si="4"/>
        <v>Below 20k</v>
      </c>
      <c r="I169" s="1">
        <v>9499</v>
      </c>
      <c r="J169" s="1" t="s">
        <v>973</v>
      </c>
      <c r="K169" s="10">
        <f t="shared" si="5"/>
        <v>3500</v>
      </c>
    </row>
    <row r="170" spans="1:11" x14ac:dyDescent="0.3">
      <c r="A170" s="9" t="s">
        <v>265</v>
      </c>
      <c r="B170" s="1" t="s">
        <v>266</v>
      </c>
      <c r="C170" s="1" t="s">
        <v>154</v>
      </c>
      <c r="D170" s="1">
        <v>3.9</v>
      </c>
      <c r="E170" s="1">
        <v>1036</v>
      </c>
      <c r="F170" s="1">
        <v>75</v>
      </c>
      <c r="G170" s="1">
        <v>958</v>
      </c>
      <c r="H170" s="1" t="str">
        <f t="shared" si="4"/>
        <v>Below 20k</v>
      </c>
      <c r="I170" s="1">
        <v>999</v>
      </c>
      <c r="J170" s="1" t="s">
        <v>953</v>
      </c>
      <c r="K170" s="10">
        <f t="shared" si="5"/>
        <v>41</v>
      </c>
    </row>
    <row r="171" spans="1:11" x14ac:dyDescent="0.3">
      <c r="A171" s="9" t="s">
        <v>265</v>
      </c>
      <c r="B171" s="1" t="s">
        <v>417</v>
      </c>
      <c r="C171" s="1" t="s">
        <v>154</v>
      </c>
      <c r="D171" s="1">
        <v>3.8</v>
      </c>
      <c r="E171" s="1">
        <v>717</v>
      </c>
      <c r="F171" s="1">
        <v>65</v>
      </c>
      <c r="G171" s="1">
        <v>943</v>
      </c>
      <c r="H171" s="1" t="str">
        <f t="shared" si="4"/>
        <v>Below 20k</v>
      </c>
      <c r="I171" s="1">
        <v>992</v>
      </c>
      <c r="J171" s="1" t="s">
        <v>953</v>
      </c>
      <c r="K171" s="10">
        <f t="shared" si="5"/>
        <v>49</v>
      </c>
    </row>
    <row r="172" spans="1:11" x14ac:dyDescent="0.3">
      <c r="A172" s="9" t="s">
        <v>468</v>
      </c>
      <c r="B172" s="1" t="s">
        <v>469</v>
      </c>
      <c r="C172" s="1" t="s">
        <v>154</v>
      </c>
      <c r="D172" s="1">
        <v>3.9</v>
      </c>
      <c r="E172" s="1">
        <v>1734</v>
      </c>
      <c r="F172" s="1">
        <v>132</v>
      </c>
      <c r="G172" s="1">
        <v>1236</v>
      </c>
      <c r="H172" s="1" t="str">
        <f t="shared" si="4"/>
        <v>Below 20k</v>
      </c>
      <c r="I172" s="1">
        <v>1309</v>
      </c>
      <c r="J172" s="1" t="s">
        <v>942</v>
      </c>
      <c r="K172" s="10">
        <f t="shared" si="5"/>
        <v>73</v>
      </c>
    </row>
    <row r="173" spans="1:11" x14ac:dyDescent="0.3">
      <c r="A173" s="9" t="s">
        <v>470</v>
      </c>
      <c r="B173" s="1" t="s">
        <v>471</v>
      </c>
      <c r="C173" s="1" t="s">
        <v>154</v>
      </c>
      <c r="D173" s="1">
        <v>3.9</v>
      </c>
      <c r="E173" s="1">
        <v>13997</v>
      </c>
      <c r="F173" s="1">
        <v>1227</v>
      </c>
      <c r="G173" s="1">
        <v>947</v>
      </c>
      <c r="H173" s="1" t="str">
        <f t="shared" si="4"/>
        <v>Below 20k</v>
      </c>
      <c r="I173" s="1">
        <v>1010</v>
      </c>
      <c r="J173" s="1" t="s">
        <v>939</v>
      </c>
      <c r="K173" s="10">
        <f t="shared" si="5"/>
        <v>63</v>
      </c>
    </row>
    <row r="174" spans="1:11" x14ac:dyDescent="0.3">
      <c r="A174" s="9" t="s">
        <v>472</v>
      </c>
      <c r="B174" s="1" t="s">
        <v>473</v>
      </c>
      <c r="C174" s="1" t="s">
        <v>154</v>
      </c>
      <c r="D174" s="1">
        <v>3.8</v>
      </c>
      <c r="E174" s="1">
        <v>263</v>
      </c>
      <c r="F174" s="1">
        <v>17</v>
      </c>
      <c r="G174" s="1">
        <v>940</v>
      </c>
      <c r="H174" s="1" t="str">
        <f t="shared" si="4"/>
        <v>Below 20k</v>
      </c>
      <c r="I174" s="1">
        <v>968</v>
      </c>
      <c r="J174" s="1" t="s">
        <v>955</v>
      </c>
      <c r="K174" s="10">
        <f t="shared" si="5"/>
        <v>28</v>
      </c>
    </row>
    <row r="175" spans="1:11" x14ac:dyDescent="0.3">
      <c r="A175" s="9" t="s">
        <v>472</v>
      </c>
      <c r="B175" s="1" t="s">
        <v>473</v>
      </c>
      <c r="C175" s="1" t="s">
        <v>154</v>
      </c>
      <c r="D175" s="1">
        <v>3.8</v>
      </c>
      <c r="E175" s="1">
        <v>263</v>
      </c>
      <c r="F175" s="1">
        <v>17</v>
      </c>
      <c r="G175" s="1">
        <v>917</v>
      </c>
      <c r="H175" s="1" t="str">
        <f t="shared" si="4"/>
        <v>Below 20k</v>
      </c>
      <c r="I175" s="1">
        <v>980</v>
      </c>
      <c r="J175" s="1" t="s">
        <v>939</v>
      </c>
      <c r="K175" s="10">
        <f t="shared" si="5"/>
        <v>63</v>
      </c>
    </row>
    <row r="176" spans="1:11" x14ac:dyDescent="0.3">
      <c r="A176" s="9" t="s">
        <v>521</v>
      </c>
      <c r="B176" s="1" t="s">
        <v>522</v>
      </c>
      <c r="C176" s="1" t="s">
        <v>154</v>
      </c>
      <c r="D176" s="1">
        <v>4</v>
      </c>
      <c r="E176" s="1">
        <v>239</v>
      </c>
      <c r="F176" s="1">
        <v>14</v>
      </c>
      <c r="G176" s="1">
        <v>1142</v>
      </c>
      <c r="H176" s="1" t="str">
        <f t="shared" si="4"/>
        <v>Below 20k</v>
      </c>
      <c r="I176" s="1">
        <v>1219</v>
      </c>
      <c r="J176" s="1" t="s">
        <v>939</v>
      </c>
      <c r="K176" s="10">
        <f t="shared" si="5"/>
        <v>77</v>
      </c>
    </row>
    <row r="177" spans="1:11" x14ac:dyDescent="0.3">
      <c r="A177" s="9" t="s">
        <v>521</v>
      </c>
      <c r="B177" s="1" t="s">
        <v>523</v>
      </c>
      <c r="C177" s="1" t="s">
        <v>154</v>
      </c>
      <c r="D177" s="1">
        <v>3.6</v>
      </c>
      <c r="E177" s="1">
        <v>55</v>
      </c>
      <c r="F177" s="1">
        <v>3</v>
      </c>
      <c r="G177" s="1">
        <v>1140</v>
      </c>
      <c r="H177" s="1" t="str">
        <f t="shared" si="4"/>
        <v>Below 20k</v>
      </c>
      <c r="I177" s="1">
        <v>1219</v>
      </c>
      <c r="J177" s="1" t="s">
        <v>939</v>
      </c>
      <c r="K177" s="10">
        <f t="shared" si="5"/>
        <v>79</v>
      </c>
    </row>
    <row r="178" spans="1:11" x14ac:dyDescent="0.3">
      <c r="A178" s="9" t="s">
        <v>635</v>
      </c>
      <c r="B178" s="1" t="s">
        <v>636</v>
      </c>
      <c r="C178" s="1" t="s">
        <v>154</v>
      </c>
      <c r="D178" s="1">
        <v>3.8</v>
      </c>
      <c r="E178" s="1">
        <v>1072</v>
      </c>
      <c r="F178" s="1">
        <v>77</v>
      </c>
      <c r="G178" s="1">
        <v>1105</v>
      </c>
      <c r="H178" s="1" t="str">
        <f t="shared" si="4"/>
        <v>Below 20k</v>
      </c>
      <c r="I178" s="1">
        <v>1160</v>
      </c>
      <c r="J178" s="1" t="s">
        <v>953</v>
      </c>
      <c r="K178" s="10">
        <f t="shared" si="5"/>
        <v>55</v>
      </c>
    </row>
    <row r="179" spans="1:11" x14ac:dyDescent="0.3">
      <c r="A179" s="9" t="s">
        <v>635</v>
      </c>
      <c r="B179" s="1" t="s">
        <v>636</v>
      </c>
      <c r="C179" s="1" t="s">
        <v>154</v>
      </c>
      <c r="D179" s="1">
        <v>3.8</v>
      </c>
      <c r="E179" s="1">
        <v>1072</v>
      </c>
      <c r="F179" s="1">
        <v>77</v>
      </c>
      <c r="G179" s="1">
        <v>1099</v>
      </c>
      <c r="H179" s="1" t="str">
        <f t="shared" si="4"/>
        <v>Below 20k</v>
      </c>
      <c r="I179" s="1">
        <v>1172</v>
      </c>
      <c r="J179" s="1" t="s">
        <v>939</v>
      </c>
      <c r="K179" s="10">
        <f t="shared" si="5"/>
        <v>73</v>
      </c>
    </row>
    <row r="180" spans="1:11" x14ac:dyDescent="0.3">
      <c r="A180" s="9" t="s">
        <v>800</v>
      </c>
      <c r="B180" s="1" t="s">
        <v>801</v>
      </c>
      <c r="C180" s="1" t="s">
        <v>154</v>
      </c>
      <c r="D180" s="1">
        <v>3.8</v>
      </c>
      <c r="E180" s="1">
        <v>4787</v>
      </c>
      <c r="F180" s="1">
        <v>423</v>
      </c>
      <c r="G180" s="1">
        <v>1332</v>
      </c>
      <c r="H180" s="1" t="str">
        <f t="shared" si="4"/>
        <v>Below 20k</v>
      </c>
      <c r="I180" s="1">
        <v>1413</v>
      </c>
      <c r="J180" s="1" t="s">
        <v>942</v>
      </c>
      <c r="K180" s="10">
        <f t="shared" si="5"/>
        <v>81</v>
      </c>
    </row>
    <row r="181" spans="1:11" x14ac:dyDescent="0.3">
      <c r="A181" s="9" t="s">
        <v>828</v>
      </c>
      <c r="B181" s="1" t="s">
        <v>829</v>
      </c>
      <c r="C181" s="1" t="s">
        <v>154</v>
      </c>
      <c r="D181" s="1">
        <v>4.0999999999999996</v>
      </c>
      <c r="E181" s="1">
        <v>6949</v>
      </c>
      <c r="F181" s="1">
        <v>1353</v>
      </c>
      <c r="G181" s="1">
        <v>11999</v>
      </c>
      <c r="H181" s="1" t="str">
        <f t="shared" si="4"/>
        <v>Below 20k</v>
      </c>
      <c r="I181" s="1">
        <v>16499</v>
      </c>
      <c r="J181" s="1" t="s">
        <v>965</v>
      </c>
      <c r="K181" s="10">
        <f t="shared" si="5"/>
        <v>4500</v>
      </c>
    </row>
    <row r="182" spans="1:11" x14ac:dyDescent="0.3">
      <c r="A182" s="9" t="s">
        <v>865</v>
      </c>
      <c r="B182" s="1" t="s">
        <v>866</v>
      </c>
      <c r="C182" s="1" t="s">
        <v>154</v>
      </c>
      <c r="D182" s="1">
        <v>3.9</v>
      </c>
      <c r="E182" s="1">
        <v>85</v>
      </c>
      <c r="F182" s="1">
        <v>4</v>
      </c>
      <c r="G182" s="1">
        <v>980</v>
      </c>
      <c r="H182" s="1" t="str">
        <f t="shared" si="4"/>
        <v>Below 20k</v>
      </c>
      <c r="I182" s="1">
        <v>990</v>
      </c>
      <c r="J182" s="1" t="s">
        <v>958</v>
      </c>
      <c r="K182" s="10">
        <f t="shared" si="5"/>
        <v>10</v>
      </c>
    </row>
    <row r="183" spans="1:11" x14ac:dyDescent="0.3">
      <c r="A183" s="9" t="s">
        <v>356</v>
      </c>
      <c r="B183" s="1" t="s">
        <v>358</v>
      </c>
      <c r="C183" s="1" t="s">
        <v>357</v>
      </c>
      <c r="D183" s="1">
        <v>4.2</v>
      </c>
      <c r="E183" s="1">
        <v>21548</v>
      </c>
      <c r="F183" s="1">
        <v>2509</v>
      </c>
      <c r="G183" s="1">
        <v>16999</v>
      </c>
      <c r="H183" s="1" t="str">
        <f t="shared" si="4"/>
        <v>Below 20k</v>
      </c>
      <c r="I183" s="1">
        <v>22999</v>
      </c>
      <c r="J183" s="1" t="s">
        <v>952</v>
      </c>
      <c r="K183" s="10">
        <f t="shared" si="5"/>
        <v>6000</v>
      </c>
    </row>
    <row r="184" spans="1:11" x14ac:dyDescent="0.3">
      <c r="A184" s="9" t="s">
        <v>580</v>
      </c>
      <c r="B184" s="1" t="s">
        <v>358</v>
      </c>
      <c r="C184" s="1" t="s">
        <v>357</v>
      </c>
      <c r="D184" s="1">
        <v>4.2</v>
      </c>
      <c r="E184" s="1">
        <v>21548</v>
      </c>
      <c r="F184" s="1">
        <v>2509</v>
      </c>
      <c r="G184" s="1">
        <v>16999</v>
      </c>
      <c r="H184" s="1" t="str">
        <f t="shared" si="4"/>
        <v>Below 20k</v>
      </c>
      <c r="I184" s="1">
        <v>22999</v>
      </c>
      <c r="J184" s="1" t="s">
        <v>952</v>
      </c>
      <c r="K184" s="10">
        <f t="shared" si="5"/>
        <v>6000</v>
      </c>
    </row>
    <row r="185" spans="1:11" x14ac:dyDescent="0.3">
      <c r="A185" s="9" t="s">
        <v>26</v>
      </c>
      <c r="B185" s="1" t="s">
        <v>28</v>
      </c>
      <c r="C185" s="1" t="s">
        <v>27</v>
      </c>
      <c r="D185" s="1">
        <v>4.0999999999999996</v>
      </c>
      <c r="E185" s="1">
        <v>52643</v>
      </c>
      <c r="F185" s="1">
        <v>5307</v>
      </c>
      <c r="G185" s="1">
        <v>7999</v>
      </c>
      <c r="H185" s="1" t="str">
        <f t="shared" si="4"/>
        <v>Below 20k</v>
      </c>
      <c r="I185" s="1">
        <v>10999</v>
      </c>
      <c r="J185" s="1" t="s">
        <v>965</v>
      </c>
      <c r="K185" s="10">
        <f t="shared" si="5"/>
        <v>3000</v>
      </c>
    </row>
    <row r="186" spans="1:11" x14ac:dyDescent="0.3">
      <c r="A186" s="9" t="s">
        <v>37</v>
      </c>
      <c r="B186" s="1" t="s">
        <v>28</v>
      </c>
      <c r="C186" s="1" t="s">
        <v>27</v>
      </c>
      <c r="D186" s="1">
        <v>4.0999999999999996</v>
      </c>
      <c r="E186" s="1">
        <v>52643</v>
      </c>
      <c r="F186" s="1">
        <v>5307</v>
      </c>
      <c r="G186" s="1">
        <v>7999</v>
      </c>
      <c r="H186" s="1" t="str">
        <f t="shared" si="4"/>
        <v>Below 20k</v>
      </c>
      <c r="I186" s="1">
        <v>10999</v>
      </c>
      <c r="J186" s="1" t="s">
        <v>965</v>
      </c>
      <c r="K186" s="10">
        <f t="shared" si="5"/>
        <v>3000</v>
      </c>
    </row>
    <row r="187" spans="1:11" x14ac:dyDescent="0.3">
      <c r="A187" s="9" t="s">
        <v>40</v>
      </c>
      <c r="B187" s="1" t="s">
        <v>41</v>
      </c>
      <c r="C187" s="1" t="s">
        <v>27</v>
      </c>
      <c r="D187" s="1">
        <v>4.2</v>
      </c>
      <c r="E187" s="1">
        <v>19383</v>
      </c>
      <c r="F187" s="1">
        <v>2485</v>
      </c>
      <c r="G187" s="1">
        <v>12999</v>
      </c>
      <c r="H187" s="1" t="str">
        <f t="shared" si="4"/>
        <v>Below 20k</v>
      </c>
      <c r="I187" s="1">
        <v>19999</v>
      </c>
      <c r="J187" s="1" t="s">
        <v>947</v>
      </c>
      <c r="K187" s="10">
        <f t="shared" si="5"/>
        <v>7000</v>
      </c>
    </row>
    <row r="188" spans="1:11" x14ac:dyDescent="0.3">
      <c r="A188" s="9" t="s">
        <v>42</v>
      </c>
      <c r="B188" s="1" t="s">
        <v>43</v>
      </c>
      <c r="C188" s="1" t="s">
        <v>27</v>
      </c>
      <c r="D188" s="1">
        <v>4.2</v>
      </c>
      <c r="E188" s="1">
        <v>13588</v>
      </c>
      <c r="F188" s="1">
        <v>1395</v>
      </c>
      <c r="G188" s="1">
        <v>9999</v>
      </c>
      <c r="H188" s="1" t="str">
        <f t="shared" si="4"/>
        <v>Below 20k</v>
      </c>
      <c r="I188" s="1">
        <v>16999</v>
      </c>
      <c r="J188" s="1" t="s">
        <v>974</v>
      </c>
      <c r="K188" s="10">
        <f t="shared" si="5"/>
        <v>7000</v>
      </c>
    </row>
    <row r="189" spans="1:11" x14ac:dyDescent="0.3">
      <c r="A189" s="9" t="s">
        <v>46</v>
      </c>
      <c r="B189" s="1" t="s">
        <v>41</v>
      </c>
      <c r="C189" s="1" t="s">
        <v>27</v>
      </c>
      <c r="D189" s="1">
        <v>4.2</v>
      </c>
      <c r="E189" s="1">
        <v>19383</v>
      </c>
      <c r="F189" s="1">
        <v>2485</v>
      </c>
      <c r="G189" s="1">
        <v>12999</v>
      </c>
      <c r="H189" s="1" t="str">
        <f t="shared" si="4"/>
        <v>Below 20k</v>
      </c>
      <c r="I189" s="1">
        <v>19999</v>
      </c>
      <c r="J189" s="1" t="s">
        <v>947</v>
      </c>
      <c r="K189" s="10">
        <f t="shared" si="5"/>
        <v>7000</v>
      </c>
    </row>
    <row r="190" spans="1:11" x14ac:dyDescent="0.3">
      <c r="A190" s="9" t="s">
        <v>65</v>
      </c>
      <c r="B190" s="1" t="s">
        <v>43</v>
      </c>
      <c r="C190" s="1" t="s">
        <v>27</v>
      </c>
      <c r="D190" s="1">
        <v>4.2</v>
      </c>
      <c r="E190" s="1">
        <v>13588</v>
      </c>
      <c r="F190" s="1">
        <v>1395</v>
      </c>
      <c r="G190" s="1">
        <v>9999</v>
      </c>
      <c r="H190" s="1" t="str">
        <f t="shared" si="4"/>
        <v>Below 20k</v>
      </c>
      <c r="I190" s="1">
        <v>16999</v>
      </c>
      <c r="J190" s="1" t="s">
        <v>974</v>
      </c>
      <c r="K190" s="10">
        <f t="shared" si="5"/>
        <v>7000</v>
      </c>
    </row>
    <row r="191" spans="1:11" x14ac:dyDescent="0.3">
      <c r="A191" s="9" t="s">
        <v>98</v>
      </c>
      <c r="B191" s="1" t="s">
        <v>99</v>
      </c>
      <c r="C191" s="1" t="s">
        <v>27</v>
      </c>
      <c r="D191" s="1">
        <v>4.2</v>
      </c>
      <c r="E191" s="1">
        <v>131096</v>
      </c>
      <c r="F191" s="1">
        <v>13299</v>
      </c>
      <c r="G191" s="1">
        <v>14999</v>
      </c>
      <c r="H191" s="1" t="str">
        <f t="shared" si="4"/>
        <v>Below 20k</v>
      </c>
      <c r="I191" s="1">
        <v>21999</v>
      </c>
      <c r="J191" s="1" t="s">
        <v>959</v>
      </c>
      <c r="K191" s="10">
        <f t="shared" si="5"/>
        <v>7000</v>
      </c>
    </row>
    <row r="192" spans="1:11" x14ac:dyDescent="0.3">
      <c r="A192" s="9" t="s">
        <v>130</v>
      </c>
      <c r="B192" s="1" t="s">
        <v>131</v>
      </c>
      <c r="C192" s="1" t="s">
        <v>27</v>
      </c>
      <c r="D192" s="1">
        <v>4.0999999999999996</v>
      </c>
      <c r="E192" s="1">
        <v>7426</v>
      </c>
      <c r="F192" s="1">
        <v>817</v>
      </c>
      <c r="G192" s="1">
        <v>15999</v>
      </c>
      <c r="H192" s="1" t="str">
        <f t="shared" si="4"/>
        <v>Below 20k</v>
      </c>
      <c r="I192" s="1">
        <v>21999</v>
      </c>
      <c r="J192" s="1" t="s">
        <v>965</v>
      </c>
      <c r="K192" s="10">
        <f t="shared" si="5"/>
        <v>6000</v>
      </c>
    </row>
    <row r="193" spans="1:11" x14ac:dyDescent="0.3">
      <c r="A193" s="9" t="s">
        <v>136</v>
      </c>
      <c r="B193" s="1" t="s">
        <v>131</v>
      </c>
      <c r="C193" s="1" t="s">
        <v>27</v>
      </c>
      <c r="D193" s="1">
        <v>4.0999999999999996</v>
      </c>
      <c r="E193" s="1">
        <v>7426</v>
      </c>
      <c r="F193" s="1">
        <v>817</v>
      </c>
      <c r="G193" s="1">
        <v>15999</v>
      </c>
      <c r="H193" s="1" t="str">
        <f t="shared" si="4"/>
        <v>Below 20k</v>
      </c>
      <c r="I193" s="1">
        <v>21999</v>
      </c>
      <c r="J193" s="1" t="s">
        <v>965</v>
      </c>
      <c r="K193" s="10">
        <f t="shared" si="5"/>
        <v>6000</v>
      </c>
    </row>
    <row r="194" spans="1:11" x14ac:dyDescent="0.3">
      <c r="A194" s="9" t="s">
        <v>177</v>
      </c>
      <c r="B194" s="1" t="s">
        <v>178</v>
      </c>
      <c r="C194" s="1" t="s">
        <v>27</v>
      </c>
      <c r="D194" s="1">
        <v>4.2</v>
      </c>
      <c r="E194" s="1">
        <v>4912</v>
      </c>
      <c r="F194" s="1">
        <v>669</v>
      </c>
      <c r="G194" s="1">
        <v>19999</v>
      </c>
      <c r="H194" s="1" t="str">
        <f t="shared" si="4"/>
        <v>Below 20k</v>
      </c>
      <c r="I194" s="1">
        <v>23999</v>
      </c>
      <c r="J194" s="1" t="s">
        <v>970</v>
      </c>
      <c r="K194" s="10">
        <f t="shared" si="5"/>
        <v>4000</v>
      </c>
    </row>
    <row r="195" spans="1:11" x14ac:dyDescent="0.3">
      <c r="A195" s="9" t="s">
        <v>182</v>
      </c>
      <c r="B195" s="1" t="s">
        <v>183</v>
      </c>
      <c r="C195" s="1" t="s">
        <v>27</v>
      </c>
      <c r="D195" s="1">
        <v>4.0999999999999996</v>
      </c>
      <c r="E195" s="1">
        <v>12150</v>
      </c>
      <c r="F195" s="1">
        <v>1312</v>
      </c>
      <c r="G195" s="1">
        <v>11999</v>
      </c>
      <c r="H195" s="1" t="str">
        <f t="shared" ref="H195:H258" si="6">IF(G195&gt;40000,"Above 40k",IF(G195&gt;=21000,"20k to 40k","Below 20k"))</f>
        <v>Below 20k</v>
      </c>
      <c r="I195" s="1">
        <v>16999</v>
      </c>
      <c r="J195" s="1" t="s">
        <v>963</v>
      </c>
      <c r="K195" s="10">
        <f t="shared" ref="K195:K258" si="7">I195-G195</f>
        <v>5000</v>
      </c>
    </row>
    <row r="196" spans="1:11" x14ac:dyDescent="0.3">
      <c r="A196" s="9" t="s">
        <v>197</v>
      </c>
      <c r="B196" s="1" t="s">
        <v>198</v>
      </c>
      <c r="C196" s="1" t="s">
        <v>27</v>
      </c>
      <c r="D196" s="1">
        <v>4.0999999999999996</v>
      </c>
      <c r="E196" s="1">
        <v>2672</v>
      </c>
      <c r="F196" s="1">
        <v>352</v>
      </c>
      <c r="G196" s="1">
        <v>10999</v>
      </c>
      <c r="H196" s="1" t="str">
        <f t="shared" si="6"/>
        <v>Below 20k</v>
      </c>
      <c r="I196" s="1">
        <v>16999</v>
      </c>
      <c r="J196" s="1" t="s">
        <v>947</v>
      </c>
      <c r="K196" s="10">
        <f t="shared" si="7"/>
        <v>6000</v>
      </c>
    </row>
    <row r="197" spans="1:11" x14ac:dyDescent="0.3">
      <c r="A197" s="9" t="s">
        <v>199</v>
      </c>
      <c r="B197" s="1" t="s">
        <v>183</v>
      </c>
      <c r="C197" s="1" t="s">
        <v>27</v>
      </c>
      <c r="D197" s="1">
        <v>4.0999999999999996</v>
      </c>
      <c r="E197" s="1">
        <v>12150</v>
      </c>
      <c r="F197" s="1">
        <v>1312</v>
      </c>
      <c r="G197" s="1">
        <v>11999</v>
      </c>
      <c r="H197" s="1" t="str">
        <f t="shared" si="6"/>
        <v>Below 20k</v>
      </c>
      <c r="I197" s="1">
        <v>16999</v>
      </c>
      <c r="J197" s="1" t="s">
        <v>963</v>
      </c>
      <c r="K197" s="10">
        <f t="shared" si="7"/>
        <v>5000</v>
      </c>
    </row>
    <row r="198" spans="1:11" x14ac:dyDescent="0.3">
      <c r="A198" s="9" t="s">
        <v>200</v>
      </c>
      <c r="B198" s="1" t="s">
        <v>201</v>
      </c>
      <c r="C198" s="1" t="s">
        <v>27</v>
      </c>
      <c r="D198" s="1">
        <v>4.2</v>
      </c>
      <c r="E198" s="1">
        <v>31532</v>
      </c>
      <c r="F198" s="1">
        <v>3687</v>
      </c>
      <c r="G198" s="1">
        <v>10499</v>
      </c>
      <c r="H198" s="1" t="str">
        <f t="shared" si="6"/>
        <v>Below 20k</v>
      </c>
      <c r="I198" s="1">
        <v>13999</v>
      </c>
      <c r="J198" s="1" t="s">
        <v>967</v>
      </c>
      <c r="K198" s="10">
        <f t="shared" si="7"/>
        <v>3500</v>
      </c>
    </row>
    <row r="199" spans="1:11" x14ac:dyDescent="0.3">
      <c r="A199" s="9" t="s">
        <v>215</v>
      </c>
      <c r="B199" s="1" t="s">
        <v>216</v>
      </c>
      <c r="C199" s="1" t="s">
        <v>27</v>
      </c>
      <c r="D199" s="1">
        <v>4.0999999999999996</v>
      </c>
      <c r="E199" s="1">
        <v>16162</v>
      </c>
      <c r="F199" s="1">
        <v>2025</v>
      </c>
      <c r="G199" s="1">
        <v>12999</v>
      </c>
      <c r="H199" s="1" t="str">
        <f t="shared" si="6"/>
        <v>Below 20k</v>
      </c>
      <c r="I199" s="1">
        <v>17999</v>
      </c>
      <c r="J199" s="1" t="s">
        <v>965</v>
      </c>
      <c r="K199" s="10">
        <f t="shared" si="7"/>
        <v>5000</v>
      </c>
    </row>
    <row r="200" spans="1:11" x14ac:dyDescent="0.3">
      <c r="A200" s="9" t="s">
        <v>240</v>
      </c>
      <c r="B200" s="1" t="s">
        <v>241</v>
      </c>
      <c r="C200" s="1" t="s">
        <v>27</v>
      </c>
      <c r="D200" s="1">
        <v>4.0999999999999996</v>
      </c>
      <c r="E200" s="1">
        <v>3377</v>
      </c>
      <c r="F200" s="1">
        <v>555</v>
      </c>
      <c r="G200" s="1">
        <v>14999</v>
      </c>
      <c r="H200" s="1" t="str">
        <f t="shared" si="6"/>
        <v>Below 20k</v>
      </c>
      <c r="I200" s="1">
        <v>21999</v>
      </c>
      <c r="J200" s="1" t="s">
        <v>959</v>
      </c>
      <c r="K200" s="10">
        <f t="shared" si="7"/>
        <v>7000</v>
      </c>
    </row>
    <row r="201" spans="1:11" x14ac:dyDescent="0.3">
      <c r="A201" s="9" t="s">
        <v>249</v>
      </c>
      <c r="B201" s="1" t="s">
        <v>216</v>
      </c>
      <c r="C201" s="1" t="s">
        <v>27</v>
      </c>
      <c r="D201" s="1">
        <v>4.0999999999999996</v>
      </c>
      <c r="E201" s="1">
        <v>16162</v>
      </c>
      <c r="F201" s="1">
        <v>2025</v>
      </c>
      <c r="G201" s="1">
        <v>12999</v>
      </c>
      <c r="H201" s="1" t="str">
        <f t="shared" si="6"/>
        <v>Below 20k</v>
      </c>
      <c r="I201" s="1">
        <v>17999</v>
      </c>
      <c r="J201" s="1" t="s">
        <v>965</v>
      </c>
      <c r="K201" s="10">
        <f t="shared" si="7"/>
        <v>5000</v>
      </c>
    </row>
    <row r="202" spans="1:11" x14ac:dyDescent="0.3">
      <c r="A202" s="9" t="s">
        <v>130</v>
      </c>
      <c r="B202" s="1" t="s">
        <v>259</v>
      </c>
      <c r="C202" s="1" t="s">
        <v>27</v>
      </c>
      <c r="D202" s="1">
        <v>4.0999999999999996</v>
      </c>
      <c r="E202" s="1">
        <v>1762</v>
      </c>
      <c r="F202" s="1">
        <v>215</v>
      </c>
      <c r="G202" s="1">
        <v>17999</v>
      </c>
      <c r="H202" s="1" t="str">
        <f t="shared" si="6"/>
        <v>Below 20k</v>
      </c>
      <c r="I202" s="1">
        <v>24999</v>
      </c>
      <c r="J202" s="1" t="s">
        <v>966</v>
      </c>
      <c r="K202" s="10">
        <f t="shared" si="7"/>
        <v>7000</v>
      </c>
    </row>
    <row r="203" spans="1:11" x14ac:dyDescent="0.3">
      <c r="A203" s="9" t="s">
        <v>269</v>
      </c>
      <c r="B203" s="1" t="s">
        <v>198</v>
      </c>
      <c r="C203" s="1" t="s">
        <v>27</v>
      </c>
      <c r="D203" s="1">
        <v>4.0999999999999996</v>
      </c>
      <c r="E203" s="1">
        <v>2672</v>
      </c>
      <c r="F203" s="1">
        <v>352</v>
      </c>
      <c r="G203" s="1">
        <v>10999</v>
      </c>
      <c r="H203" s="1" t="str">
        <f t="shared" si="6"/>
        <v>Below 20k</v>
      </c>
      <c r="I203" s="1">
        <v>16999</v>
      </c>
      <c r="J203" s="1" t="s">
        <v>947</v>
      </c>
      <c r="K203" s="10">
        <f t="shared" si="7"/>
        <v>6000</v>
      </c>
    </row>
    <row r="204" spans="1:11" x14ac:dyDescent="0.3">
      <c r="A204" s="9" t="s">
        <v>278</v>
      </c>
      <c r="B204" s="1" t="s">
        <v>279</v>
      </c>
      <c r="C204" s="1" t="s">
        <v>27</v>
      </c>
      <c r="D204" s="1">
        <v>4.2</v>
      </c>
      <c r="E204" s="1">
        <v>8152</v>
      </c>
      <c r="F204" s="1">
        <v>1046</v>
      </c>
      <c r="G204" s="1">
        <v>11999</v>
      </c>
      <c r="H204" s="1" t="str">
        <f t="shared" si="6"/>
        <v>Below 20k</v>
      </c>
      <c r="I204" s="1">
        <v>17999</v>
      </c>
      <c r="J204" s="1" t="s">
        <v>962</v>
      </c>
      <c r="K204" s="10">
        <f t="shared" si="7"/>
        <v>6000</v>
      </c>
    </row>
    <row r="205" spans="1:11" x14ac:dyDescent="0.3">
      <c r="A205" s="9" t="s">
        <v>343</v>
      </c>
      <c r="B205" s="1" t="s">
        <v>344</v>
      </c>
      <c r="C205" s="1" t="s">
        <v>27</v>
      </c>
      <c r="D205" s="1">
        <v>3.7</v>
      </c>
      <c r="E205" s="1">
        <v>26315</v>
      </c>
      <c r="F205" s="1">
        <v>3172</v>
      </c>
      <c r="G205" s="1">
        <v>9999</v>
      </c>
      <c r="H205" s="1" t="str">
        <f t="shared" si="6"/>
        <v>Below 20k</v>
      </c>
      <c r="I205" s="1">
        <v>13999</v>
      </c>
      <c r="J205" s="1" t="s">
        <v>966</v>
      </c>
      <c r="K205" s="10">
        <f t="shared" si="7"/>
        <v>4000</v>
      </c>
    </row>
    <row r="206" spans="1:11" x14ac:dyDescent="0.3">
      <c r="A206" s="9" t="s">
        <v>136</v>
      </c>
      <c r="B206" s="1" t="s">
        <v>259</v>
      </c>
      <c r="C206" s="1" t="s">
        <v>27</v>
      </c>
      <c r="D206" s="1">
        <v>4.0999999999999996</v>
      </c>
      <c r="E206" s="1">
        <v>1762</v>
      </c>
      <c r="F206" s="1">
        <v>215</v>
      </c>
      <c r="G206" s="1">
        <v>17999</v>
      </c>
      <c r="H206" s="1" t="str">
        <f t="shared" si="6"/>
        <v>Below 20k</v>
      </c>
      <c r="I206" s="1">
        <v>24999</v>
      </c>
      <c r="J206" s="1" t="s">
        <v>966</v>
      </c>
      <c r="K206" s="10">
        <f t="shared" si="7"/>
        <v>7000</v>
      </c>
    </row>
    <row r="207" spans="1:11" x14ac:dyDescent="0.3">
      <c r="A207" s="9" t="s">
        <v>375</v>
      </c>
      <c r="B207" s="1" t="s">
        <v>376</v>
      </c>
      <c r="C207" s="1" t="s">
        <v>27</v>
      </c>
      <c r="D207" s="1">
        <v>4.2</v>
      </c>
      <c r="E207" s="1">
        <v>31532</v>
      </c>
      <c r="F207" s="1">
        <v>3687</v>
      </c>
      <c r="G207" s="1">
        <v>10499</v>
      </c>
      <c r="H207" s="1" t="str">
        <f t="shared" si="6"/>
        <v>Below 20k</v>
      </c>
      <c r="I207" s="1">
        <v>13999</v>
      </c>
      <c r="J207" s="1" t="s">
        <v>967</v>
      </c>
      <c r="K207" s="10">
        <f t="shared" si="7"/>
        <v>3500</v>
      </c>
    </row>
    <row r="208" spans="1:11" x14ac:dyDescent="0.3">
      <c r="A208" s="9" t="s">
        <v>405</v>
      </c>
      <c r="B208" s="1" t="s">
        <v>241</v>
      </c>
      <c r="C208" s="1" t="s">
        <v>27</v>
      </c>
      <c r="D208" s="1">
        <v>4.0999999999999996</v>
      </c>
      <c r="E208" s="1">
        <v>3377</v>
      </c>
      <c r="F208" s="1">
        <v>555</v>
      </c>
      <c r="G208" s="1">
        <v>14999</v>
      </c>
      <c r="H208" s="1" t="str">
        <f t="shared" si="6"/>
        <v>Below 20k</v>
      </c>
      <c r="I208" s="1">
        <v>21999</v>
      </c>
      <c r="J208" s="1" t="s">
        <v>959</v>
      </c>
      <c r="K208" s="10">
        <f t="shared" si="7"/>
        <v>7000</v>
      </c>
    </row>
    <row r="209" spans="1:11" x14ac:dyDescent="0.3">
      <c r="A209" s="9" t="s">
        <v>177</v>
      </c>
      <c r="B209" s="1" t="s">
        <v>406</v>
      </c>
      <c r="C209" s="1" t="s">
        <v>27</v>
      </c>
      <c r="D209" s="1">
        <v>4.0999999999999996</v>
      </c>
      <c r="E209" s="1">
        <v>2930</v>
      </c>
      <c r="F209" s="1">
        <v>388</v>
      </c>
      <c r="G209" s="1">
        <v>21499</v>
      </c>
      <c r="H209" s="1" t="str">
        <f t="shared" si="6"/>
        <v>20k to 40k</v>
      </c>
      <c r="I209" s="1">
        <v>25999</v>
      </c>
      <c r="J209" s="1" t="s">
        <v>949</v>
      </c>
      <c r="K209" s="10">
        <f t="shared" si="7"/>
        <v>4500</v>
      </c>
    </row>
    <row r="210" spans="1:11" x14ac:dyDescent="0.3">
      <c r="A210" s="9" t="s">
        <v>411</v>
      </c>
      <c r="B210" s="1" t="s">
        <v>412</v>
      </c>
      <c r="C210" s="1" t="s">
        <v>27</v>
      </c>
      <c r="D210" s="1">
        <v>4.0999999999999996</v>
      </c>
      <c r="E210" s="1">
        <v>6281</v>
      </c>
      <c r="F210" s="1">
        <v>909</v>
      </c>
      <c r="G210" s="1">
        <v>22999</v>
      </c>
      <c r="H210" s="1" t="str">
        <f t="shared" si="6"/>
        <v>20k to 40k</v>
      </c>
      <c r="I210" s="1">
        <v>30999</v>
      </c>
      <c r="J210" s="1" t="s">
        <v>967</v>
      </c>
      <c r="K210" s="10">
        <f t="shared" si="7"/>
        <v>8000</v>
      </c>
    </row>
    <row r="211" spans="1:11" x14ac:dyDescent="0.3">
      <c r="A211" s="9" t="s">
        <v>427</v>
      </c>
      <c r="B211" s="1" t="s">
        <v>99</v>
      </c>
      <c r="C211" s="1" t="s">
        <v>27</v>
      </c>
      <c r="D211" s="1">
        <v>4.2</v>
      </c>
      <c r="E211" s="1">
        <v>131096</v>
      </c>
      <c r="F211" s="1">
        <v>13299</v>
      </c>
      <c r="G211" s="1">
        <v>14999</v>
      </c>
      <c r="H211" s="1" t="str">
        <f t="shared" si="6"/>
        <v>Below 20k</v>
      </c>
      <c r="I211" s="1">
        <v>21999</v>
      </c>
      <c r="J211" s="1" t="s">
        <v>959</v>
      </c>
      <c r="K211" s="10">
        <f t="shared" si="7"/>
        <v>7000</v>
      </c>
    </row>
    <row r="212" spans="1:11" x14ac:dyDescent="0.3">
      <c r="A212" s="9" t="s">
        <v>491</v>
      </c>
      <c r="B212" s="1" t="s">
        <v>492</v>
      </c>
      <c r="C212" s="1" t="s">
        <v>27</v>
      </c>
      <c r="D212" s="1">
        <v>4.0999999999999996</v>
      </c>
      <c r="E212" s="1">
        <v>3394</v>
      </c>
      <c r="F212" s="1">
        <v>500</v>
      </c>
      <c r="G212" s="1">
        <v>24999</v>
      </c>
      <c r="H212" s="1" t="str">
        <f t="shared" si="6"/>
        <v>20k to 40k</v>
      </c>
      <c r="I212" s="1">
        <v>34999</v>
      </c>
      <c r="J212" s="1" t="s">
        <v>966</v>
      </c>
      <c r="K212" s="10">
        <f t="shared" si="7"/>
        <v>10000</v>
      </c>
    </row>
    <row r="213" spans="1:11" x14ac:dyDescent="0.3">
      <c r="A213" s="9" t="s">
        <v>502</v>
      </c>
      <c r="B213" s="1" t="s">
        <v>492</v>
      </c>
      <c r="C213" s="1" t="s">
        <v>27</v>
      </c>
      <c r="D213" s="1">
        <v>4.0999999999999996</v>
      </c>
      <c r="E213" s="1">
        <v>3394</v>
      </c>
      <c r="F213" s="1">
        <v>500</v>
      </c>
      <c r="G213" s="1">
        <v>24999</v>
      </c>
      <c r="H213" s="1" t="str">
        <f t="shared" si="6"/>
        <v>20k to 40k</v>
      </c>
      <c r="I213" s="1">
        <v>34999</v>
      </c>
      <c r="J213" s="1" t="s">
        <v>966</v>
      </c>
      <c r="K213" s="10">
        <f t="shared" si="7"/>
        <v>10000</v>
      </c>
    </row>
    <row r="214" spans="1:11" x14ac:dyDescent="0.3">
      <c r="A214" s="9" t="s">
        <v>528</v>
      </c>
      <c r="B214" s="1" t="s">
        <v>529</v>
      </c>
      <c r="C214" s="1" t="s">
        <v>27</v>
      </c>
      <c r="D214" s="1">
        <v>3.8</v>
      </c>
      <c r="E214" s="1">
        <v>1301</v>
      </c>
      <c r="F214" s="1">
        <v>159</v>
      </c>
      <c r="G214" s="1">
        <v>9397</v>
      </c>
      <c r="H214" s="1" t="str">
        <f t="shared" si="6"/>
        <v>Below 20k</v>
      </c>
      <c r="I214" s="1">
        <v>10350</v>
      </c>
      <c r="J214" s="1" t="s">
        <v>946</v>
      </c>
      <c r="K214" s="10">
        <f t="shared" si="7"/>
        <v>953</v>
      </c>
    </row>
    <row r="215" spans="1:11" x14ac:dyDescent="0.3">
      <c r="A215" s="9" t="s">
        <v>558</v>
      </c>
      <c r="B215" s="1" t="s">
        <v>412</v>
      </c>
      <c r="C215" s="1" t="s">
        <v>27</v>
      </c>
      <c r="D215" s="1">
        <v>4.0999999999999996</v>
      </c>
      <c r="E215" s="1">
        <v>6281</v>
      </c>
      <c r="F215" s="1">
        <v>909</v>
      </c>
      <c r="G215" s="1">
        <v>22999</v>
      </c>
      <c r="H215" s="1" t="str">
        <f t="shared" si="6"/>
        <v>20k to 40k</v>
      </c>
      <c r="I215" s="1">
        <v>30999</v>
      </c>
      <c r="J215" s="1" t="s">
        <v>967</v>
      </c>
      <c r="K215" s="10">
        <f t="shared" si="7"/>
        <v>8000</v>
      </c>
    </row>
    <row r="216" spans="1:11" x14ac:dyDescent="0.3">
      <c r="A216" s="9" t="s">
        <v>629</v>
      </c>
      <c r="B216" s="1" t="s">
        <v>630</v>
      </c>
      <c r="C216" s="1" t="s">
        <v>27</v>
      </c>
      <c r="D216" s="1">
        <v>4.2</v>
      </c>
      <c r="E216" s="1">
        <v>131096</v>
      </c>
      <c r="F216" s="1">
        <v>13299</v>
      </c>
      <c r="G216" s="1">
        <v>14999</v>
      </c>
      <c r="H216" s="1" t="str">
        <f t="shared" si="6"/>
        <v>Below 20k</v>
      </c>
      <c r="I216" s="1">
        <v>21999</v>
      </c>
      <c r="J216" s="1" t="s">
        <v>959</v>
      </c>
      <c r="K216" s="10">
        <f t="shared" si="7"/>
        <v>7000</v>
      </c>
    </row>
    <row r="217" spans="1:11" x14ac:dyDescent="0.3">
      <c r="A217" s="9" t="s">
        <v>641</v>
      </c>
      <c r="B217" s="1" t="s">
        <v>642</v>
      </c>
      <c r="C217" s="1" t="s">
        <v>27</v>
      </c>
      <c r="D217" s="1">
        <v>4.3</v>
      </c>
      <c r="E217" s="1">
        <v>1715</v>
      </c>
      <c r="F217" s="1">
        <v>324</v>
      </c>
      <c r="G217" s="1">
        <v>39999</v>
      </c>
      <c r="H217" s="1" t="str">
        <f t="shared" si="6"/>
        <v>20k to 40k</v>
      </c>
      <c r="I217" s="1">
        <v>49999</v>
      </c>
      <c r="J217" s="1" t="s">
        <v>975</v>
      </c>
      <c r="K217" s="10">
        <f t="shared" si="7"/>
        <v>10000</v>
      </c>
    </row>
    <row r="218" spans="1:11" x14ac:dyDescent="0.3">
      <c r="A218" s="9" t="s">
        <v>809</v>
      </c>
      <c r="B218" s="1" t="s">
        <v>810</v>
      </c>
      <c r="C218" s="1" t="s">
        <v>27</v>
      </c>
      <c r="D218" s="1">
        <v>4.4000000000000004</v>
      </c>
      <c r="E218" s="1">
        <v>986</v>
      </c>
      <c r="F218" s="1">
        <v>202</v>
      </c>
      <c r="G218" s="1">
        <v>54999</v>
      </c>
      <c r="H218" s="1" t="str">
        <f t="shared" si="6"/>
        <v>Above 40k</v>
      </c>
      <c r="I218" s="1">
        <v>69999</v>
      </c>
      <c r="J218" s="1" t="s">
        <v>976</v>
      </c>
      <c r="K218" s="10">
        <f t="shared" si="7"/>
        <v>15000</v>
      </c>
    </row>
    <row r="219" spans="1:11" x14ac:dyDescent="0.3">
      <c r="A219" s="9" t="s">
        <v>818</v>
      </c>
      <c r="B219" s="1" t="s">
        <v>819</v>
      </c>
      <c r="C219" s="1" t="s">
        <v>27</v>
      </c>
      <c r="D219" s="1">
        <v>4</v>
      </c>
      <c r="E219" s="1">
        <v>942</v>
      </c>
      <c r="F219" s="1">
        <v>170</v>
      </c>
      <c r="G219" s="1">
        <v>34999</v>
      </c>
      <c r="H219" s="1" t="str">
        <f t="shared" si="6"/>
        <v>20k to 40k</v>
      </c>
      <c r="I219" s="1">
        <v>55999</v>
      </c>
      <c r="J219" s="1" t="s">
        <v>961</v>
      </c>
      <c r="K219" s="10">
        <f t="shared" si="7"/>
        <v>21000</v>
      </c>
    </row>
    <row r="220" spans="1:11" x14ac:dyDescent="0.3">
      <c r="A220" s="9" t="s">
        <v>854</v>
      </c>
      <c r="B220" s="1" t="s">
        <v>855</v>
      </c>
      <c r="C220" s="1" t="s">
        <v>27</v>
      </c>
      <c r="D220" s="1">
        <v>4.2</v>
      </c>
      <c r="E220" s="1">
        <v>55709</v>
      </c>
      <c r="F220" s="1">
        <v>6028</v>
      </c>
      <c r="G220" s="1">
        <v>16499</v>
      </c>
      <c r="H220" s="1" t="str">
        <f t="shared" si="6"/>
        <v>Below 20k</v>
      </c>
      <c r="I220" s="1">
        <v>19999</v>
      </c>
      <c r="J220" s="1" t="s">
        <v>949</v>
      </c>
      <c r="K220" s="10">
        <f t="shared" si="7"/>
        <v>3500</v>
      </c>
    </row>
    <row r="221" spans="1:11" x14ac:dyDescent="0.3">
      <c r="A221" s="9" t="s">
        <v>858</v>
      </c>
      <c r="B221" s="1" t="s">
        <v>529</v>
      </c>
      <c r="C221" s="1" t="s">
        <v>27</v>
      </c>
      <c r="D221" s="1">
        <v>3.8</v>
      </c>
      <c r="E221" s="1">
        <v>1301</v>
      </c>
      <c r="F221" s="1">
        <v>159</v>
      </c>
      <c r="G221" s="1">
        <v>9999</v>
      </c>
      <c r="H221" s="1" t="str">
        <f t="shared" si="6"/>
        <v>Below 20k</v>
      </c>
      <c r="I221" s="1">
        <v>12999</v>
      </c>
      <c r="J221" s="1" t="s">
        <v>956</v>
      </c>
      <c r="K221" s="10">
        <f t="shared" si="7"/>
        <v>3000</v>
      </c>
    </row>
    <row r="222" spans="1:11" x14ac:dyDescent="0.3">
      <c r="A222" s="9" t="s">
        <v>877</v>
      </c>
      <c r="B222" s="1" t="s">
        <v>878</v>
      </c>
      <c r="C222" s="1" t="s">
        <v>27</v>
      </c>
      <c r="D222" s="1">
        <v>4.2</v>
      </c>
      <c r="E222" s="1">
        <v>171</v>
      </c>
      <c r="F222" s="1">
        <v>50</v>
      </c>
      <c r="G222" s="1">
        <v>59999</v>
      </c>
      <c r="H222" s="1" t="str">
        <f t="shared" si="6"/>
        <v>Above 40k</v>
      </c>
      <c r="I222" s="1">
        <v>74999</v>
      </c>
      <c r="J222" s="1" t="s">
        <v>975</v>
      </c>
      <c r="K222" s="10">
        <f t="shared" si="7"/>
        <v>15000</v>
      </c>
    </row>
    <row r="223" spans="1:11" x14ac:dyDescent="0.3">
      <c r="A223" s="9" t="s">
        <v>885</v>
      </c>
      <c r="B223" s="1" t="s">
        <v>642</v>
      </c>
      <c r="C223" s="1" t="s">
        <v>27</v>
      </c>
      <c r="D223" s="1">
        <v>4.3</v>
      </c>
      <c r="E223" s="1">
        <v>1715</v>
      </c>
      <c r="F223" s="1">
        <v>324</v>
      </c>
      <c r="G223" s="1">
        <v>39999</v>
      </c>
      <c r="H223" s="1" t="str">
        <f t="shared" si="6"/>
        <v>20k to 40k</v>
      </c>
      <c r="I223" s="1">
        <v>49999</v>
      </c>
      <c r="J223" s="1" t="s">
        <v>975</v>
      </c>
      <c r="K223" s="10">
        <f t="shared" si="7"/>
        <v>10000</v>
      </c>
    </row>
    <row r="224" spans="1:11" x14ac:dyDescent="0.3">
      <c r="A224" s="9" t="s">
        <v>894</v>
      </c>
      <c r="B224" s="1" t="s">
        <v>99</v>
      </c>
      <c r="C224" s="1" t="s">
        <v>27</v>
      </c>
      <c r="D224" s="1">
        <v>4.2</v>
      </c>
      <c r="E224" s="1">
        <v>131096</v>
      </c>
      <c r="F224" s="1">
        <v>13299</v>
      </c>
      <c r="G224" s="1">
        <v>14999</v>
      </c>
      <c r="H224" s="1" t="str">
        <f t="shared" si="6"/>
        <v>Below 20k</v>
      </c>
      <c r="I224" s="1">
        <v>21999</v>
      </c>
      <c r="J224" s="1" t="s">
        <v>959</v>
      </c>
      <c r="K224" s="10">
        <f t="shared" si="7"/>
        <v>7000</v>
      </c>
    </row>
    <row r="225" spans="1:11" x14ac:dyDescent="0.3">
      <c r="A225" s="9" t="s">
        <v>895</v>
      </c>
      <c r="B225" s="1" t="s">
        <v>896</v>
      </c>
      <c r="C225" s="1" t="s">
        <v>27</v>
      </c>
      <c r="D225" s="1">
        <v>4.2</v>
      </c>
      <c r="E225" s="1">
        <v>32815</v>
      </c>
      <c r="F225" s="1">
        <v>3695</v>
      </c>
      <c r="G225" s="1">
        <v>14499</v>
      </c>
      <c r="H225" s="1" t="str">
        <f t="shared" si="6"/>
        <v>Below 20k</v>
      </c>
      <c r="I225" s="1">
        <v>16999</v>
      </c>
      <c r="J225" s="1" t="s">
        <v>957</v>
      </c>
      <c r="K225" s="10">
        <f t="shared" si="7"/>
        <v>2500</v>
      </c>
    </row>
    <row r="226" spans="1:11" x14ac:dyDescent="0.3">
      <c r="A226" s="9" t="s">
        <v>922</v>
      </c>
      <c r="B226" s="1" t="s">
        <v>923</v>
      </c>
      <c r="C226" s="1" t="s">
        <v>27</v>
      </c>
      <c r="D226" s="1">
        <v>4.0999999999999996</v>
      </c>
      <c r="E226" s="1">
        <v>36213</v>
      </c>
      <c r="F226" s="1">
        <v>3551</v>
      </c>
      <c r="G226" s="1">
        <v>10999</v>
      </c>
      <c r="H226" s="1" t="str">
        <f t="shared" si="6"/>
        <v>Below 20k</v>
      </c>
      <c r="I226" s="1">
        <v>14999</v>
      </c>
      <c r="J226" s="1" t="s">
        <v>952</v>
      </c>
      <c r="K226" s="10">
        <f t="shared" si="7"/>
        <v>4000</v>
      </c>
    </row>
    <row r="227" spans="1:11" x14ac:dyDescent="0.3">
      <c r="A227" s="9" t="s">
        <v>930</v>
      </c>
      <c r="B227" s="1" t="s">
        <v>931</v>
      </c>
      <c r="C227" s="1" t="s">
        <v>27</v>
      </c>
      <c r="D227" s="1">
        <v>4.2</v>
      </c>
      <c r="E227" s="1">
        <v>123</v>
      </c>
      <c r="F227" s="1">
        <v>16</v>
      </c>
      <c r="G227" s="1">
        <v>9499</v>
      </c>
      <c r="H227" s="1" t="str">
        <f t="shared" si="6"/>
        <v>Below 20k</v>
      </c>
      <c r="I227" s="1">
        <v>11999</v>
      </c>
      <c r="J227" s="1" t="s">
        <v>975</v>
      </c>
      <c r="K227" s="10">
        <f t="shared" si="7"/>
        <v>2500</v>
      </c>
    </row>
    <row r="228" spans="1:11" x14ac:dyDescent="0.3">
      <c r="A228" s="9" t="s">
        <v>446</v>
      </c>
      <c r="B228" s="1" t="s">
        <v>448</v>
      </c>
      <c r="C228" s="1" t="s">
        <v>447</v>
      </c>
      <c r="D228" s="1">
        <v>4.0999999999999996</v>
      </c>
      <c r="E228" s="1">
        <v>6195</v>
      </c>
      <c r="F228" s="1">
        <v>449</v>
      </c>
      <c r="G228" s="1">
        <v>1300</v>
      </c>
      <c r="H228" s="1" t="str">
        <f t="shared" si="6"/>
        <v>Below 20k</v>
      </c>
      <c r="I228" s="1">
        <v>1390</v>
      </c>
      <c r="J228" s="1" t="s">
        <v>939</v>
      </c>
      <c r="K228" s="10">
        <f t="shared" si="7"/>
        <v>90</v>
      </c>
    </row>
    <row r="229" spans="1:11" x14ac:dyDescent="0.3">
      <c r="A229" s="9" t="s">
        <v>446</v>
      </c>
      <c r="B229" s="1" t="s">
        <v>448</v>
      </c>
      <c r="C229" s="1" t="s">
        <v>447</v>
      </c>
      <c r="D229" s="1">
        <v>4.0999999999999996</v>
      </c>
      <c r="E229" s="1">
        <v>6195</v>
      </c>
      <c r="F229" s="1">
        <v>449</v>
      </c>
      <c r="G229" s="1">
        <v>1300</v>
      </c>
      <c r="H229" s="1" t="str">
        <f t="shared" si="6"/>
        <v>Below 20k</v>
      </c>
      <c r="I229" s="1">
        <v>1370</v>
      </c>
      <c r="J229" s="1" t="s">
        <v>942</v>
      </c>
      <c r="K229" s="10">
        <f t="shared" si="7"/>
        <v>70</v>
      </c>
    </row>
    <row r="230" spans="1:11" x14ac:dyDescent="0.3">
      <c r="A230" s="9" t="s">
        <v>446</v>
      </c>
      <c r="B230" s="1" t="s">
        <v>448</v>
      </c>
      <c r="C230" s="1" t="s">
        <v>447</v>
      </c>
      <c r="D230" s="1">
        <v>4.0999999999999996</v>
      </c>
      <c r="E230" s="1">
        <v>6195</v>
      </c>
      <c r="F230" s="1">
        <v>449</v>
      </c>
      <c r="G230" s="1">
        <v>1300</v>
      </c>
      <c r="H230" s="1" t="str">
        <f t="shared" si="6"/>
        <v>Below 20k</v>
      </c>
      <c r="I230" s="1">
        <v>1340</v>
      </c>
      <c r="J230" s="1" t="s">
        <v>955</v>
      </c>
      <c r="K230" s="10">
        <f t="shared" si="7"/>
        <v>40</v>
      </c>
    </row>
    <row r="231" spans="1:11" x14ac:dyDescent="0.3">
      <c r="A231" s="9" t="s">
        <v>890</v>
      </c>
      <c r="B231" s="1" t="s">
        <v>891</v>
      </c>
      <c r="C231" s="1" t="s">
        <v>447</v>
      </c>
      <c r="D231" s="1">
        <v>3.8</v>
      </c>
      <c r="E231" s="1">
        <v>671</v>
      </c>
      <c r="F231" s="1">
        <v>55</v>
      </c>
      <c r="G231" s="1">
        <v>749</v>
      </c>
      <c r="H231" s="1" t="str">
        <f t="shared" si="6"/>
        <v>Below 20k</v>
      </c>
      <c r="I231" s="1">
        <v>779</v>
      </c>
      <c r="J231" s="1" t="s">
        <v>948</v>
      </c>
      <c r="K231" s="10">
        <f t="shared" si="7"/>
        <v>30</v>
      </c>
    </row>
    <row r="232" spans="1:11" x14ac:dyDescent="0.3">
      <c r="A232" s="9" t="s">
        <v>100</v>
      </c>
      <c r="B232" s="1" t="s">
        <v>102</v>
      </c>
      <c r="C232" s="1" t="s">
        <v>101</v>
      </c>
      <c r="D232" s="1">
        <v>4.2</v>
      </c>
      <c r="E232" s="1">
        <v>23261</v>
      </c>
      <c r="F232" s="1">
        <v>1709</v>
      </c>
      <c r="G232" s="1">
        <v>1299</v>
      </c>
      <c r="H232" s="1" t="str">
        <f t="shared" si="6"/>
        <v>Below 20k</v>
      </c>
      <c r="I232" s="1">
        <v>1599</v>
      </c>
      <c r="J232" s="1" t="s">
        <v>977</v>
      </c>
      <c r="K232" s="10">
        <f t="shared" si="7"/>
        <v>300</v>
      </c>
    </row>
    <row r="233" spans="1:11" x14ac:dyDescent="0.3">
      <c r="A233" s="9" t="s">
        <v>195</v>
      </c>
      <c r="B233" s="1" t="s">
        <v>196</v>
      </c>
      <c r="C233" s="1" t="s">
        <v>101</v>
      </c>
      <c r="D233" s="1">
        <v>4.0999999999999996</v>
      </c>
      <c r="E233" s="1">
        <v>5400</v>
      </c>
      <c r="F233" s="1">
        <v>386</v>
      </c>
      <c r="G233" s="1">
        <v>1399</v>
      </c>
      <c r="H233" s="1" t="str">
        <f t="shared" si="6"/>
        <v>Below 20k</v>
      </c>
      <c r="I233" s="1">
        <v>1699</v>
      </c>
      <c r="J233" s="1" t="s">
        <v>949</v>
      </c>
      <c r="K233" s="10">
        <f t="shared" si="7"/>
        <v>300</v>
      </c>
    </row>
    <row r="234" spans="1:11" x14ac:dyDescent="0.3">
      <c r="A234" s="9" t="s">
        <v>221</v>
      </c>
      <c r="B234" s="1" t="s">
        <v>102</v>
      </c>
      <c r="C234" s="1" t="s">
        <v>101</v>
      </c>
      <c r="D234" s="1">
        <v>4.0999999999999996</v>
      </c>
      <c r="E234" s="1">
        <v>4165</v>
      </c>
      <c r="F234" s="1">
        <v>305</v>
      </c>
      <c r="G234" s="1">
        <v>1449</v>
      </c>
      <c r="H234" s="1" t="str">
        <f t="shared" si="6"/>
        <v>Below 20k</v>
      </c>
      <c r="I234" s="1">
        <v>1599</v>
      </c>
      <c r="J234" s="1" t="s">
        <v>946</v>
      </c>
      <c r="K234" s="10">
        <f t="shared" si="7"/>
        <v>150</v>
      </c>
    </row>
    <row r="235" spans="1:11" x14ac:dyDescent="0.3">
      <c r="A235" s="9" t="s">
        <v>347</v>
      </c>
      <c r="B235" s="1" t="s">
        <v>348</v>
      </c>
      <c r="C235" s="1" t="s">
        <v>101</v>
      </c>
      <c r="D235" s="1">
        <v>4.0999999999999996</v>
      </c>
      <c r="E235" s="1">
        <v>20007</v>
      </c>
      <c r="F235" s="1">
        <v>1579</v>
      </c>
      <c r="G235" s="1">
        <v>2639</v>
      </c>
      <c r="H235" s="1" t="str">
        <f t="shared" si="6"/>
        <v>Below 20k</v>
      </c>
      <c r="I235" s="1">
        <v>2788</v>
      </c>
      <c r="J235" s="1" t="s">
        <v>942</v>
      </c>
      <c r="K235" s="10">
        <f t="shared" si="7"/>
        <v>149</v>
      </c>
    </row>
    <row r="236" spans="1:11" x14ac:dyDescent="0.3">
      <c r="A236" s="9" t="s">
        <v>354</v>
      </c>
      <c r="B236" s="1" t="s">
        <v>348</v>
      </c>
      <c r="C236" s="1" t="s">
        <v>101</v>
      </c>
      <c r="D236" s="1">
        <v>4.0999999999999996</v>
      </c>
      <c r="E236" s="1">
        <v>11908</v>
      </c>
      <c r="F236" s="1">
        <v>876</v>
      </c>
      <c r="G236" s="1">
        <v>2619</v>
      </c>
      <c r="H236" s="1" t="str">
        <f t="shared" si="6"/>
        <v>Below 20k</v>
      </c>
      <c r="I236" s="1">
        <v>2690</v>
      </c>
      <c r="J236" s="1" t="s">
        <v>955</v>
      </c>
      <c r="K236" s="10">
        <f t="shared" si="7"/>
        <v>71</v>
      </c>
    </row>
    <row r="237" spans="1:11" x14ac:dyDescent="0.3">
      <c r="A237" s="9" t="s">
        <v>195</v>
      </c>
      <c r="B237" s="1" t="s">
        <v>196</v>
      </c>
      <c r="C237" s="1" t="s">
        <v>101</v>
      </c>
      <c r="D237" s="1">
        <v>4.0999999999999996</v>
      </c>
      <c r="E237" s="1">
        <v>5400</v>
      </c>
      <c r="F237" s="1">
        <v>386</v>
      </c>
      <c r="G237" s="1">
        <v>1549</v>
      </c>
      <c r="H237" s="1" t="str">
        <f t="shared" si="6"/>
        <v>Below 20k</v>
      </c>
      <c r="I237" s="1">
        <v>1899</v>
      </c>
      <c r="J237" s="1" t="s">
        <v>977</v>
      </c>
      <c r="K237" s="10">
        <f t="shared" si="7"/>
        <v>350</v>
      </c>
    </row>
    <row r="238" spans="1:11" x14ac:dyDescent="0.3">
      <c r="A238" s="9" t="s">
        <v>559</v>
      </c>
      <c r="B238" s="1" t="s">
        <v>560</v>
      </c>
      <c r="C238" s="1" t="s">
        <v>101</v>
      </c>
      <c r="D238" s="1">
        <v>4</v>
      </c>
      <c r="E238" s="1">
        <v>2760</v>
      </c>
      <c r="F238" s="1">
        <v>187</v>
      </c>
      <c r="G238" s="1">
        <v>2269</v>
      </c>
      <c r="H238" s="1" t="str">
        <f t="shared" si="6"/>
        <v>Below 20k</v>
      </c>
      <c r="I238" s="1">
        <v>2379</v>
      </c>
      <c r="J238" s="1" t="s">
        <v>953</v>
      </c>
      <c r="K238" s="10">
        <f t="shared" si="7"/>
        <v>110</v>
      </c>
    </row>
    <row r="239" spans="1:11" x14ac:dyDescent="0.3">
      <c r="A239" s="9" t="s">
        <v>566</v>
      </c>
      <c r="B239" s="1" t="s">
        <v>567</v>
      </c>
      <c r="C239" s="1" t="s">
        <v>101</v>
      </c>
      <c r="D239" s="1">
        <v>4</v>
      </c>
      <c r="E239" s="1">
        <v>935</v>
      </c>
      <c r="F239" s="1">
        <v>65</v>
      </c>
      <c r="G239" s="1">
        <v>1387</v>
      </c>
      <c r="H239" s="1" t="str">
        <f t="shared" si="6"/>
        <v>Below 20k</v>
      </c>
      <c r="I239" s="1">
        <v>1415</v>
      </c>
      <c r="J239" s="1" t="s">
        <v>958</v>
      </c>
      <c r="K239" s="10">
        <f t="shared" si="7"/>
        <v>28</v>
      </c>
    </row>
    <row r="240" spans="1:11" x14ac:dyDescent="0.3">
      <c r="A240" s="9" t="s">
        <v>670</v>
      </c>
      <c r="B240" s="1" t="s">
        <v>671</v>
      </c>
      <c r="C240" s="1" t="s">
        <v>101</v>
      </c>
      <c r="D240" s="1">
        <v>3.9</v>
      </c>
      <c r="E240" s="1">
        <v>441</v>
      </c>
      <c r="F240" s="1">
        <v>25</v>
      </c>
      <c r="G240" s="1">
        <v>1757</v>
      </c>
      <c r="H240" s="1" t="str">
        <f t="shared" si="6"/>
        <v>Below 20k</v>
      </c>
      <c r="I240" s="1">
        <v>1863</v>
      </c>
      <c r="J240" s="1" t="s">
        <v>942</v>
      </c>
      <c r="K240" s="10">
        <f t="shared" si="7"/>
        <v>106</v>
      </c>
    </row>
    <row r="241" spans="1:11" x14ac:dyDescent="0.3">
      <c r="A241" s="9" t="s">
        <v>690</v>
      </c>
      <c r="B241" s="1" t="s">
        <v>691</v>
      </c>
      <c r="C241" s="1" t="s">
        <v>101</v>
      </c>
      <c r="D241" s="1">
        <v>4.2</v>
      </c>
      <c r="E241" s="1">
        <v>55346</v>
      </c>
      <c r="F241" s="1">
        <v>5187</v>
      </c>
      <c r="G241" s="1">
        <v>1490</v>
      </c>
      <c r="H241" s="1" t="str">
        <f t="shared" si="6"/>
        <v>Below 20k</v>
      </c>
      <c r="I241" s="1">
        <v>1599</v>
      </c>
      <c r="J241" s="1" t="s">
        <v>939</v>
      </c>
      <c r="K241" s="10">
        <f t="shared" si="7"/>
        <v>109</v>
      </c>
    </row>
    <row r="242" spans="1:11" x14ac:dyDescent="0.3">
      <c r="A242" s="9" t="s">
        <v>670</v>
      </c>
      <c r="B242" s="1" t="s">
        <v>799</v>
      </c>
      <c r="C242" s="1" t="s">
        <v>101</v>
      </c>
      <c r="D242" s="1">
        <v>3.9</v>
      </c>
      <c r="E242" s="1">
        <v>441</v>
      </c>
      <c r="F242" s="1">
        <v>25</v>
      </c>
      <c r="G242" s="1">
        <v>1698</v>
      </c>
      <c r="H242" s="1" t="str">
        <f t="shared" si="6"/>
        <v>Below 20k</v>
      </c>
      <c r="I242" s="1">
        <v>1737</v>
      </c>
      <c r="J242" s="1" t="s">
        <v>955</v>
      </c>
      <c r="K242" s="10">
        <f t="shared" si="7"/>
        <v>39</v>
      </c>
    </row>
    <row r="243" spans="1:11" x14ac:dyDescent="0.3">
      <c r="A243" s="9" t="s">
        <v>851</v>
      </c>
      <c r="B243" s="1" t="s">
        <v>852</v>
      </c>
      <c r="C243" s="1" t="s">
        <v>101</v>
      </c>
      <c r="D243" s="1">
        <v>4.0999999999999996</v>
      </c>
      <c r="E243" s="1">
        <v>30947</v>
      </c>
      <c r="F243" s="1">
        <v>2708</v>
      </c>
      <c r="G243" s="1">
        <v>1290</v>
      </c>
      <c r="H243" s="1" t="str">
        <f t="shared" si="6"/>
        <v>Below 20k</v>
      </c>
      <c r="I243" s="1">
        <v>1399</v>
      </c>
      <c r="J243" s="1" t="s">
        <v>971</v>
      </c>
      <c r="K243" s="10">
        <f t="shared" si="7"/>
        <v>109</v>
      </c>
    </row>
    <row r="244" spans="1:11" x14ac:dyDescent="0.3">
      <c r="A244" s="9" t="s">
        <v>458</v>
      </c>
      <c r="B244" s="1" t="s">
        <v>460</v>
      </c>
      <c r="C244" s="1" t="s">
        <v>459</v>
      </c>
      <c r="D244" s="1">
        <v>4.3</v>
      </c>
      <c r="E244" s="1">
        <v>37697</v>
      </c>
      <c r="F244" s="1">
        <v>5131</v>
      </c>
      <c r="G244" s="1">
        <v>29999</v>
      </c>
      <c r="H244" s="1" t="str">
        <f t="shared" si="6"/>
        <v>20k to 40k</v>
      </c>
      <c r="I244" s="1">
        <v>39999</v>
      </c>
      <c r="J244" s="1" t="s">
        <v>967</v>
      </c>
      <c r="K244" s="10">
        <f t="shared" si="7"/>
        <v>10000</v>
      </c>
    </row>
    <row r="245" spans="1:11" x14ac:dyDescent="0.3">
      <c r="A245" s="9" t="s">
        <v>507</v>
      </c>
      <c r="B245" s="1" t="s">
        <v>508</v>
      </c>
      <c r="C245" s="1" t="s">
        <v>459</v>
      </c>
      <c r="D245" s="1">
        <v>4.3</v>
      </c>
      <c r="E245" s="1">
        <v>5794</v>
      </c>
      <c r="F245" s="1">
        <v>676</v>
      </c>
      <c r="G245" s="1">
        <v>33999</v>
      </c>
      <c r="H245" s="1" t="str">
        <f t="shared" si="6"/>
        <v>20k to 40k</v>
      </c>
      <c r="I245" s="1">
        <v>42999</v>
      </c>
      <c r="J245" s="1" t="s">
        <v>975</v>
      </c>
      <c r="K245" s="10">
        <f t="shared" si="7"/>
        <v>9000</v>
      </c>
    </row>
    <row r="246" spans="1:11" x14ac:dyDescent="0.3">
      <c r="A246" s="9" t="s">
        <v>645</v>
      </c>
      <c r="B246" s="1" t="s">
        <v>646</v>
      </c>
      <c r="C246" s="1" t="s">
        <v>459</v>
      </c>
      <c r="D246" s="1">
        <v>4.3</v>
      </c>
      <c r="E246" s="1">
        <v>37697</v>
      </c>
      <c r="F246" s="1">
        <v>5131</v>
      </c>
      <c r="G246" s="1">
        <v>27999</v>
      </c>
      <c r="H246" s="1" t="str">
        <f t="shared" si="6"/>
        <v>20k to 40k</v>
      </c>
      <c r="I246" s="1">
        <v>37999</v>
      </c>
      <c r="J246" s="1" t="s">
        <v>952</v>
      </c>
      <c r="K246" s="10">
        <f t="shared" si="7"/>
        <v>10000</v>
      </c>
    </row>
    <row r="247" spans="1:11" x14ac:dyDescent="0.3">
      <c r="A247" s="9" t="s">
        <v>458</v>
      </c>
      <c r="B247" s="1" t="s">
        <v>508</v>
      </c>
      <c r="C247" s="1" t="s">
        <v>459</v>
      </c>
      <c r="D247" s="1">
        <v>4.3</v>
      </c>
      <c r="E247" s="1">
        <v>5794</v>
      </c>
      <c r="F247" s="1">
        <v>676</v>
      </c>
      <c r="G247" s="1">
        <v>33999</v>
      </c>
      <c r="H247" s="1" t="str">
        <f t="shared" si="6"/>
        <v>20k to 40k</v>
      </c>
      <c r="I247" s="1">
        <v>42999</v>
      </c>
      <c r="J247" s="1" t="s">
        <v>975</v>
      </c>
      <c r="K247" s="10">
        <f t="shared" si="7"/>
        <v>9000</v>
      </c>
    </row>
    <row r="248" spans="1:11" x14ac:dyDescent="0.3">
      <c r="A248" s="9" t="s">
        <v>507</v>
      </c>
      <c r="B248" s="1" t="s">
        <v>460</v>
      </c>
      <c r="C248" s="1" t="s">
        <v>459</v>
      </c>
      <c r="D248" s="1">
        <v>4.3</v>
      </c>
      <c r="E248" s="1">
        <v>37697</v>
      </c>
      <c r="F248" s="1">
        <v>5131</v>
      </c>
      <c r="G248" s="1">
        <v>30999</v>
      </c>
      <c r="H248" s="1" t="str">
        <f t="shared" si="6"/>
        <v>20k to 40k</v>
      </c>
      <c r="I248" s="1">
        <v>39999</v>
      </c>
      <c r="J248" s="1" t="s">
        <v>972</v>
      </c>
      <c r="K248" s="10">
        <f t="shared" si="7"/>
        <v>9000</v>
      </c>
    </row>
    <row r="249" spans="1:11" x14ac:dyDescent="0.3">
      <c r="A249" s="9" t="s">
        <v>71</v>
      </c>
      <c r="B249" s="1" t="s">
        <v>73</v>
      </c>
      <c r="C249" s="1" t="s">
        <v>72</v>
      </c>
      <c r="D249" s="1">
        <v>4.3</v>
      </c>
      <c r="E249" s="1">
        <v>22687</v>
      </c>
      <c r="F249" s="1">
        <v>2364</v>
      </c>
      <c r="G249" s="1">
        <v>17490</v>
      </c>
      <c r="H249" s="1" t="str">
        <f t="shared" si="6"/>
        <v>Below 20k</v>
      </c>
      <c r="I249" s="1">
        <v>29990</v>
      </c>
      <c r="J249" s="1" t="s">
        <v>974</v>
      </c>
      <c r="K249" s="10">
        <f t="shared" si="7"/>
        <v>12500</v>
      </c>
    </row>
    <row r="250" spans="1:11" x14ac:dyDescent="0.3">
      <c r="A250" s="9" t="s">
        <v>74</v>
      </c>
      <c r="B250" s="1" t="s">
        <v>73</v>
      </c>
      <c r="C250" s="1" t="s">
        <v>72</v>
      </c>
      <c r="D250" s="1">
        <v>4.3</v>
      </c>
      <c r="E250" s="1">
        <v>22687</v>
      </c>
      <c r="F250" s="1">
        <v>2364</v>
      </c>
      <c r="G250" s="1">
        <v>17490</v>
      </c>
      <c r="H250" s="1" t="str">
        <f t="shared" si="6"/>
        <v>Below 20k</v>
      </c>
      <c r="I250" s="1">
        <v>29990</v>
      </c>
      <c r="J250" s="1" t="s">
        <v>974</v>
      </c>
      <c r="K250" s="10">
        <f t="shared" si="7"/>
        <v>12500</v>
      </c>
    </row>
    <row r="251" spans="1:11" x14ac:dyDescent="0.3">
      <c r="A251" s="9" t="s">
        <v>137</v>
      </c>
      <c r="B251" s="1" t="s">
        <v>138</v>
      </c>
      <c r="C251" s="1" t="s">
        <v>72</v>
      </c>
      <c r="D251" s="1">
        <v>4.4000000000000004</v>
      </c>
      <c r="E251" s="1">
        <v>92406</v>
      </c>
      <c r="F251" s="1">
        <v>6861</v>
      </c>
      <c r="G251" s="1">
        <v>13490</v>
      </c>
      <c r="H251" s="1" t="str">
        <f t="shared" si="6"/>
        <v>Below 20k</v>
      </c>
      <c r="I251" s="1">
        <v>18999</v>
      </c>
      <c r="J251" s="1" t="s">
        <v>966</v>
      </c>
      <c r="K251" s="10">
        <f t="shared" si="7"/>
        <v>5509</v>
      </c>
    </row>
    <row r="252" spans="1:11" x14ac:dyDescent="0.3">
      <c r="A252" s="9" t="s">
        <v>139</v>
      </c>
      <c r="B252" s="1" t="s">
        <v>140</v>
      </c>
      <c r="C252" s="1" t="s">
        <v>72</v>
      </c>
      <c r="D252" s="1">
        <v>4.5</v>
      </c>
      <c r="E252" s="1">
        <v>8456</v>
      </c>
      <c r="F252" s="1">
        <v>478</v>
      </c>
      <c r="G252" s="1">
        <v>19990</v>
      </c>
      <c r="H252" s="1" t="str">
        <f t="shared" si="6"/>
        <v>Below 20k</v>
      </c>
      <c r="I252" s="1">
        <v>22990</v>
      </c>
      <c r="J252" s="1" t="s">
        <v>943</v>
      </c>
      <c r="K252" s="10">
        <f t="shared" si="7"/>
        <v>3000</v>
      </c>
    </row>
    <row r="253" spans="1:11" x14ac:dyDescent="0.3">
      <c r="A253" s="9" t="s">
        <v>171</v>
      </c>
      <c r="B253" s="1" t="s">
        <v>138</v>
      </c>
      <c r="C253" s="1" t="s">
        <v>72</v>
      </c>
      <c r="D253" s="1">
        <v>4.4000000000000004</v>
      </c>
      <c r="E253" s="1">
        <v>92406</v>
      </c>
      <c r="F253" s="1">
        <v>6861</v>
      </c>
      <c r="G253" s="1">
        <v>13490</v>
      </c>
      <c r="H253" s="1" t="str">
        <f t="shared" si="6"/>
        <v>Below 20k</v>
      </c>
      <c r="I253" s="1">
        <v>18999</v>
      </c>
      <c r="J253" s="1" t="s">
        <v>966</v>
      </c>
      <c r="K253" s="10">
        <f t="shared" si="7"/>
        <v>5509</v>
      </c>
    </row>
    <row r="254" spans="1:11" x14ac:dyDescent="0.3">
      <c r="A254" s="9" t="s">
        <v>220</v>
      </c>
      <c r="B254" s="1" t="s">
        <v>140</v>
      </c>
      <c r="C254" s="1" t="s">
        <v>72</v>
      </c>
      <c r="D254" s="1">
        <v>4.3</v>
      </c>
      <c r="E254" s="1">
        <v>22025</v>
      </c>
      <c r="F254" s="1">
        <v>1618</v>
      </c>
      <c r="G254" s="1">
        <v>13990</v>
      </c>
      <c r="H254" s="1" t="str">
        <f t="shared" si="6"/>
        <v>Below 20k</v>
      </c>
      <c r="I254" s="1">
        <v>20990</v>
      </c>
      <c r="J254" s="1" t="s">
        <v>962</v>
      </c>
      <c r="K254" s="10">
        <f t="shared" si="7"/>
        <v>7000</v>
      </c>
    </row>
    <row r="255" spans="1:11" x14ac:dyDescent="0.3">
      <c r="A255" s="9" t="s">
        <v>286</v>
      </c>
      <c r="B255" s="1" t="s">
        <v>287</v>
      </c>
      <c r="C255" s="1" t="s">
        <v>72</v>
      </c>
      <c r="D255" s="1">
        <v>4.4000000000000004</v>
      </c>
      <c r="E255" s="1">
        <v>51412</v>
      </c>
      <c r="F255" s="1">
        <v>3949</v>
      </c>
      <c r="G255" s="1">
        <v>17499</v>
      </c>
      <c r="H255" s="1" t="str">
        <f t="shared" si="6"/>
        <v>Below 20k</v>
      </c>
      <c r="I255" s="1">
        <v>25999</v>
      </c>
      <c r="J255" s="1" t="s">
        <v>969</v>
      </c>
      <c r="K255" s="10">
        <f t="shared" si="7"/>
        <v>8500</v>
      </c>
    </row>
    <row r="256" spans="1:11" x14ac:dyDescent="0.3">
      <c r="A256" s="9" t="s">
        <v>288</v>
      </c>
      <c r="B256" s="1" t="s">
        <v>287</v>
      </c>
      <c r="C256" s="1" t="s">
        <v>72</v>
      </c>
      <c r="D256" s="1">
        <v>4.4000000000000004</v>
      </c>
      <c r="E256" s="1">
        <v>51412</v>
      </c>
      <c r="F256" s="1">
        <v>3949</v>
      </c>
      <c r="G256" s="1">
        <v>17499</v>
      </c>
      <c r="H256" s="1" t="str">
        <f t="shared" si="6"/>
        <v>Below 20k</v>
      </c>
      <c r="I256" s="1">
        <v>25999</v>
      </c>
      <c r="J256" s="1" t="s">
        <v>969</v>
      </c>
      <c r="K256" s="10">
        <f t="shared" si="7"/>
        <v>8500</v>
      </c>
    </row>
    <row r="257" spans="1:11" x14ac:dyDescent="0.3">
      <c r="A257" s="9" t="s">
        <v>171</v>
      </c>
      <c r="B257" s="1" t="s">
        <v>313</v>
      </c>
      <c r="C257" s="1" t="s">
        <v>72</v>
      </c>
      <c r="D257" s="1">
        <v>4.3</v>
      </c>
      <c r="E257" s="1">
        <v>5021</v>
      </c>
      <c r="F257" s="1">
        <v>426</v>
      </c>
      <c r="G257" s="1">
        <v>16990</v>
      </c>
      <c r="H257" s="1" t="str">
        <f t="shared" si="6"/>
        <v>Below 20k</v>
      </c>
      <c r="I257" s="1">
        <v>22999</v>
      </c>
      <c r="J257" s="1" t="s">
        <v>952</v>
      </c>
      <c r="K257" s="10">
        <f t="shared" si="7"/>
        <v>6009</v>
      </c>
    </row>
    <row r="258" spans="1:11" x14ac:dyDescent="0.3">
      <c r="A258" s="9" t="s">
        <v>476</v>
      </c>
      <c r="B258" s="1" t="s">
        <v>477</v>
      </c>
      <c r="C258" s="1" t="s">
        <v>72</v>
      </c>
      <c r="D258" s="1">
        <v>4.5</v>
      </c>
      <c r="E258" s="1">
        <v>74</v>
      </c>
      <c r="F258" s="1">
        <v>9</v>
      </c>
      <c r="G258" s="1">
        <v>17999</v>
      </c>
      <c r="H258" s="1" t="str">
        <f t="shared" si="6"/>
        <v>Below 20k</v>
      </c>
      <c r="I258" s="1">
        <v>22999</v>
      </c>
      <c r="J258" s="1" t="s">
        <v>976</v>
      </c>
      <c r="K258" s="10">
        <f t="shared" si="7"/>
        <v>5000</v>
      </c>
    </row>
    <row r="259" spans="1:11" x14ac:dyDescent="0.3">
      <c r="A259" s="9" t="s">
        <v>573</v>
      </c>
      <c r="B259" s="1" t="s">
        <v>574</v>
      </c>
      <c r="C259" s="1" t="s">
        <v>72</v>
      </c>
      <c r="D259" s="1">
        <v>4.3</v>
      </c>
      <c r="E259" s="1">
        <v>31452</v>
      </c>
      <c r="F259" s="1">
        <v>4140</v>
      </c>
      <c r="G259" s="1">
        <v>29999</v>
      </c>
      <c r="H259" s="1" t="str">
        <f t="shared" ref="H259:H322" si="8">IF(G259&gt;40000,"Above 40k",IF(G259&gt;=21000,"20k to 40k","Below 20k"))</f>
        <v>20k to 40k</v>
      </c>
      <c r="I259" s="1">
        <v>38999</v>
      </c>
      <c r="J259" s="1" t="s">
        <v>956</v>
      </c>
      <c r="K259" s="10">
        <f t="shared" ref="K259:K322" si="9">I259-G259</f>
        <v>9000</v>
      </c>
    </row>
    <row r="260" spans="1:11" x14ac:dyDescent="0.3">
      <c r="A260" s="9" t="s">
        <v>577</v>
      </c>
      <c r="B260" s="1" t="s">
        <v>574</v>
      </c>
      <c r="C260" s="1" t="s">
        <v>72</v>
      </c>
      <c r="D260" s="1">
        <v>4.3</v>
      </c>
      <c r="E260" s="1">
        <v>31452</v>
      </c>
      <c r="F260" s="1">
        <v>4140</v>
      </c>
      <c r="G260" s="1">
        <v>29999</v>
      </c>
      <c r="H260" s="1" t="str">
        <f t="shared" si="8"/>
        <v>20k to 40k</v>
      </c>
      <c r="I260" s="1">
        <v>38999</v>
      </c>
      <c r="J260" s="1" t="s">
        <v>956</v>
      </c>
      <c r="K260" s="10">
        <f t="shared" si="9"/>
        <v>9000</v>
      </c>
    </row>
    <row r="261" spans="1:11" x14ac:dyDescent="0.3">
      <c r="A261" s="9" t="s">
        <v>704</v>
      </c>
      <c r="B261" s="1" t="s">
        <v>705</v>
      </c>
      <c r="C261" s="1" t="s">
        <v>72</v>
      </c>
      <c r="D261" s="1">
        <v>4.3</v>
      </c>
      <c r="E261" s="1">
        <v>3640</v>
      </c>
      <c r="F261" s="1">
        <v>260</v>
      </c>
      <c r="G261" s="1">
        <v>12990</v>
      </c>
      <c r="H261" s="1" t="str">
        <f t="shared" si="8"/>
        <v>Below 20k</v>
      </c>
      <c r="I261" s="1">
        <v>15990</v>
      </c>
      <c r="J261" s="1" t="s">
        <v>977</v>
      </c>
      <c r="K261" s="10">
        <f t="shared" si="9"/>
        <v>3000</v>
      </c>
    </row>
    <row r="262" spans="1:11" x14ac:dyDescent="0.3">
      <c r="A262" s="9" t="s">
        <v>730</v>
      </c>
      <c r="B262" s="1" t="s">
        <v>731</v>
      </c>
      <c r="C262" s="1" t="s">
        <v>72</v>
      </c>
      <c r="D262" s="1">
        <v>4.4000000000000004</v>
      </c>
      <c r="E262" s="1">
        <v>1945</v>
      </c>
      <c r="F262" s="1">
        <v>101</v>
      </c>
      <c r="G262" s="1">
        <v>13999</v>
      </c>
      <c r="H262" s="1" t="str">
        <f t="shared" si="8"/>
        <v>Below 20k</v>
      </c>
      <c r="I262" s="1">
        <v>16990</v>
      </c>
      <c r="J262" s="1" t="s">
        <v>949</v>
      </c>
      <c r="K262" s="10">
        <f t="shared" si="9"/>
        <v>2991</v>
      </c>
    </row>
    <row r="263" spans="1:11" x14ac:dyDescent="0.3">
      <c r="A263" s="9" t="s">
        <v>747</v>
      </c>
      <c r="B263" s="1" t="s">
        <v>705</v>
      </c>
      <c r="C263" s="1" t="s">
        <v>72</v>
      </c>
      <c r="D263" s="1">
        <v>4.3</v>
      </c>
      <c r="E263" s="1">
        <v>3640</v>
      </c>
      <c r="F263" s="1">
        <v>260</v>
      </c>
      <c r="G263" s="1">
        <v>12990</v>
      </c>
      <c r="H263" s="1" t="str">
        <f t="shared" si="8"/>
        <v>Below 20k</v>
      </c>
      <c r="I263" s="1">
        <v>15990</v>
      </c>
      <c r="J263" s="1" t="s">
        <v>977</v>
      </c>
      <c r="K263" s="10">
        <f t="shared" si="9"/>
        <v>3000</v>
      </c>
    </row>
    <row r="264" spans="1:11" x14ac:dyDescent="0.3">
      <c r="A264" s="9" t="s">
        <v>750</v>
      </c>
      <c r="B264" s="1" t="s">
        <v>751</v>
      </c>
      <c r="C264" s="1" t="s">
        <v>72</v>
      </c>
      <c r="D264" s="1">
        <v>4.2</v>
      </c>
      <c r="E264" s="1">
        <v>16315</v>
      </c>
      <c r="F264" s="1">
        <v>2124</v>
      </c>
      <c r="G264" s="1">
        <v>25999</v>
      </c>
      <c r="H264" s="1" t="str">
        <f t="shared" si="8"/>
        <v>20k to 40k</v>
      </c>
      <c r="I264" s="1">
        <v>37990</v>
      </c>
      <c r="J264" s="1" t="s">
        <v>959</v>
      </c>
      <c r="K264" s="10">
        <f t="shared" si="9"/>
        <v>11991</v>
      </c>
    </row>
    <row r="265" spans="1:11" x14ac:dyDescent="0.3">
      <c r="A265" s="9" t="s">
        <v>787</v>
      </c>
      <c r="B265" s="1" t="s">
        <v>788</v>
      </c>
      <c r="C265" s="1" t="s">
        <v>72</v>
      </c>
      <c r="D265" s="1">
        <v>4.4000000000000004</v>
      </c>
      <c r="E265" s="1">
        <v>74942</v>
      </c>
      <c r="F265" s="1">
        <v>4507</v>
      </c>
      <c r="G265" s="1">
        <v>9990</v>
      </c>
      <c r="H265" s="1" t="str">
        <f t="shared" si="8"/>
        <v>Below 20k</v>
      </c>
      <c r="I265" s="1">
        <v>10990</v>
      </c>
      <c r="J265" s="1" t="s">
        <v>946</v>
      </c>
      <c r="K265" s="10">
        <f t="shared" si="9"/>
        <v>1000</v>
      </c>
    </row>
    <row r="266" spans="1:11" x14ac:dyDescent="0.3">
      <c r="A266" s="9" t="s">
        <v>794</v>
      </c>
      <c r="B266" s="1" t="s">
        <v>795</v>
      </c>
      <c r="C266" s="1" t="s">
        <v>72</v>
      </c>
      <c r="D266" s="1">
        <v>4.2</v>
      </c>
      <c r="E266" s="1">
        <v>197</v>
      </c>
      <c r="F266" s="1">
        <v>10</v>
      </c>
      <c r="G266" s="1">
        <v>15499</v>
      </c>
      <c r="H266" s="1" t="str">
        <f t="shared" si="8"/>
        <v>Below 20k</v>
      </c>
      <c r="I266" s="1">
        <v>18999</v>
      </c>
      <c r="J266" s="1" t="s">
        <v>977</v>
      </c>
      <c r="K266" s="10">
        <f t="shared" si="9"/>
        <v>3500</v>
      </c>
    </row>
    <row r="267" spans="1:11" x14ac:dyDescent="0.3">
      <c r="A267" s="9" t="s">
        <v>805</v>
      </c>
      <c r="B267" s="1" t="s">
        <v>477</v>
      </c>
      <c r="C267" s="1" t="s">
        <v>72</v>
      </c>
      <c r="D267" s="1">
        <v>4.5</v>
      </c>
      <c r="E267" s="1">
        <v>74</v>
      </c>
      <c r="F267" s="1">
        <v>9</v>
      </c>
      <c r="G267" s="1">
        <v>17999</v>
      </c>
      <c r="H267" s="1" t="str">
        <f t="shared" si="8"/>
        <v>Below 20k</v>
      </c>
      <c r="I267" s="1">
        <v>22999</v>
      </c>
      <c r="J267" s="1" t="s">
        <v>976</v>
      </c>
      <c r="K267" s="10">
        <f t="shared" si="9"/>
        <v>5000</v>
      </c>
    </row>
    <row r="268" spans="1:11" x14ac:dyDescent="0.3">
      <c r="A268" s="9" t="s">
        <v>811</v>
      </c>
      <c r="B268" s="1" t="s">
        <v>812</v>
      </c>
      <c r="C268" s="1" t="s">
        <v>72</v>
      </c>
      <c r="D268" s="1">
        <v>4.0999999999999996</v>
      </c>
      <c r="E268" s="1">
        <v>347</v>
      </c>
      <c r="F268" s="1">
        <v>18</v>
      </c>
      <c r="G268" s="1">
        <v>14350</v>
      </c>
      <c r="H268" s="1" t="str">
        <f t="shared" si="8"/>
        <v>Below 20k</v>
      </c>
      <c r="I268" s="1">
        <v>16999</v>
      </c>
      <c r="J268" s="1" t="s">
        <v>978</v>
      </c>
      <c r="K268" s="10">
        <f t="shared" si="9"/>
        <v>2649</v>
      </c>
    </row>
    <row r="269" spans="1:11" x14ac:dyDescent="0.3">
      <c r="A269" s="9" t="s">
        <v>820</v>
      </c>
      <c r="B269" s="1" t="s">
        <v>821</v>
      </c>
      <c r="C269" s="1" t="s">
        <v>72</v>
      </c>
      <c r="D269" s="1">
        <v>4.4000000000000004</v>
      </c>
      <c r="E269" s="1">
        <v>10791</v>
      </c>
      <c r="F269" s="1">
        <v>666</v>
      </c>
      <c r="G269" s="1">
        <v>14990</v>
      </c>
      <c r="H269" s="1" t="str">
        <f t="shared" si="8"/>
        <v>Below 20k</v>
      </c>
      <c r="I269" s="1">
        <v>15990</v>
      </c>
      <c r="J269" s="1" t="s">
        <v>939</v>
      </c>
      <c r="K269" s="10">
        <f t="shared" si="9"/>
        <v>1000</v>
      </c>
    </row>
    <row r="270" spans="1:11" x14ac:dyDescent="0.3">
      <c r="A270" s="9" t="s">
        <v>822</v>
      </c>
      <c r="B270" s="1" t="s">
        <v>823</v>
      </c>
      <c r="C270" s="1" t="s">
        <v>72</v>
      </c>
      <c r="D270" s="1">
        <v>4.4000000000000004</v>
      </c>
      <c r="E270" s="1">
        <v>10791</v>
      </c>
      <c r="F270" s="1">
        <v>666</v>
      </c>
      <c r="G270" s="1">
        <v>13990</v>
      </c>
      <c r="H270" s="1" t="str">
        <f t="shared" si="8"/>
        <v>Below 20k</v>
      </c>
      <c r="I270" s="1">
        <v>14990</v>
      </c>
      <c r="J270" s="1" t="s">
        <v>939</v>
      </c>
      <c r="K270" s="10">
        <f t="shared" si="9"/>
        <v>1000</v>
      </c>
    </row>
    <row r="271" spans="1:11" x14ac:dyDescent="0.3">
      <c r="A271" s="9" t="s">
        <v>838</v>
      </c>
      <c r="B271" s="1" t="s">
        <v>839</v>
      </c>
      <c r="C271" s="1" t="s">
        <v>72</v>
      </c>
      <c r="D271" s="1">
        <v>4.3</v>
      </c>
      <c r="E271" s="1">
        <v>7613</v>
      </c>
      <c r="F271" s="1">
        <v>1024</v>
      </c>
      <c r="G271" s="1">
        <v>34999</v>
      </c>
      <c r="H271" s="1" t="str">
        <f t="shared" si="8"/>
        <v>20k to 40k</v>
      </c>
      <c r="I271" s="1">
        <v>47990</v>
      </c>
      <c r="J271" s="1" t="s">
        <v>965</v>
      </c>
      <c r="K271" s="10">
        <f t="shared" si="9"/>
        <v>12991</v>
      </c>
    </row>
    <row r="272" spans="1:11" x14ac:dyDescent="0.3">
      <c r="A272" s="9" t="s">
        <v>840</v>
      </c>
      <c r="B272" s="1" t="s">
        <v>841</v>
      </c>
      <c r="C272" s="1" t="s">
        <v>72</v>
      </c>
      <c r="D272" s="1">
        <v>4.3</v>
      </c>
      <c r="E272" s="1">
        <v>7613</v>
      </c>
      <c r="F272" s="1">
        <v>1024</v>
      </c>
      <c r="G272" s="1">
        <v>34999</v>
      </c>
      <c r="H272" s="1" t="str">
        <f t="shared" si="8"/>
        <v>20k to 40k</v>
      </c>
      <c r="I272" s="1">
        <v>47990</v>
      </c>
      <c r="J272" s="1" t="s">
        <v>965</v>
      </c>
      <c r="K272" s="10">
        <f t="shared" si="9"/>
        <v>12991</v>
      </c>
    </row>
    <row r="273" spans="1:11" x14ac:dyDescent="0.3">
      <c r="A273" s="9" t="s">
        <v>886</v>
      </c>
      <c r="B273" s="1" t="s">
        <v>887</v>
      </c>
      <c r="C273" s="1" t="s">
        <v>72</v>
      </c>
      <c r="D273" s="1">
        <v>4</v>
      </c>
      <c r="E273" s="1">
        <v>24</v>
      </c>
      <c r="F273" s="1">
        <v>0</v>
      </c>
      <c r="G273" s="1">
        <v>10466</v>
      </c>
      <c r="H273" s="1" t="str">
        <f t="shared" si="8"/>
        <v>Below 20k</v>
      </c>
      <c r="I273" s="1">
        <v>10974</v>
      </c>
      <c r="J273" s="1" t="s">
        <v>953</v>
      </c>
      <c r="K273" s="10">
        <f t="shared" si="9"/>
        <v>508</v>
      </c>
    </row>
    <row r="274" spans="1:11" x14ac:dyDescent="0.3">
      <c r="A274" s="9" t="s">
        <v>928</v>
      </c>
      <c r="B274" s="1" t="s">
        <v>929</v>
      </c>
      <c r="C274" s="1" t="s">
        <v>72</v>
      </c>
      <c r="D274" s="1">
        <v>4.4000000000000004</v>
      </c>
      <c r="E274" s="1">
        <v>51122</v>
      </c>
      <c r="F274" s="1">
        <v>3348</v>
      </c>
      <c r="G274" s="1">
        <v>10490</v>
      </c>
      <c r="H274" s="1" t="str">
        <f t="shared" si="8"/>
        <v>Below 20k</v>
      </c>
      <c r="I274" s="1">
        <v>12990</v>
      </c>
      <c r="J274" s="1" t="s">
        <v>951</v>
      </c>
      <c r="K274" s="10">
        <f t="shared" si="9"/>
        <v>2500</v>
      </c>
    </row>
    <row r="275" spans="1:11" x14ac:dyDescent="0.3">
      <c r="A275" s="9" t="s">
        <v>936</v>
      </c>
      <c r="B275" s="1" t="s">
        <v>937</v>
      </c>
      <c r="C275" s="1" t="s">
        <v>72</v>
      </c>
      <c r="D275" s="1">
        <v>4.3</v>
      </c>
      <c r="E275" s="1">
        <v>1756</v>
      </c>
      <c r="F275" s="1">
        <v>149</v>
      </c>
      <c r="G275" s="1">
        <v>21999</v>
      </c>
      <c r="H275" s="1" t="str">
        <f t="shared" si="8"/>
        <v>20k to 40k</v>
      </c>
      <c r="I275" s="1">
        <v>27999</v>
      </c>
      <c r="J275" s="1" t="s">
        <v>976</v>
      </c>
      <c r="K275" s="10">
        <f t="shared" si="9"/>
        <v>6000</v>
      </c>
    </row>
    <row r="276" spans="1:11" x14ac:dyDescent="0.3">
      <c r="A276" s="9" t="s">
        <v>16</v>
      </c>
      <c r="B276" s="1" t="s">
        <v>18</v>
      </c>
      <c r="C276" s="1" t="s">
        <v>17</v>
      </c>
      <c r="D276" s="1">
        <v>4.3</v>
      </c>
      <c r="E276" s="1">
        <v>178186</v>
      </c>
      <c r="F276" s="1">
        <v>11037</v>
      </c>
      <c r="G276" s="1">
        <v>7499</v>
      </c>
      <c r="H276" s="1" t="str">
        <f t="shared" si="8"/>
        <v>Below 20k</v>
      </c>
      <c r="I276" s="1">
        <v>11999</v>
      </c>
      <c r="J276" s="1" t="s">
        <v>961</v>
      </c>
      <c r="K276" s="10">
        <f t="shared" si="9"/>
        <v>4500</v>
      </c>
    </row>
    <row r="277" spans="1:11" x14ac:dyDescent="0.3">
      <c r="A277" s="9" t="s">
        <v>29</v>
      </c>
      <c r="B277" s="1" t="s">
        <v>30</v>
      </c>
      <c r="C277" s="1" t="s">
        <v>17</v>
      </c>
      <c r="D277" s="1">
        <v>4.3</v>
      </c>
      <c r="E277" s="1">
        <v>178186</v>
      </c>
      <c r="F277" s="1">
        <v>11037</v>
      </c>
      <c r="G277" s="1">
        <v>7499</v>
      </c>
      <c r="H277" s="1" t="str">
        <f t="shared" si="8"/>
        <v>Below 20k</v>
      </c>
      <c r="I277" s="1">
        <v>11999</v>
      </c>
      <c r="J277" s="1" t="s">
        <v>961</v>
      </c>
      <c r="K277" s="10">
        <f t="shared" si="9"/>
        <v>4500</v>
      </c>
    </row>
    <row r="278" spans="1:11" x14ac:dyDescent="0.3">
      <c r="A278" s="9" t="s">
        <v>31</v>
      </c>
      <c r="B278" s="1" t="s">
        <v>32</v>
      </c>
      <c r="C278" s="1" t="s">
        <v>17</v>
      </c>
      <c r="D278" s="1">
        <v>4.3</v>
      </c>
      <c r="E278" s="1">
        <v>120461</v>
      </c>
      <c r="F278" s="1">
        <v>7343</v>
      </c>
      <c r="G278" s="1">
        <v>6499</v>
      </c>
      <c r="H278" s="1" t="str">
        <f t="shared" si="8"/>
        <v>Below 20k</v>
      </c>
      <c r="I278" s="1">
        <v>10999</v>
      </c>
      <c r="J278" s="1" t="s">
        <v>979</v>
      </c>
      <c r="K278" s="10">
        <f t="shared" si="9"/>
        <v>4500</v>
      </c>
    </row>
    <row r="279" spans="1:11" x14ac:dyDescent="0.3">
      <c r="A279" s="9" t="s">
        <v>38</v>
      </c>
      <c r="B279" s="1" t="s">
        <v>39</v>
      </c>
      <c r="C279" s="1" t="s">
        <v>17</v>
      </c>
      <c r="D279" s="1">
        <v>4.3</v>
      </c>
      <c r="E279" s="1">
        <v>31961</v>
      </c>
      <c r="F279" s="1">
        <v>2851</v>
      </c>
      <c r="G279" s="1">
        <v>11999</v>
      </c>
      <c r="H279" s="1" t="str">
        <f t="shared" si="8"/>
        <v>Below 20k</v>
      </c>
      <c r="I279" s="1">
        <v>16999</v>
      </c>
      <c r="J279" s="1" t="s">
        <v>963</v>
      </c>
      <c r="K279" s="10">
        <f t="shared" si="9"/>
        <v>5000</v>
      </c>
    </row>
    <row r="280" spans="1:11" x14ac:dyDescent="0.3">
      <c r="A280" s="9" t="s">
        <v>44</v>
      </c>
      <c r="B280" s="1" t="s">
        <v>45</v>
      </c>
      <c r="C280" s="1" t="s">
        <v>17</v>
      </c>
      <c r="D280" s="1">
        <v>4.2</v>
      </c>
      <c r="E280" s="1">
        <v>39298</v>
      </c>
      <c r="F280" s="1">
        <v>3568</v>
      </c>
      <c r="G280" s="1">
        <v>13999</v>
      </c>
      <c r="H280" s="1" t="str">
        <f t="shared" si="8"/>
        <v>Below 20k</v>
      </c>
      <c r="I280" s="1">
        <v>19999</v>
      </c>
      <c r="J280" s="1" t="s">
        <v>954</v>
      </c>
      <c r="K280" s="10">
        <f t="shared" si="9"/>
        <v>6000</v>
      </c>
    </row>
    <row r="281" spans="1:11" x14ac:dyDescent="0.3">
      <c r="A281" s="9" t="s">
        <v>62</v>
      </c>
      <c r="B281" s="1" t="s">
        <v>63</v>
      </c>
      <c r="C281" s="1" t="s">
        <v>17</v>
      </c>
      <c r="D281" s="1">
        <v>4.0999999999999996</v>
      </c>
      <c r="E281" s="1">
        <v>21734</v>
      </c>
      <c r="F281" s="1">
        <v>1799</v>
      </c>
      <c r="G281" s="1">
        <v>12999</v>
      </c>
      <c r="H281" s="1" t="str">
        <f t="shared" si="8"/>
        <v>Below 20k</v>
      </c>
      <c r="I281" s="1">
        <v>18999</v>
      </c>
      <c r="J281" s="1" t="s">
        <v>959</v>
      </c>
      <c r="K281" s="10">
        <f t="shared" si="9"/>
        <v>6000</v>
      </c>
    </row>
    <row r="282" spans="1:11" x14ac:dyDescent="0.3">
      <c r="A282" s="9" t="s">
        <v>66</v>
      </c>
      <c r="B282" s="1" t="s">
        <v>67</v>
      </c>
      <c r="C282" s="1" t="s">
        <v>17</v>
      </c>
      <c r="D282" s="1">
        <v>4.3</v>
      </c>
      <c r="E282" s="1">
        <v>125815</v>
      </c>
      <c r="F282" s="1">
        <v>11562</v>
      </c>
      <c r="G282" s="1">
        <v>12999</v>
      </c>
      <c r="H282" s="1" t="str">
        <f t="shared" si="8"/>
        <v>Below 20k</v>
      </c>
      <c r="I282" s="1">
        <v>19999</v>
      </c>
      <c r="J282" s="1" t="s">
        <v>947</v>
      </c>
      <c r="K282" s="10">
        <f t="shared" si="9"/>
        <v>7000</v>
      </c>
    </row>
    <row r="283" spans="1:11" x14ac:dyDescent="0.3">
      <c r="A283" s="9" t="s">
        <v>68</v>
      </c>
      <c r="B283" s="1" t="s">
        <v>67</v>
      </c>
      <c r="C283" s="1" t="s">
        <v>17</v>
      </c>
      <c r="D283" s="1">
        <v>4.3</v>
      </c>
      <c r="E283" s="1">
        <v>125815</v>
      </c>
      <c r="F283" s="1">
        <v>11562</v>
      </c>
      <c r="G283" s="1">
        <v>12999</v>
      </c>
      <c r="H283" s="1" t="str">
        <f t="shared" si="8"/>
        <v>Below 20k</v>
      </c>
      <c r="I283" s="1">
        <v>19999</v>
      </c>
      <c r="J283" s="1" t="s">
        <v>947</v>
      </c>
      <c r="K283" s="10">
        <f t="shared" si="9"/>
        <v>7000</v>
      </c>
    </row>
    <row r="284" spans="1:11" x14ac:dyDescent="0.3">
      <c r="A284" s="9" t="s">
        <v>69</v>
      </c>
      <c r="B284" s="1" t="s">
        <v>70</v>
      </c>
      <c r="C284" s="1" t="s">
        <v>17</v>
      </c>
      <c r="D284" s="1">
        <v>4.2</v>
      </c>
      <c r="E284" s="1">
        <v>7301</v>
      </c>
      <c r="F284" s="1">
        <v>646</v>
      </c>
      <c r="G284" s="1">
        <v>15999</v>
      </c>
      <c r="H284" s="1" t="str">
        <f t="shared" si="8"/>
        <v>Below 20k</v>
      </c>
      <c r="I284" s="1">
        <v>21999</v>
      </c>
      <c r="J284" s="1" t="s">
        <v>965</v>
      </c>
      <c r="K284" s="10">
        <f t="shared" si="9"/>
        <v>6000</v>
      </c>
    </row>
    <row r="285" spans="1:11" x14ac:dyDescent="0.3">
      <c r="A285" s="9" t="s">
        <v>69</v>
      </c>
      <c r="B285" s="1" t="s">
        <v>45</v>
      </c>
      <c r="C285" s="1" t="s">
        <v>17</v>
      </c>
      <c r="D285" s="1">
        <v>4.2</v>
      </c>
      <c r="E285" s="1">
        <v>39298</v>
      </c>
      <c r="F285" s="1">
        <v>3568</v>
      </c>
      <c r="G285" s="1">
        <v>13999</v>
      </c>
      <c r="H285" s="1" t="str">
        <f t="shared" si="8"/>
        <v>Below 20k</v>
      </c>
      <c r="I285" s="1">
        <v>19999</v>
      </c>
      <c r="J285" s="1" t="s">
        <v>954</v>
      </c>
      <c r="K285" s="10">
        <f t="shared" si="9"/>
        <v>6000</v>
      </c>
    </row>
    <row r="286" spans="1:11" x14ac:dyDescent="0.3">
      <c r="A286" s="9" t="s">
        <v>80</v>
      </c>
      <c r="B286" s="1" t="s">
        <v>81</v>
      </c>
      <c r="C286" s="1" t="s">
        <v>17</v>
      </c>
      <c r="D286" s="1">
        <v>4.2</v>
      </c>
      <c r="E286" s="1">
        <v>43893</v>
      </c>
      <c r="F286" s="1">
        <v>3633</v>
      </c>
      <c r="G286" s="1">
        <v>10999</v>
      </c>
      <c r="H286" s="1" t="str">
        <f t="shared" si="8"/>
        <v>Below 20k</v>
      </c>
      <c r="I286" s="1">
        <v>15999</v>
      </c>
      <c r="J286" s="1" t="s">
        <v>959</v>
      </c>
      <c r="K286" s="10">
        <f t="shared" si="9"/>
        <v>5000</v>
      </c>
    </row>
    <row r="287" spans="1:11" x14ac:dyDescent="0.3">
      <c r="A287" s="9" t="s">
        <v>82</v>
      </c>
      <c r="B287" s="1" t="s">
        <v>83</v>
      </c>
      <c r="C287" s="1" t="s">
        <v>17</v>
      </c>
      <c r="D287" s="1">
        <v>4.3</v>
      </c>
      <c r="E287" s="1">
        <v>125815</v>
      </c>
      <c r="F287" s="1">
        <v>11562</v>
      </c>
      <c r="G287" s="1">
        <v>11999</v>
      </c>
      <c r="H287" s="1" t="str">
        <f t="shared" si="8"/>
        <v>Below 20k</v>
      </c>
      <c r="I287" s="1">
        <v>17999</v>
      </c>
      <c r="J287" s="1" t="s">
        <v>962</v>
      </c>
      <c r="K287" s="10">
        <f t="shared" si="9"/>
        <v>6000</v>
      </c>
    </row>
    <row r="288" spans="1:11" x14ac:dyDescent="0.3">
      <c r="A288" s="9" t="s">
        <v>85</v>
      </c>
      <c r="B288" s="1" t="s">
        <v>32</v>
      </c>
      <c r="C288" s="1" t="s">
        <v>17</v>
      </c>
      <c r="D288" s="1">
        <v>4.3</v>
      </c>
      <c r="E288" s="1">
        <v>120461</v>
      </c>
      <c r="F288" s="1">
        <v>7343</v>
      </c>
      <c r="G288" s="1">
        <v>6499</v>
      </c>
      <c r="H288" s="1" t="str">
        <f t="shared" si="8"/>
        <v>Below 20k</v>
      </c>
      <c r="I288" s="1">
        <v>10999</v>
      </c>
      <c r="J288" s="1" t="s">
        <v>979</v>
      </c>
      <c r="K288" s="10">
        <f t="shared" si="9"/>
        <v>4500</v>
      </c>
    </row>
    <row r="289" spans="1:11" x14ac:dyDescent="0.3">
      <c r="A289" s="9" t="s">
        <v>88</v>
      </c>
      <c r="B289" s="1" t="s">
        <v>63</v>
      </c>
      <c r="C289" s="1" t="s">
        <v>17</v>
      </c>
      <c r="D289" s="1">
        <v>4.0999999999999996</v>
      </c>
      <c r="E289" s="1">
        <v>21734</v>
      </c>
      <c r="F289" s="1">
        <v>1799</v>
      </c>
      <c r="G289" s="1">
        <v>12999</v>
      </c>
      <c r="H289" s="1" t="str">
        <f t="shared" si="8"/>
        <v>Below 20k</v>
      </c>
      <c r="I289" s="1">
        <v>18999</v>
      </c>
      <c r="J289" s="1" t="s">
        <v>959</v>
      </c>
      <c r="K289" s="10">
        <f t="shared" si="9"/>
        <v>6000</v>
      </c>
    </row>
    <row r="290" spans="1:11" x14ac:dyDescent="0.3">
      <c r="A290" s="9" t="s">
        <v>44</v>
      </c>
      <c r="B290" s="1" t="s">
        <v>70</v>
      </c>
      <c r="C290" s="1" t="s">
        <v>17</v>
      </c>
      <c r="D290" s="1">
        <v>4.2</v>
      </c>
      <c r="E290" s="1">
        <v>7301</v>
      </c>
      <c r="F290" s="1">
        <v>646</v>
      </c>
      <c r="G290" s="1">
        <v>15999</v>
      </c>
      <c r="H290" s="1" t="str">
        <f t="shared" si="8"/>
        <v>Below 20k</v>
      </c>
      <c r="I290" s="1">
        <v>21999</v>
      </c>
      <c r="J290" s="1" t="s">
        <v>965</v>
      </c>
      <c r="K290" s="10">
        <f t="shared" si="9"/>
        <v>6000</v>
      </c>
    </row>
    <row r="291" spans="1:11" x14ac:dyDescent="0.3">
      <c r="A291" s="9" t="s">
        <v>103</v>
      </c>
      <c r="B291" s="1" t="s">
        <v>83</v>
      </c>
      <c r="C291" s="1" t="s">
        <v>17</v>
      </c>
      <c r="D291" s="1">
        <v>4.3</v>
      </c>
      <c r="E291" s="1">
        <v>125815</v>
      </c>
      <c r="F291" s="1">
        <v>11562</v>
      </c>
      <c r="G291" s="1">
        <v>11999</v>
      </c>
      <c r="H291" s="1" t="str">
        <f t="shared" si="8"/>
        <v>Below 20k</v>
      </c>
      <c r="I291" s="1">
        <v>17999</v>
      </c>
      <c r="J291" s="1" t="s">
        <v>962</v>
      </c>
      <c r="K291" s="10">
        <f t="shared" si="9"/>
        <v>6000</v>
      </c>
    </row>
    <row r="292" spans="1:11" x14ac:dyDescent="0.3">
      <c r="A292" s="9" t="s">
        <v>104</v>
      </c>
      <c r="B292" s="1" t="s">
        <v>39</v>
      </c>
      <c r="C292" s="1" t="s">
        <v>17</v>
      </c>
      <c r="D292" s="1">
        <v>4.3</v>
      </c>
      <c r="E292" s="1">
        <v>31961</v>
      </c>
      <c r="F292" s="1">
        <v>2851</v>
      </c>
      <c r="G292" s="1">
        <v>11999</v>
      </c>
      <c r="H292" s="1" t="str">
        <f t="shared" si="8"/>
        <v>Below 20k</v>
      </c>
      <c r="I292" s="1">
        <v>16999</v>
      </c>
      <c r="J292" s="1" t="s">
        <v>963</v>
      </c>
      <c r="K292" s="10">
        <f t="shared" si="9"/>
        <v>5000</v>
      </c>
    </row>
    <row r="293" spans="1:11" x14ac:dyDescent="0.3">
      <c r="A293" s="9" t="s">
        <v>115</v>
      </c>
      <c r="B293" s="1" t="s">
        <v>39</v>
      </c>
      <c r="C293" s="1" t="s">
        <v>17</v>
      </c>
      <c r="D293" s="1">
        <v>4.3</v>
      </c>
      <c r="E293" s="1">
        <v>31961</v>
      </c>
      <c r="F293" s="1">
        <v>2851</v>
      </c>
      <c r="G293" s="1">
        <v>11999</v>
      </c>
      <c r="H293" s="1" t="str">
        <f t="shared" si="8"/>
        <v>Below 20k</v>
      </c>
      <c r="I293" s="1">
        <v>16999</v>
      </c>
      <c r="J293" s="1" t="s">
        <v>963</v>
      </c>
      <c r="K293" s="10">
        <f t="shared" si="9"/>
        <v>5000</v>
      </c>
    </row>
    <row r="294" spans="1:11" x14ac:dyDescent="0.3">
      <c r="A294" s="9" t="s">
        <v>120</v>
      </c>
      <c r="B294" s="1" t="s">
        <v>45</v>
      </c>
      <c r="C294" s="1" t="s">
        <v>17</v>
      </c>
      <c r="D294" s="1">
        <v>4.2</v>
      </c>
      <c r="E294" s="1">
        <v>39298</v>
      </c>
      <c r="F294" s="1">
        <v>3568</v>
      </c>
      <c r="G294" s="1">
        <v>13999</v>
      </c>
      <c r="H294" s="1" t="str">
        <f t="shared" si="8"/>
        <v>Below 20k</v>
      </c>
      <c r="I294" s="1">
        <v>19999</v>
      </c>
      <c r="J294" s="1" t="s">
        <v>954</v>
      </c>
      <c r="K294" s="10">
        <f t="shared" si="9"/>
        <v>6000</v>
      </c>
    </row>
    <row r="295" spans="1:11" x14ac:dyDescent="0.3">
      <c r="A295" s="9" t="s">
        <v>123</v>
      </c>
      <c r="B295" s="1" t="s">
        <v>67</v>
      </c>
      <c r="C295" s="1" t="s">
        <v>17</v>
      </c>
      <c r="D295" s="1">
        <v>4.3</v>
      </c>
      <c r="E295" s="1">
        <v>125815</v>
      </c>
      <c r="F295" s="1">
        <v>11562</v>
      </c>
      <c r="G295" s="1">
        <v>12999</v>
      </c>
      <c r="H295" s="1" t="str">
        <f t="shared" si="8"/>
        <v>Below 20k</v>
      </c>
      <c r="I295" s="1">
        <v>19999</v>
      </c>
      <c r="J295" s="1" t="s">
        <v>947</v>
      </c>
      <c r="K295" s="10">
        <f t="shared" si="9"/>
        <v>7000</v>
      </c>
    </row>
    <row r="296" spans="1:11" x14ac:dyDescent="0.3">
      <c r="A296" s="9" t="s">
        <v>124</v>
      </c>
      <c r="B296" s="1" t="s">
        <v>125</v>
      </c>
      <c r="C296" s="1" t="s">
        <v>17</v>
      </c>
      <c r="D296" s="1">
        <v>4.2</v>
      </c>
      <c r="E296" s="1">
        <v>58881</v>
      </c>
      <c r="F296" s="1">
        <v>6095</v>
      </c>
      <c r="G296" s="1">
        <v>16499</v>
      </c>
      <c r="H296" s="1" t="str">
        <f t="shared" si="8"/>
        <v>Below 20k</v>
      </c>
      <c r="I296" s="1">
        <v>23999</v>
      </c>
      <c r="J296" s="1" t="s">
        <v>959</v>
      </c>
      <c r="K296" s="10">
        <f t="shared" si="9"/>
        <v>7500</v>
      </c>
    </row>
    <row r="297" spans="1:11" x14ac:dyDescent="0.3">
      <c r="A297" s="9" t="s">
        <v>132</v>
      </c>
      <c r="B297" s="1" t="s">
        <v>83</v>
      </c>
      <c r="C297" s="1" t="s">
        <v>17</v>
      </c>
      <c r="D297" s="1">
        <v>4.3</v>
      </c>
      <c r="E297" s="1">
        <v>125815</v>
      </c>
      <c r="F297" s="1">
        <v>11562</v>
      </c>
      <c r="G297" s="1">
        <v>11999</v>
      </c>
      <c r="H297" s="1" t="str">
        <f t="shared" si="8"/>
        <v>Below 20k</v>
      </c>
      <c r="I297" s="1">
        <v>17999</v>
      </c>
      <c r="J297" s="1" t="s">
        <v>962</v>
      </c>
      <c r="K297" s="10">
        <f t="shared" si="9"/>
        <v>6000</v>
      </c>
    </row>
    <row r="298" spans="1:11" x14ac:dyDescent="0.3">
      <c r="A298" s="9" t="s">
        <v>141</v>
      </c>
      <c r="B298" s="1" t="s">
        <v>125</v>
      </c>
      <c r="C298" s="1" t="s">
        <v>17</v>
      </c>
      <c r="D298" s="1">
        <v>4.2</v>
      </c>
      <c r="E298" s="1">
        <v>58881</v>
      </c>
      <c r="F298" s="1">
        <v>6095</v>
      </c>
      <c r="G298" s="1">
        <v>16499</v>
      </c>
      <c r="H298" s="1" t="str">
        <f t="shared" si="8"/>
        <v>Below 20k</v>
      </c>
      <c r="I298" s="1">
        <v>23999</v>
      </c>
      <c r="J298" s="1" t="s">
        <v>959</v>
      </c>
      <c r="K298" s="10">
        <f t="shared" si="9"/>
        <v>7500</v>
      </c>
    </row>
    <row r="299" spans="1:11" x14ac:dyDescent="0.3">
      <c r="A299" s="9" t="s">
        <v>146</v>
      </c>
      <c r="B299" s="1" t="s">
        <v>125</v>
      </c>
      <c r="C299" s="1" t="s">
        <v>17</v>
      </c>
      <c r="D299" s="1">
        <v>4.2</v>
      </c>
      <c r="E299" s="1">
        <v>58881</v>
      </c>
      <c r="F299" s="1">
        <v>6095</v>
      </c>
      <c r="G299" s="1">
        <v>16499</v>
      </c>
      <c r="H299" s="1" t="str">
        <f t="shared" si="8"/>
        <v>Below 20k</v>
      </c>
      <c r="I299" s="1">
        <v>23999</v>
      </c>
      <c r="J299" s="1" t="s">
        <v>959</v>
      </c>
      <c r="K299" s="10">
        <f t="shared" si="9"/>
        <v>7500</v>
      </c>
    </row>
    <row r="300" spans="1:11" x14ac:dyDescent="0.3">
      <c r="A300" s="9" t="s">
        <v>176</v>
      </c>
      <c r="B300" s="1" t="s">
        <v>81</v>
      </c>
      <c r="C300" s="1" t="s">
        <v>17</v>
      </c>
      <c r="D300" s="1">
        <v>4.2</v>
      </c>
      <c r="E300" s="1">
        <v>43893</v>
      </c>
      <c r="F300" s="1">
        <v>3633</v>
      </c>
      <c r="G300" s="1">
        <v>10999</v>
      </c>
      <c r="H300" s="1" t="str">
        <f t="shared" si="8"/>
        <v>Below 20k</v>
      </c>
      <c r="I300" s="1">
        <v>15999</v>
      </c>
      <c r="J300" s="1" t="s">
        <v>959</v>
      </c>
      <c r="K300" s="10">
        <f t="shared" si="9"/>
        <v>5000</v>
      </c>
    </row>
    <row r="301" spans="1:11" x14ac:dyDescent="0.3">
      <c r="A301" s="9" t="s">
        <v>202</v>
      </c>
      <c r="B301" s="1" t="s">
        <v>81</v>
      </c>
      <c r="C301" s="1" t="s">
        <v>17</v>
      </c>
      <c r="D301" s="1">
        <v>4.2</v>
      </c>
      <c r="E301" s="1">
        <v>43893</v>
      </c>
      <c r="F301" s="1">
        <v>3633</v>
      </c>
      <c r="G301" s="1">
        <v>10999</v>
      </c>
      <c r="H301" s="1" t="str">
        <f t="shared" si="8"/>
        <v>Below 20k</v>
      </c>
      <c r="I301" s="1">
        <v>15999</v>
      </c>
      <c r="J301" s="1" t="s">
        <v>959</v>
      </c>
      <c r="K301" s="10">
        <f t="shared" si="9"/>
        <v>5000</v>
      </c>
    </row>
    <row r="302" spans="1:11" x14ac:dyDescent="0.3">
      <c r="A302" s="9" t="s">
        <v>146</v>
      </c>
      <c r="B302" s="1" t="s">
        <v>207</v>
      </c>
      <c r="C302" s="1" t="s">
        <v>17</v>
      </c>
      <c r="D302" s="1">
        <v>4.0999999999999996</v>
      </c>
      <c r="E302" s="1">
        <v>13733</v>
      </c>
      <c r="F302" s="1">
        <v>1440</v>
      </c>
      <c r="G302" s="1">
        <v>18999</v>
      </c>
      <c r="H302" s="1" t="str">
        <f t="shared" si="8"/>
        <v>Below 20k</v>
      </c>
      <c r="I302" s="1">
        <v>25999</v>
      </c>
      <c r="J302" s="1" t="s">
        <v>952</v>
      </c>
      <c r="K302" s="10">
        <f t="shared" si="9"/>
        <v>7000</v>
      </c>
    </row>
    <row r="303" spans="1:11" x14ac:dyDescent="0.3">
      <c r="A303" s="9" t="s">
        <v>124</v>
      </c>
      <c r="B303" s="1" t="s">
        <v>207</v>
      </c>
      <c r="C303" s="1" t="s">
        <v>17</v>
      </c>
      <c r="D303" s="1">
        <v>4.0999999999999996</v>
      </c>
      <c r="E303" s="1">
        <v>13733</v>
      </c>
      <c r="F303" s="1">
        <v>1440</v>
      </c>
      <c r="G303" s="1">
        <v>18999</v>
      </c>
      <c r="H303" s="1" t="str">
        <f t="shared" si="8"/>
        <v>Below 20k</v>
      </c>
      <c r="I303" s="1">
        <v>25999</v>
      </c>
      <c r="J303" s="1" t="s">
        <v>952</v>
      </c>
      <c r="K303" s="10">
        <f t="shared" si="9"/>
        <v>7000</v>
      </c>
    </row>
    <row r="304" spans="1:11" x14ac:dyDescent="0.3">
      <c r="A304" s="9" t="s">
        <v>263</v>
      </c>
      <c r="B304" s="1" t="s">
        <v>264</v>
      </c>
      <c r="C304" s="1" t="s">
        <v>17</v>
      </c>
      <c r="D304" s="1">
        <v>4.2</v>
      </c>
      <c r="E304" s="1">
        <v>58881</v>
      </c>
      <c r="F304" s="1">
        <v>6095</v>
      </c>
      <c r="G304" s="1">
        <v>15999</v>
      </c>
      <c r="H304" s="1" t="str">
        <f t="shared" si="8"/>
        <v>Below 20k</v>
      </c>
      <c r="I304" s="1">
        <v>22999</v>
      </c>
      <c r="J304" s="1" t="s">
        <v>954</v>
      </c>
      <c r="K304" s="10">
        <f t="shared" si="9"/>
        <v>7000</v>
      </c>
    </row>
    <row r="305" spans="1:11" x14ac:dyDescent="0.3">
      <c r="A305" s="9" t="s">
        <v>66</v>
      </c>
      <c r="B305" s="1" t="s">
        <v>359</v>
      </c>
      <c r="C305" s="1" t="s">
        <v>17</v>
      </c>
      <c r="D305" s="1">
        <v>4.3</v>
      </c>
      <c r="E305" s="1">
        <v>12140</v>
      </c>
      <c r="F305" s="1">
        <v>1073</v>
      </c>
      <c r="G305" s="1">
        <v>14999</v>
      </c>
      <c r="H305" s="1" t="str">
        <f t="shared" si="8"/>
        <v>Below 20k</v>
      </c>
      <c r="I305" s="1">
        <v>21999</v>
      </c>
      <c r="J305" s="1" t="s">
        <v>959</v>
      </c>
      <c r="K305" s="10">
        <f t="shared" si="9"/>
        <v>7000</v>
      </c>
    </row>
    <row r="306" spans="1:11" x14ac:dyDescent="0.3">
      <c r="A306" s="9" t="s">
        <v>366</v>
      </c>
      <c r="B306" s="1" t="s">
        <v>264</v>
      </c>
      <c r="C306" s="1" t="s">
        <v>17</v>
      </c>
      <c r="D306" s="1">
        <v>4.2</v>
      </c>
      <c r="E306" s="1">
        <v>58881</v>
      </c>
      <c r="F306" s="1">
        <v>6095</v>
      </c>
      <c r="G306" s="1">
        <v>15999</v>
      </c>
      <c r="H306" s="1" t="str">
        <f t="shared" si="8"/>
        <v>Below 20k</v>
      </c>
      <c r="I306" s="1">
        <v>22999</v>
      </c>
      <c r="J306" s="1" t="s">
        <v>954</v>
      </c>
      <c r="K306" s="10">
        <f t="shared" si="9"/>
        <v>7000</v>
      </c>
    </row>
    <row r="307" spans="1:11" x14ac:dyDescent="0.3">
      <c r="A307" s="9" t="s">
        <v>392</v>
      </c>
      <c r="B307" s="1" t="s">
        <v>393</v>
      </c>
      <c r="C307" s="1" t="s">
        <v>17</v>
      </c>
      <c r="D307" s="1">
        <v>4.3</v>
      </c>
      <c r="E307" s="1">
        <v>2687</v>
      </c>
      <c r="F307" s="1">
        <v>210</v>
      </c>
      <c r="G307" s="1">
        <v>10999</v>
      </c>
      <c r="H307" s="1" t="str">
        <f t="shared" si="8"/>
        <v>Below 20k</v>
      </c>
      <c r="I307" s="1">
        <v>15999</v>
      </c>
      <c r="J307" s="1" t="s">
        <v>959</v>
      </c>
      <c r="K307" s="10">
        <f t="shared" si="9"/>
        <v>5000</v>
      </c>
    </row>
    <row r="308" spans="1:11" x14ac:dyDescent="0.3">
      <c r="A308" s="9" t="s">
        <v>407</v>
      </c>
      <c r="B308" s="1" t="s">
        <v>264</v>
      </c>
      <c r="C308" s="1" t="s">
        <v>17</v>
      </c>
      <c r="D308" s="1">
        <v>4.2</v>
      </c>
      <c r="E308" s="1">
        <v>58881</v>
      </c>
      <c r="F308" s="1">
        <v>6095</v>
      </c>
      <c r="G308" s="1">
        <v>15999</v>
      </c>
      <c r="H308" s="1" t="str">
        <f t="shared" si="8"/>
        <v>Below 20k</v>
      </c>
      <c r="I308" s="1">
        <v>22999</v>
      </c>
      <c r="J308" s="1" t="s">
        <v>954</v>
      </c>
      <c r="K308" s="10">
        <f t="shared" si="9"/>
        <v>7000</v>
      </c>
    </row>
    <row r="309" spans="1:11" x14ac:dyDescent="0.3">
      <c r="A309" s="9" t="s">
        <v>141</v>
      </c>
      <c r="B309" s="1" t="s">
        <v>207</v>
      </c>
      <c r="C309" s="1" t="s">
        <v>17</v>
      </c>
      <c r="D309" s="1">
        <v>4.0999999999999996</v>
      </c>
      <c r="E309" s="1">
        <v>13733</v>
      </c>
      <c r="F309" s="1">
        <v>1440</v>
      </c>
      <c r="G309" s="1">
        <v>18999</v>
      </c>
      <c r="H309" s="1" t="str">
        <f t="shared" si="8"/>
        <v>Below 20k</v>
      </c>
      <c r="I309" s="1">
        <v>25999</v>
      </c>
      <c r="J309" s="1" t="s">
        <v>952</v>
      </c>
      <c r="K309" s="10">
        <f t="shared" si="9"/>
        <v>7000</v>
      </c>
    </row>
    <row r="310" spans="1:11" x14ac:dyDescent="0.3">
      <c r="A310" s="9" t="s">
        <v>527</v>
      </c>
      <c r="B310" s="1" t="s">
        <v>393</v>
      </c>
      <c r="C310" s="1" t="s">
        <v>17</v>
      </c>
      <c r="D310" s="1">
        <v>4.3</v>
      </c>
      <c r="E310" s="1">
        <v>2687</v>
      </c>
      <c r="F310" s="1">
        <v>210</v>
      </c>
      <c r="G310" s="1">
        <v>10999</v>
      </c>
      <c r="H310" s="1" t="str">
        <f t="shared" si="8"/>
        <v>Below 20k</v>
      </c>
      <c r="I310" s="1">
        <v>15999</v>
      </c>
      <c r="J310" s="1" t="s">
        <v>959</v>
      </c>
      <c r="K310" s="10">
        <f t="shared" si="9"/>
        <v>5000</v>
      </c>
    </row>
    <row r="311" spans="1:11" x14ac:dyDescent="0.3">
      <c r="A311" s="9" t="s">
        <v>534</v>
      </c>
      <c r="B311" s="1" t="s">
        <v>535</v>
      </c>
      <c r="C311" s="1" t="s">
        <v>17</v>
      </c>
      <c r="D311" s="1">
        <v>4.4000000000000004</v>
      </c>
      <c r="E311" s="1">
        <v>2408</v>
      </c>
      <c r="F311" s="1">
        <v>354</v>
      </c>
      <c r="G311" s="1">
        <v>30999</v>
      </c>
      <c r="H311" s="1" t="str">
        <f t="shared" si="8"/>
        <v>20k to 40k</v>
      </c>
      <c r="I311" s="1">
        <v>39999</v>
      </c>
      <c r="J311" s="1" t="s">
        <v>972</v>
      </c>
      <c r="K311" s="10">
        <f t="shared" si="9"/>
        <v>9000</v>
      </c>
    </row>
    <row r="312" spans="1:11" x14ac:dyDescent="0.3">
      <c r="A312" s="9" t="s">
        <v>536</v>
      </c>
      <c r="B312" s="1" t="s">
        <v>537</v>
      </c>
      <c r="C312" s="1" t="s">
        <v>17</v>
      </c>
      <c r="D312" s="1">
        <v>4.3</v>
      </c>
      <c r="E312" s="1">
        <v>4148</v>
      </c>
      <c r="F312" s="1">
        <v>573</v>
      </c>
      <c r="G312" s="1">
        <v>26999</v>
      </c>
      <c r="H312" s="1" t="str">
        <f t="shared" si="8"/>
        <v>20k to 40k</v>
      </c>
      <c r="I312" s="1">
        <v>34999</v>
      </c>
      <c r="J312" s="1" t="s">
        <v>972</v>
      </c>
      <c r="K312" s="10">
        <f t="shared" si="9"/>
        <v>8000</v>
      </c>
    </row>
    <row r="313" spans="1:11" x14ac:dyDescent="0.3">
      <c r="A313" s="9" t="s">
        <v>575</v>
      </c>
      <c r="B313" s="1" t="s">
        <v>576</v>
      </c>
      <c r="C313" s="1" t="s">
        <v>17</v>
      </c>
      <c r="D313" s="1">
        <v>4.3</v>
      </c>
      <c r="E313" s="1">
        <v>1306</v>
      </c>
      <c r="F313" s="1">
        <v>90</v>
      </c>
      <c r="G313" s="1">
        <v>12999</v>
      </c>
      <c r="H313" s="1" t="str">
        <f t="shared" si="8"/>
        <v>Below 20k</v>
      </c>
      <c r="I313" s="1">
        <v>18999</v>
      </c>
      <c r="J313" s="1" t="s">
        <v>959</v>
      </c>
      <c r="K313" s="10">
        <f t="shared" si="9"/>
        <v>6000</v>
      </c>
    </row>
    <row r="314" spans="1:11" x14ac:dyDescent="0.3">
      <c r="A314" s="9" t="s">
        <v>68</v>
      </c>
      <c r="B314" s="1" t="s">
        <v>359</v>
      </c>
      <c r="C314" s="1" t="s">
        <v>17</v>
      </c>
      <c r="D314" s="1">
        <v>4.3</v>
      </c>
      <c r="E314" s="1">
        <v>12140</v>
      </c>
      <c r="F314" s="1">
        <v>1073</v>
      </c>
      <c r="G314" s="1">
        <v>14999</v>
      </c>
      <c r="H314" s="1" t="str">
        <f t="shared" si="8"/>
        <v>Below 20k</v>
      </c>
      <c r="I314" s="1">
        <v>21999</v>
      </c>
      <c r="J314" s="1" t="s">
        <v>959</v>
      </c>
      <c r="K314" s="10">
        <f t="shared" si="9"/>
        <v>7000</v>
      </c>
    </row>
    <row r="315" spans="1:11" x14ac:dyDescent="0.3">
      <c r="A315" s="9" t="s">
        <v>654</v>
      </c>
      <c r="B315" s="1" t="s">
        <v>576</v>
      </c>
      <c r="C315" s="1" t="s">
        <v>17</v>
      </c>
      <c r="D315" s="1">
        <v>4.3</v>
      </c>
      <c r="E315" s="1">
        <v>1306</v>
      </c>
      <c r="F315" s="1">
        <v>90</v>
      </c>
      <c r="G315" s="1">
        <v>12999</v>
      </c>
      <c r="H315" s="1" t="str">
        <f t="shared" si="8"/>
        <v>Below 20k</v>
      </c>
      <c r="I315" s="1">
        <v>18999</v>
      </c>
      <c r="J315" s="1" t="s">
        <v>959</v>
      </c>
      <c r="K315" s="10">
        <f t="shared" si="9"/>
        <v>6000</v>
      </c>
    </row>
    <row r="316" spans="1:11" x14ac:dyDescent="0.3">
      <c r="A316" s="9" t="s">
        <v>702</v>
      </c>
      <c r="B316" s="1" t="s">
        <v>703</v>
      </c>
      <c r="C316" s="1" t="s">
        <v>17</v>
      </c>
      <c r="D316" s="1">
        <v>4.3</v>
      </c>
      <c r="E316" s="1">
        <v>480309</v>
      </c>
      <c r="F316" s="1">
        <v>34744</v>
      </c>
      <c r="G316" s="1">
        <v>12999</v>
      </c>
      <c r="H316" s="1" t="str">
        <f t="shared" si="8"/>
        <v>Below 20k</v>
      </c>
      <c r="I316" s="1">
        <v>14999</v>
      </c>
      <c r="J316" s="1" t="s">
        <v>943</v>
      </c>
      <c r="K316" s="10">
        <f t="shared" si="9"/>
        <v>2000</v>
      </c>
    </row>
    <row r="317" spans="1:11" x14ac:dyDescent="0.3">
      <c r="A317" s="9" t="s">
        <v>536</v>
      </c>
      <c r="B317" s="1" t="s">
        <v>708</v>
      </c>
      <c r="C317" s="1" t="s">
        <v>17</v>
      </c>
      <c r="D317" s="1">
        <v>4.3</v>
      </c>
      <c r="E317" s="1">
        <v>11461</v>
      </c>
      <c r="F317" s="1">
        <v>1636</v>
      </c>
      <c r="G317" s="1">
        <v>27999</v>
      </c>
      <c r="H317" s="1" t="str">
        <f t="shared" si="8"/>
        <v>20k to 40k</v>
      </c>
      <c r="I317" s="1">
        <v>32999</v>
      </c>
      <c r="J317" s="1" t="s">
        <v>978</v>
      </c>
      <c r="K317" s="10">
        <f t="shared" si="9"/>
        <v>5000</v>
      </c>
    </row>
    <row r="318" spans="1:11" x14ac:dyDescent="0.3">
      <c r="A318" s="9" t="s">
        <v>719</v>
      </c>
      <c r="B318" s="1" t="s">
        <v>393</v>
      </c>
      <c r="C318" s="1" t="s">
        <v>17</v>
      </c>
      <c r="D318" s="1">
        <v>4.3</v>
      </c>
      <c r="E318" s="1">
        <v>2687</v>
      </c>
      <c r="F318" s="1">
        <v>210</v>
      </c>
      <c r="G318" s="1">
        <v>10999</v>
      </c>
      <c r="H318" s="1" t="str">
        <f t="shared" si="8"/>
        <v>Below 20k</v>
      </c>
      <c r="I318" s="1">
        <v>15999</v>
      </c>
      <c r="J318" s="1" t="s">
        <v>959</v>
      </c>
      <c r="K318" s="10">
        <f t="shared" si="9"/>
        <v>5000</v>
      </c>
    </row>
    <row r="319" spans="1:11" x14ac:dyDescent="0.3">
      <c r="A319" s="9" t="s">
        <v>123</v>
      </c>
      <c r="B319" s="1" t="s">
        <v>359</v>
      </c>
      <c r="C319" s="1" t="s">
        <v>17</v>
      </c>
      <c r="D319" s="1">
        <v>4.3</v>
      </c>
      <c r="E319" s="1">
        <v>12140</v>
      </c>
      <c r="F319" s="1">
        <v>1073</v>
      </c>
      <c r="G319" s="1">
        <v>14999</v>
      </c>
      <c r="H319" s="1" t="str">
        <f t="shared" si="8"/>
        <v>Below 20k</v>
      </c>
      <c r="I319" s="1">
        <v>21999</v>
      </c>
      <c r="J319" s="1" t="s">
        <v>959</v>
      </c>
      <c r="K319" s="10">
        <f t="shared" si="9"/>
        <v>7000</v>
      </c>
    </row>
    <row r="320" spans="1:11" x14ac:dyDescent="0.3">
      <c r="A320" s="9" t="s">
        <v>748</v>
      </c>
      <c r="B320" s="1" t="s">
        <v>749</v>
      </c>
      <c r="C320" s="1" t="s">
        <v>17</v>
      </c>
      <c r="D320" s="1">
        <v>4.3</v>
      </c>
      <c r="E320" s="1">
        <v>248378</v>
      </c>
      <c r="F320" s="1">
        <v>24413</v>
      </c>
      <c r="G320" s="1">
        <v>13999</v>
      </c>
      <c r="H320" s="1" t="str">
        <f t="shared" si="8"/>
        <v>Below 20k</v>
      </c>
      <c r="I320" s="1">
        <v>16999</v>
      </c>
      <c r="J320" s="1" t="s">
        <v>949</v>
      </c>
      <c r="K320" s="10">
        <f t="shared" si="9"/>
        <v>3000</v>
      </c>
    </row>
    <row r="321" spans="1:11" x14ac:dyDescent="0.3">
      <c r="A321" s="9" t="s">
        <v>759</v>
      </c>
      <c r="B321" s="1" t="s">
        <v>760</v>
      </c>
      <c r="C321" s="1" t="s">
        <v>17</v>
      </c>
      <c r="D321" s="1">
        <v>4.4000000000000004</v>
      </c>
      <c r="E321" s="1">
        <v>350138</v>
      </c>
      <c r="F321" s="1">
        <v>33234</v>
      </c>
      <c r="G321" s="1">
        <v>14999</v>
      </c>
      <c r="H321" s="1" t="str">
        <f t="shared" si="8"/>
        <v>Below 20k</v>
      </c>
      <c r="I321" s="1">
        <v>17999</v>
      </c>
      <c r="J321" s="1" t="s">
        <v>970</v>
      </c>
      <c r="K321" s="10">
        <f t="shared" si="9"/>
        <v>3000</v>
      </c>
    </row>
    <row r="322" spans="1:11" x14ac:dyDescent="0.3">
      <c r="A322" s="9" t="s">
        <v>789</v>
      </c>
      <c r="B322" s="1" t="s">
        <v>576</v>
      </c>
      <c r="C322" s="1" t="s">
        <v>17</v>
      </c>
      <c r="D322" s="1">
        <v>4.3</v>
      </c>
      <c r="E322" s="1">
        <v>1306</v>
      </c>
      <c r="F322" s="1">
        <v>90</v>
      </c>
      <c r="G322" s="1">
        <v>12999</v>
      </c>
      <c r="H322" s="1" t="str">
        <f t="shared" si="8"/>
        <v>Below 20k</v>
      </c>
      <c r="I322" s="1">
        <v>18999</v>
      </c>
      <c r="J322" s="1" t="s">
        <v>959</v>
      </c>
      <c r="K322" s="10">
        <f t="shared" si="9"/>
        <v>6000</v>
      </c>
    </row>
    <row r="323" spans="1:11" x14ac:dyDescent="0.3">
      <c r="A323" s="9" t="s">
        <v>831</v>
      </c>
      <c r="B323" s="1" t="s">
        <v>832</v>
      </c>
      <c r="C323" s="1" t="s">
        <v>17</v>
      </c>
      <c r="D323" s="1">
        <v>4.3</v>
      </c>
      <c r="E323" s="1">
        <v>398069</v>
      </c>
      <c r="F323" s="1">
        <v>26545</v>
      </c>
      <c r="G323" s="1">
        <v>8499</v>
      </c>
      <c r="H323" s="1" t="str">
        <f t="shared" ref="H323:H386" si="10">IF(G323&gt;40000,"Above 40k",IF(G323&gt;=21000,"20k to 40k","Below 20k"))</f>
        <v>Below 20k</v>
      </c>
      <c r="I323" s="1">
        <v>9999</v>
      </c>
      <c r="J323" s="1" t="s">
        <v>978</v>
      </c>
      <c r="K323" s="10">
        <f t="shared" ref="K323:K386" si="11">I323-G323</f>
        <v>1500</v>
      </c>
    </row>
    <row r="324" spans="1:11" x14ac:dyDescent="0.3">
      <c r="A324" s="9" t="s">
        <v>881</v>
      </c>
      <c r="B324" s="1" t="s">
        <v>882</v>
      </c>
      <c r="C324" s="1" t="s">
        <v>17</v>
      </c>
      <c r="D324" s="1">
        <v>4.3</v>
      </c>
      <c r="E324" s="1">
        <v>14824</v>
      </c>
      <c r="F324" s="1">
        <v>1936</v>
      </c>
      <c r="G324" s="1">
        <v>28999</v>
      </c>
      <c r="H324" s="1" t="str">
        <f t="shared" si="10"/>
        <v>20k to 40k</v>
      </c>
      <c r="I324" s="1">
        <v>34999</v>
      </c>
      <c r="J324" s="1" t="s">
        <v>949</v>
      </c>
      <c r="K324" s="10">
        <f t="shared" si="11"/>
        <v>6000</v>
      </c>
    </row>
    <row r="325" spans="1:11" x14ac:dyDescent="0.3">
      <c r="A325" s="9" t="s">
        <v>912</v>
      </c>
      <c r="B325" s="1" t="s">
        <v>913</v>
      </c>
      <c r="C325" s="1" t="s">
        <v>17</v>
      </c>
      <c r="D325" s="1">
        <v>4.3</v>
      </c>
      <c r="E325" s="1">
        <v>124325</v>
      </c>
      <c r="F325" s="1">
        <v>8927</v>
      </c>
      <c r="G325" s="1">
        <v>10999</v>
      </c>
      <c r="H325" s="1" t="str">
        <f t="shared" si="10"/>
        <v>Below 20k</v>
      </c>
      <c r="I325" s="1">
        <v>11999</v>
      </c>
      <c r="J325" s="1" t="s">
        <v>945</v>
      </c>
      <c r="K325" s="10">
        <f t="shared" si="11"/>
        <v>1000</v>
      </c>
    </row>
    <row r="326" spans="1:11" x14ac:dyDescent="0.3">
      <c r="A326" s="9" t="s">
        <v>924</v>
      </c>
      <c r="B326" s="1" t="s">
        <v>925</v>
      </c>
      <c r="C326" s="1" t="s">
        <v>17</v>
      </c>
      <c r="D326" s="1">
        <v>4.3</v>
      </c>
      <c r="E326" s="1">
        <v>480309</v>
      </c>
      <c r="F326" s="1">
        <v>34744</v>
      </c>
      <c r="G326" s="1">
        <v>11499</v>
      </c>
      <c r="H326" s="1" t="str">
        <f t="shared" si="10"/>
        <v>Below 20k</v>
      </c>
      <c r="I326" s="1">
        <v>12999</v>
      </c>
      <c r="J326" s="1" t="s">
        <v>940</v>
      </c>
      <c r="K326" s="10">
        <f t="shared" si="11"/>
        <v>1500</v>
      </c>
    </row>
    <row r="327" spans="1:11" x14ac:dyDescent="0.3">
      <c r="A327" s="9" t="s">
        <v>8</v>
      </c>
      <c r="B327" s="1" t="s">
        <v>10</v>
      </c>
      <c r="C327" s="1" t="s">
        <v>9</v>
      </c>
      <c r="D327" s="1">
        <v>4.5</v>
      </c>
      <c r="E327" s="1">
        <v>111865</v>
      </c>
      <c r="F327" s="1">
        <v>6611</v>
      </c>
      <c r="G327" s="1">
        <v>10999</v>
      </c>
      <c r="H327" s="1" t="str">
        <f t="shared" si="10"/>
        <v>Below 20k</v>
      </c>
      <c r="I327" s="1">
        <v>15999</v>
      </c>
      <c r="J327" s="1" t="s">
        <v>959</v>
      </c>
      <c r="K327" s="10">
        <f t="shared" si="11"/>
        <v>5000</v>
      </c>
    </row>
    <row r="328" spans="1:11" x14ac:dyDescent="0.3">
      <c r="A328" s="9" t="s">
        <v>11</v>
      </c>
      <c r="B328" s="1" t="s">
        <v>10</v>
      </c>
      <c r="C328" s="1" t="s">
        <v>9</v>
      </c>
      <c r="D328" s="1">
        <v>4.5</v>
      </c>
      <c r="E328" s="1">
        <v>111865</v>
      </c>
      <c r="F328" s="1">
        <v>6611</v>
      </c>
      <c r="G328" s="1">
        <v>10999</v>
      </c>
      <c r="H328" s="1" t="str">
        <f t="shared" si="10"/>
        <v>Below 20k</v>
      </c>
      <c r="I328" s="1">
        <v>15999</v>
      </c>
      <c r="J328" s="1" t="s">
        <v>959</v>
      </c>
      <c r="K328" s="10">
        <f t="shared" si="11"/>
        <v>5000</v>
      </c>
    </row>
    <row r="329" spans="1:11" x14ac:dyDescent="0.3">
      <c r="A329" s="9" t="s">
        <v>12</v>
      </c>
      <c r="B329" s="1" t="s">
        <v>13</v>
      </c>
      <c r="C329" s="1" t="s">
        <v>9</v>
      </c>
      <c r="D329" s="1">
        <v>4.5</v>
      </c>
      <c r="E329" s="1">
        <v>25380</v>
      </c>
      <c r="F329" s="1">
        <v>1517</v>
      </c>
      <c r="G329" s="1">
        <v>13499</v>
      </c>
      <c r="H329" s="1" t="str">
        <f t="shared" si="10"/>
        <v>Below 20k</v>
      </c>
      <c r="I329" s="1">
        <v>17999</v>
      </c>
      <c r="J329" s="1" t="s">
        <v>967</v>
      </c>
      <c r="K329" s="10">
        <f t="shared" si="11"/>
        <v>4500</v>
      </c>
    </row>
    <row r="330" spans="1:11" x14ac:dyDescent="0.3">
      <c r="A330" s="9" t="s">
        <v>14</v>
      </c>
      <c r="B330" s="1" t="s">
        <v>15</v>
      </c>
      <c r="C330" s="1" t="s">
        <v>9</v>
      </c>
      <c r="D330" s="1">
        <v>4.5</v>
      </c>
      <c r="E330" s="1">
        <v>111865</v>
      </c>
      <c r="F330" s="1">
        <v>6611</v>
      </c>
      <c r="G330" s="1">
        <v>10999</v>
      </c>
      <c r="H330" s="1" t="str">
        <f t="shared" si="10"/>
        <v>Below 20k</v>
      </c>
      <c r="I330" s="1">
        <v>16999</v>
      </c>
      <c r="J330" s="1" t="s">
        <v>947</v>
      </c>
      <c r="K330" s="10">
        <f t="shared" si="11"/>
        <v>6000</v>
      </c>
    </row>
    <row r="331" spans="1:11" x14ac:dyDescent="0.3">
      <c r="A331" s="9" t="s">
        <v>12</v>
      </c>
      <c r="B331" s="1" t="s">
        <v>15</v>
      </c>
      <c r="C331" s="1" t="s">
        <v>9</v>
      </c>
      <c r="D331" s="1">
        <v>4.5</v>
      </c>
      <c r="E331" s="1">
        <v>111865</v>
      </c>
      <c r="F331" s="1">
        <v>6611</v>
      </c>
      <c r="G331" s="1">
        <v>10999</v>
      </c>
      <c r="H331" s="1" t="str">
        <f t="shared" si="10"/>
        <v>Below 20k</v>
      </c>
      <c r="I331" s="1">
        <v>16999</v>
      </c>
      <c r="J331" s="1" t="s">
        <v>947</v>
      </c>
      <c r="K331" s="10">
        <f t="shared" si="11"/>
        <v>6000</v>
      </c>
    </row>
    <row r="332" spans="1:11" x14ac:dyDescent="0.3">
      <c r="A332" s="9" t="s">
        <v>47</v>
      </c>
      <c r="B332" s="1" t="s">
        <v>48</v>
      </c>
      <c r="C332" s="1" t="s">
        <v>9</v>
      </c>
      <c r="D332" s="1">
        <v>4.4000000000000004</v>
      </c>
      <c r="E332" s="1">
        <v>52579</v>
      </c>
      <c r="F332" s="1">
        <v>3792</v>
      </c>
      <c r="G332" s="1">
        <v>13999</v>
      </c>
      <c r="H332" s="1" t="str">
        <f t="shared" si="10"/>
        <v>Below 20k</v>
      </c>
      <c r="I332" s="1">
        <v>20999</v>
      </c>
      <c r="J332" s="1" t="s">
        <v>962</v>
      </c>
      <c r="K332" s="10">
        <f t="shared" si="11"/>
        <v>7000</v>
      </c>
    </row>
    <row r="333" spans="1:11" x14ac:dyDescent="0.3">
      <c r="A333" s="9" t="s">
        <v>49</v>
      </c>
      <c r="B333" s="1" t="s">
        <v>48</v>
      </c>
      <c r="C333" s="1" t="s">
        <v>9</v>
      </c>
      <c r="D333" s="1">
        <v>4.4000000000000004</v>
      </c>
      <c r="E333" s="1">
        <v>52579</v>
      </c>
      <c r="F333" s="1">
        <v>3792</v>
      </c>
      <c r="G333" s="1">
        <v>13999</v>
      </c>
      <c r="H333" s="1" t="str">
        <f t="shared" si="10"/>
        <v>Below 20k</v>
      </c>
      <c r="I333" s="1">
        <v>20999</v>
      </c>
      <c r="J333" s="1" t="s">
        <v>962</v>
      </c>
      <c r="K333" s="10">
        <f t="shared" si="11"/>
        <v>7000</v>
      </c>
    </row>
    <row r="334" spans="1:11" x14ac:dyDescent="0.3">
      <c r="A334" s="9" t="s">
        <v>49</v>
      </c>
      <c r="B334" s="1" t="s">
        <v>50</v>
      </c>
      <c r="C334" s="1" t="s">
        <v>9</v>
      </c>
      <c r="D334" s="1">
        <v>4.4000000000000004</v>
      </c>
      <c r="E334" s="1">
        <v>19675</v>
      </c>
      <c r="F334" s="1">
        <v>1484</v>
      </c>
      <c r="G334" s="1">
        <v>14999</v>
      </c>
      <c r="H334" s="1" t="str">
        <f t="shared" si="10"/>
        <v>Below 20k</v>
      </c>
      <c r="I334" s="1">
        <v>22999</v>
      </c>
      <c r="J334" s="1" t="s">
        <v>964</v>
      </c>
      <c r="K334" s="10">
        <f t="shared" si="11"/>
        <v>8000</v>
      </c>
    </row>
    <row r="335" spans="1:11" x14ac:dyDescent="0.3">
      <c r="A335" s="9" t="s">
        <v>56</v>
      </c>
      <c r="B335" s="1" t="s">
        <v>57</v>
      </c>
      <c r="C335" s="1" t="s">
        <v>9</v>
      </c>
      <c r="D335" s="1">
        <v>4.5</v>
      </c>
      <c r="E335" s="1">
        <v>1465</v>
      </c>
      <c r="F335" s="1">
        <v>233</v>
      </c>
      <c r="G335" s="1">
        <v>25999</v>
      </c>
      <c r="H335" s="1" t="str">
        <f t="shared" si="10"/>
        <v>20k to 40k</v>
      </c>
      <c r="I335" s="1">
        <v>27999</v>
      </c>
      <c r="J335" s="1" t="s">
        <v>971</v>
      </c>
      <c r="K335" s="10">
        <f t="shared" si="11"/>
        <v>2000</v>
      </c>
    </row>
    <row r="336" spans="1:11" x14ac:dyDescent="0.3">
      <c r="A336" s="9" t="s">
        <v>61</v>
      </c>
      <c r="B336" s="1" t="s">
        <v>50</v>
      </c>
      <c r="C336" s="1" t="s">
        <v>9</v>
      </c>
      <c r="D336" s="1">
        <v>4.4000000000000004</v>
      </c>
      <c r="E336" s="1">
        <v>19675</v>
      </c>
      <c r="F336" s="1">
        <v>1484</v>
      </c>
      <c r="G336" s="1">
        <v>14999</v>
      </c>
      <c r="H336" s="1" t="str">
        <f t="shared" si="10"/>
        <v>Below 20k</v>
      </c>
      <c r="I336" s="1">
        <v>22999</v>
      </c>
      <c r="J336" s="1" t="s">
        <v>964</v>
      </c>
      <c r="K336" s="10">
        <f t="shared" si="11"/>
        <v>8000</v>
      </c>
    </row>
    <row r="337" spans="1:11" x14ac:dyDescent="0.3">
      <c r="A337" s="9" t="s">
        <v>47</v>
      </c>
      <c r="B337" s="1" t="s">
        <v>50</v>
      </c>
      <c r="C337" s="1" t="s">
        <v>9</v>
      </c>
      <c r="D337" s="1">
        <v>4.4000000000000004</v>
      </c>
      <c r="E337" s="1">
        <v>19675</v>
      </c>
      <c r="F337" s="1">
        <v>1484</v>
      </c>
      <c r="G337" s="1">
        <v>14999</v>
      </c>
      <c r="H337" s="1" t="str">
        <f t="shared" si="10"/>
        <v>Below 20k</v>
      </c>
      <c r="I337" s="1">
        <v>22999</v>
      </c>
      <c r="J337" s="1" t="s">
        <v>964</v>
      </c>
      <c r="K337" s="10">
        <f t="shared" si="11"/>
        <v>8000</v>
      </c>
    </row>
    <row r="338" spans="1:11" x14ac:dyDescent="0.3">
      <c r="A338" s="9" t="s">
        <v>61</v>
      </c>
      <c r="B338" s="1" t="s">
        <v>48</v>
      </c>
      <c r="C338" s="1" t="s">
        <v>9</v>
      </c>
      <c r="D338" s="1">
        <v>4.4000000000000004</v>
      </c>
      <c r="E338" s="1">
        <v>52579</v>
      </c>
      <c r="F338" s="1">
        <v>3792</v>
      </c>
      <c r="G338" s="1">
        <v>13999</v>
      </c>
      <c r="H338" s="1" t="str">
        <f t="shared" si="10"/>
        <v>Below 20k</v>
      </c>
      <c r="I338" s="1">
        <v>20999</v>
      </c>
      <c r="J338" s="1" t="s">
        <v>962</v>
      </c>
      <c r="K338" s="10">
        <f t="shared" si="11"/>
        <v>7000</v>
      </c>
    </row>
    <row r="339" spans="1:11" x14ac:dyDescent="0.3">
      <c r="A339" s="9" t="s">
        <v>78</v>
      </c>
      <c r="B339" s="1" t="s">
        <v>79</v>
      </c>
      <c r="C339" s="1" t="s">
        <v>9</v>
      </c>
      <c r="D339" s="1">
        <v>4.5</v>
      </c>
      <c r="E339" s="1">
        <v>2625</v>
      </c>
      <c r="F339" s="1">
        <v>397</v>
      </c>
      <c r="G339" s="1">
        <v>24999</v>
      </c>
      <c r="H339" s="1" t="str">
        <f t="shared" si="10"/>
        <v>20k to 40k</v>
      </c>
      <c r="I339" s="1">
        <v>25999</v>
      </c>
      <c r="J339" s="1" t="s">
        <v>948</v>
      </c>
      <c r="K339" s="10">
        <f t="shared" si="11"/>
        <v>1000</v>
      </c>
    </row>
    <row r="340" spans="1:11" x14ac:dyDescent="0.3">
      <c r="A340" s="9" t="s">
        <v>94</v>
      </c>
      <c r="B340" s="1" t="s">
        <v>95</v>
      </c>
      <c r="C340" s="1" t="s">
        <v>9</v>
      </c>
      <c r="D340" s="1">
        <v>4.4000000000000004</v>
      </c>
      <c r="E340" s="1">
        <v>1900</v>
      </c>
      <c r="F340" s="1">
        <v>214</v>
      </c>
      <c r="G340" s="1">
        <v>18999</v>
      </c>
      <c r="H340" s="1" t="str">
        <f t="shared" si="10"/>
        <v>Below 20k</v>
      </c>
      <c r="I340" s="1">
        <v>20999</v>
      </c>
      <c r="J340" s="1" t="s">
        <v>946</v>
      </c>
      <c r="K340" s="10">
        <f t="shared" si="11"/>
        <v>2000</v>
      </c>
    </row>
    <row r="341" spans="1:11" x14ac:dyDescent="0.3">
      <c r="A341" s="9" t="s">
        <v>105</v>
      </c>
      <c r="B341" s="1" t="s">
        <v>106</v>
      </c>
      <c r="C341" s="1" t="s">
        <v>9</v>
      </c>
      <c r="D341" s="1">
        <v>4.3</v>
      </c>
      <c r="E341" s="1">
        <v>62815</v>
      </c>
      <c r="F341" s="1">
        <v>3241</v>
      </c>
      <c r="G341" s="1">
        <v>5749</v>
      </c>
      <c r="H341" s="1" t="str">
        <f t="shared" si="10"/>
        <v>Below 20k</v>
      </c>
      <c r="I341" s="1">
        <v>8499</v>
      </c>
      <c r="J341" s="1" t="s">
        <v>969</v>
      </c>
      <c r="K341" s="10">
        <f t="shared" si="11"/>
        <v>2750</v>
      </c>
    </row>
    <row r="342" spans="1:11" x14ac:dyDescent="0.3">
      <c r="A342" s="9" t="s">
        <v>107</v>
      </c>
      <c r="B342" s="1" t="s">
        <v>106</v>
      </c>
      <c r="C342" s="1" t="s">
        <v>9</v>
      </c>
      <c r="D342" s="1">
        <v>4.3</v>
      </c>
      <c r="E342" s="1">
        <v>62815</v>
      </c>
      <c r="F342" s="1">
        <v>3241</v>
      </c>
      <c r="G342" s="1">
        <v>5749</v>
      </c>
      <c r="H342" s="1" t="str">
        <f t="shared" si="10"/>
        <v>Below 20k</v>
      </c>
      <c r="I342" s="1">
        <v>8499</v>
      </c>
      <c r="J342" s="1" t="s">
        <v>969</v>
      </c>
      <c r="K342" s="10">
        <f t="shared" si="11"/>
        <v>2750</v>
      </c>
    </row>
    <row r="343" spans="1:11" x14ac:dyDescent="0.3">
      <c r="A343" s="9" t="s">
        <v>108</v>
      </c>
      <c r="B343" s="1" t="s">
        <v>106</v>
      </c>
      <c r="C343" s="1" t="s">
        <v>9</v>
      </c>
      <c r="D343" s="1">
        <v>4.3</v>
      </c>
      <c r="E343" s="1">
        <v>62815</v>
      </c>
      <c r="F343" s="1">
        <v>3241</v>
      </c>
      <c r="G343" s="1">
        <v>5749</v>
      </c>
      <c r="H343" s="1" t="str">
        <f t="shared" si="10"/>
        <v>Below 20k</v>
      </c>
      <c r="I343" s="1">
        <v>8499</v>
      </c>
      <c r="J343" s="1" t="s">
        <v>969</v>
      </c>
      <c r="K343" s="10">
        <f t="shared" si="11"/>
        <v>2750</v>
      </c>
    </row>
    <row r="344" spans="1:11" x14ac:dyDescent="0.3">
      <c r="A344" s="9" t="s">
        <v>109</v>
      </c>
      <c r="B344" s="1" t="s">
        <v>110</v>
      </c>
      <c r="C344" s="1" t="s">
        <v>9</v>
      </c>
      <c r="D344" s="1">
        <v>4.4000000000000004</v>
      </c>
      <c r="E344" s="1">
        <v>992</v>
      </c>
      <c r="F344" s="1">
        <v>121</v>
      </c>
      <c r="G344" s="1">
        <v>19999</v>
      </c>
      <c r="H344" s="1" t="str">
        <f t="shared" si="10"/>
        <v>Below 20k</v>
      </c>
      <c r="I344" s="1">
        <v>22999</v>
      </c>
      <c r="J344" s="1" t="s">
        <v>943</v>
      </c>
      <c r="K344" s="10">
        <f t="shared" si="11"/>
        <v>3000</v>
      </c>
    </row>
    <row r="345" spans="1:11" x14ac:dyDescent="0.3">
      <c r="A345" s="9" t="s">
        <v>109</v>
      </c>
      <c r="B345" s="1" t="s">
        <v>95</v>
      </c>
      <c r="C345" s="1" t="s">
        <v>9</v>
      </c>
      <c r="D345" s="1">
        <v>4.4000000000000004</v>
      </c>
      <c r="E345" s="1">
        <v>1900</v>
      </c>
      <c r="F345" s="1">
        <v>214</v>
      </c>
      <c r="G345" s="1">
        <v>18999</v>
      </c>
      <c r="H345" s="1" t="str">
        <f t="shared" si="10"/>
        <v>Below 20k</v>
      </c>
      <c r="I345" s="1">
        <v>20999</v>
      </c>
      <c r="J345" s="1" t="s">
        <v>946</v>
      </c>
      <c r="K345" s="10">
        <f t="shared" si="11"/>
        <v>2000</v>
      </c>
    </row>
    <row r="346" spans="1:11" x14ac:dyDescent="0.3">
      <c r="A346" s="9" t="s">
        <v>111</v>
      </c>
      <c r="B346" s="1" t="s">
        <v>95</v>
      </c>
      <c r="C346" s="1" t="s">
        <v>9</v>
      </c>
      <c r="D346" s="1">
        <v>4.4000000000000004</v>
      </c>
      <c r="E346" s="1">
        <v>1900</v>
      </c>
      <c r="F346" s="1">
        <v>214</v>
      </c>
      <c r="G346" s="1">
        <v>18999</v>
      </c>
      <c r="H346" s="1" t="str">
        <f t="shared" si="10"/>
        <v>Below 20k</v>
      </c>
      <c r="I346" s="1">
        <v>20999</v>
      </c>
      <c r="J346" s="1" t="s">
        <v>946</v>
      </c>
      <c r="K346" s="10">
        <f t="shared" si="11"/>
        <v>2000</v>
      </c>
    </row>
    <row r="347" spans="1:11" x14ac:dyDescent="0.3">
      <c r="A347" s="9" t="s">
        <v>121</v>
      </c>
      <c r="B347" s="1" t="s">
        <v>79</v>
      </c>
      <c r="C347" s="1" t="s">
        <v>9</v>
      </c>
      <c r="D347" s="1">
        <v>4.5</v>
      </c>
      <c r="E347" s="1">
        <v>2625</v>
      </c>
      <c r="F347" s="1">
        <v>397</v>
      </c>
      <c r="G347" s="1">
        <v>24999</v>
      </c>
      <c r="H347" s="1" t="str">
        <f t="shared" si="10"/>
        <v>20k to 40k</v>
      </c>
      <c r="I347" s="1">
        <v>25999</v>
      </c>
      <c r="J347" s="1" t="s">
        <v>948</v>
      </c>
      <c r="K347" s="10">
        <f t="shared" si="11"/>
        <v>1000</v>
      </c>
    </row>
    <row r="348" spans="1:11" x14ac:dyDescent="0.3">
      <c r="A348" s="9" t="s">
        <v>56</v>
      </c>
      <c r="B348" s="1" t="s">
        <v>79</v>
      </c>
      <c r="C348" s="1" t="s">
        <v>9</v>
      </c>
      <c r="D348" s="1">
        <v>4.5</v>
      </c>
      <c r="E348" s="1">
        <v>2625</v>
      </c>
      <c r="F348" s="1">
        <v>397</v>
      </c>
      <c r="G348" s="1">
        <v>24999</v>
      </c>
      <c r="H348" s="1" t="str">
        <f t="shared" si="10"/>
        <v>20k to 40k</v>
      </c>
      <c r="I348" s="1">
        <v>25999</v>
      </c>
      <c r="J348" s="1" t="s">
        <v>948</v>
      </c>
      <c r="K348" s="10">
        <f t="shared" si="11"/>
        <v>1000</v>
      </c>
    </row>
    <row r="349" spans="1:11" x14ac:dyDescent="0.3">
      <c r="A349" s="9" t="s">
        <v>107</v>
      </c>
      <c r="B349" s="1" t="s">
        <v>126</v>
      </c>
      <c r="C349" s="1" t="s">
        <v>9</v>
      </c>
      <c r="D349" s="1">
        <v>4.0999999999999996</v>
      </c>
      <c r="E349" s="1">
        <v>31359</v>
      </c>
      <c r="F349" s="1">
        <v>2062</v>
      </c>
      <c r="G349" s="1">
        <v>6749</v>
      </c>
      <c r="H349" s="1" t="str">
        <f t="shared" si="10"/>
        <v>Below 20k</v>
      </c>
      <c r="I349" s="1">
        <v>9299</v>
      </c>
      <c r="J349" s="1" t="s">
        <v>965</v>
      </c>
      <c r="K349" s="10">
        <f t="shared" si="11"/>
        <v>2550</v>
      </c>
    </row>
    <row r="350" spans="1:11" x14ac:dyDescent="0.3">
      <c r="A350" s="9" t="s">
        <v>108</v>
      </c>
      <c r="B350" s="1" t="s">
        <v>126</v>
      </c>
      <c r="C350" s="1" t="s">
        <v>9</v>
      </c>
      <c r="D350" s="1">
        <v>4.0999999999999996</v>
      </c>
      <c r="E350" s="1">
        <v>31359</v>
      </c>
      <c r="F350" s="1">
        <v>2062</v>
      </c>
      <c r="G350" s="1">
        <v>6749</v>
      </c>
      <c r="H350" s="1" t="str">
        <f t="shared" si="10"/>
        <v>Below 20k</v>
      </c>
      <c r="I350" s="1">
        <v>9299</v>
      </c>
      <c r="J350" s="1" t="s">
        <v>965</v>
      </c>
      <c r="K350" s="10">
        <f t="shared" si="11"/>
        <v>2550</v>
      </c>
    </row>
    <row r="351" spans="1:11" x14ac:dyDescent="0.3">
      <c r="A351" s="9" t="s">
        <v>105</v>
      </c>
      <c r="B351" s="1" t="s">
        <v>126</v>
      </c>
      <c r="C351" s="1" t="s">
        <v>9</v>
      </c>
      <c r="D351" s="1">
        <v>4.0999999999999996</v>
      </c>
      <c r="E351" s="1">
        <v>31359</v>
      </c>
      <c r="F351" s="1">
        <v>2062</v>
      </c>
      <c r="G351" s="1">
        <v>6749</v>
      </c>
      <c r="H351" s="1" t="str">
        <f t="shared" si="10"/>
        <v>Below 20k</v>
      </c>
      <c r="I351" s="1">
        <v>9299</v>
      </c>
      <c r="J351" s="1" t="s">
        <v>965</v>
      </c>
      <c r="K351" s="10">
        <f t="shared" si="11"/>
        <v>2550</v>
      </c>
    </row>
    <row r="352" spans="1:11" x14ac:dyDescent="0.3">
      <c r="A352" s="9" t="s">
        <v>94</v>
      </c>
      <c r="B352" s="1" t="s">
        <v>110</v>
      </c>
      <c r="C352" s="1" t="s">
        <v>9</v>
      </c>
      <c r="D352" s="1">
        <v>4.4000000000000004</v>
      </c>
      <c r="E352" s="1">
        <v>992</v>
      </c>
      <c r="F352" s="1">
        <v>121</v>
      </c>
      <c r="G352" s="1">
        <v>19999</v>
      </c>
      <c r="H352" s="1" t="str">
        <f t="shared" si="10"/>
        <v>Below 20k</v>
      </c>
      <c r="I352" s="1">
        <v>22999</v>
      </c>
      <c r="J352" s="1" t="s">
        <v>943</v>
      </c>
      <c r="K352" s="10">
        <f t="shared" si="11"/>
        <v>3000</v>
      </c>
    </row>
    <row r="353" spans="1:11" x14ac:dyDescent="0.3">
      <c r="A353" s="9" t="s">
        <v>204</v>
      </c>
      <c r="B353" s="1" t="s">
        <v>106</v>
      </c>
      <c r="C353" s="1" t="s">
        <v>205</v>
      </c>
      <c r="D353" s="1">
        <v>4.3</v>
      </c>
      <c r="E353" s="1">
        <v>62815</v>
      </c>
      <c r="F353" s="1">
        <v>3241</v>
      </c>
      <c r="G353" s="1">
        <v>5249</v>
      </c>
      <c r="H353" s="1" t="str">
        <f t="shared" si="10"/>
        <v>Below 20k</v>
      </c>
      <c r="I353" s="1">
        <v>8499</v>
      </c>
      <c r="J353" s="1" t="s">
        <v>941</v>
      </c>
      <c r="K353" s="10">
        <f t="shared" si="11"/>
        <v>3250</v>
      </c>
    </row>
    <row r="354" spans="1:11" x14ac:dyDescent="0.3">
      <c r="A354" s="9" t="s">
        <v>206</v>
      </c>
      <c r="B354" s="1" t="s">
        <v>106</v>
      </c>
      <c r="C354" s="1" t="s">
        <v>205</v>
      </c>
      <c r="D354" s="1">
        <v>4.3</v>
      </c>
      <c r="E354" s="1">
        <v>62815</v>
      </c>
      <c r="F354" s="1">
        <v>3241</v>
      </c>
      <c r="G354" s="1">
        <v>5249</v>
      </c>
      <c r="H354" s="1" t="str">
        <f t="shared" si="10"/>
        <v>Below 20k</v>
      </c>
      <c r="I354" s="1">
        <v>8499</v>
      </c>
      <c r="J354" s="1" t="s">
        <v>941</v>
      </c>
      <c r="K354" s="10">
        <f t="shared" si="11"/>
        <v>3250</v>
      </c>
    </row>
    <row r="355" spans="1:11" x14ac:dyDescent="0.3">
      <c r="A355" s="9" t="s">
        <v>210</v>
      </c>
      <c r="B355" s="1" t="s">
        <v>211</v>
      </c>
      <c r="C355" s="1" t="s">
        <v>9</v>
      </c>
      <c r="D355" s="1">
        <v>4.4000000000000004</v>
      </c>
      <c r="E355" s="1">
        <v>16062</v>
      </c>
      <c r="F355" s="1">
        <v>674</v>
      </c>
      <c r="G355" s="1">
        <v>8999</v>
      </c>
      <c r="H355" s="1" t="str">
        <f t="shared" si="10"/>
        <v>Below 20k</v>
      </c>
      <c r="I355" s="1">
        <v>11999</v>
      </c>
      <c r="J355" s="1" t="s">
        <v>967</v>
      </c>
      <c r="K355" s="10">
        <f t="shared" si="11"/>
        <v>3000</v>
      </c>
    </row>
    <row r="356" spans="1:11" x14ac:dyDescent="0.3">
      <c r="A356" s="9" t="s">
        <v>212</v>
      </c>
      <c r="B356" s="1" t="s">
        <v>211</v>
      </c>
      <c r="C356" s="1" t="s">
        <v>9</v>
      </c>
      <c r="D356" s="1">
        <v>4.4000000000000004</v>
      </c>
      <c r="E356" s="1">
        <v>16062</v>
      </c>
      <c r="F356" s="1">
        <v>674</v>
      </c>
      <c r="G356" s="1">
        <v>8999</v>
      </c>
      <c r="H356" s="1" t="str">
        <f t="shared" si="10"/>
        <v>Below 20k</v>
      </c>
      <c r="I356" s="1">
        <v>11999</v>
      </c>
      <c r="J356" s="1" t="s">
        <v>967</v>
      </c>
      <c r="K356" s="10">
        <f t="shared" si="11"/>
        <v>3000</v>
      </c>
    </row>
    <row r="357" spans="1:11" x14ac:dyDescent="0.3">
      <c r="A357" s="9" t="s">
        <v>213</v>
      </c>
      <c r="B357" s="1" t="s">
        <v>211</v>
      </c>
      <c r="C357" s="1" t="s">
        <v>9</v>
      </c>
      <c r="D357" s="1">
        <v>4.4000000000000004</v>
      </c>
      <c r="E357" s="1">
        <v>16062</v>
      </c>
      <c r="F357" s="1">
        <v>674</v>
      </c>
      <c r="G357" s="1">
        <v>8999</v>
      </c>
      <c r="H357" s="1" t="str">
        <f t="shared" si="10"/>
        <v>Below 20k</v>
      </c>
      <c r="I357" s="1">
        <v>11999</v>
      </c>
      <c r="J357" s="1" t="s">
        <v>967</v>
      </c>
      <c r="K357" s="10">
        <f t="shared" si="11"/>
        <v>3000</v>
      </c>
    </row>
    <row r="358" spans="1:11" x14ac:dyDescent="0.3">
      <c r="A358" s="9" t="s">
        <v>251</v>
      </c>
      <c r="B358" s="1" t="s">
        <v>252</v>
      </c>
      <c r="C358" s="1" t="s">
        <v>9</v>
      </c>
      <c r="D358" s="1">
        <v>4.5</v>
      </c>
      <c r="E358" s="1">
        <v>51100</v>
      </c>
      <c r="F358" s="1">
        <v>2199</v>
      </c>
      <c r="G358" s="1">
        <v>9999</v>
      </c>
      <c r="H358" s="1" t="str">
        <f t="shared" si="10"/>
        <v>Below 20k</v>
      </c>
      <c r="I358" s="1">
        <v>12999</v>
      </c>
      <c r="J358" s="1" t="s">
        <v>956</v>
      </c>
      <c r="K358" s="10">
        <f t="shared" si="11"/>
        <v>3000</v>
      </c>
    </row>
    <row r="359" spans="1:11" x14ac:dyDescent="0.3">
      <c r="A359" s="9" t="s">
        <v>253</v>
      </c>
      <c r="B359" s="1" t="s">
        <v>252</v>
      </c>
      <c r="C359" s="1" t="s">
        <v>9</v>
      </c>
      <c r="D359" s="1">
        <v>4.5</v>
      </c>
      <c r="E359" s="1">
        <v>51100</v>
      </c>
      <c r="F359" s="1">
        <v>2199</v>
      </c>
      <c r="G359" s="1">
        <v>9999</v>
      </c>
      <c r="H359" s="1" t="str">
        <f t="shared" si="10"/>
        <v>Below 20k</v>
      </c>
      <c r="I359" s="1">
        <v>12999</v>
      </c>
      <c r="J359" s="1" t="s">
        <v>956</v>
      </c>
      <c r="K359" s="10">
        <f t="shared" si="11"/>
        <v>3000</v>
      </c>
    </row>
    <row r="360" spans="1:11" x14ac:dyDescent="0.3">
      <c r="A360" s="9" t="s">
        <v>254</v>
      </c>
      <c r="B360" s="1" t="s">
        <v>252</v>
      </c>
      <c r="C360" s="1" t="s">
        <v>9</v>
      </c>
      <c r="D360" s="1">
        <v>4.5</v>
      </c>
      <c r="E360" s="1">
        <v>51100</v>
      </c>
      <c r="F360" s="1">
        <v>2199</v>
      </c>
      <c r="G360" s="1">
        <v>9999</v>
      </c>
      <c r="H360" s="1" t="str">
        <f t="shared" si="10"/>
        <v>Below 20k</v>
      </c>
      <c r="I360" s="1">
        <v>12999</v>
      </c>
      <c r="J360" s="1" t="s">
        <v>956</v>
      </c>
      <c r="K360" s="10">
        <f t="shared" si="11"/>
        <v>3000</v>
      </c>
    </row>
    <row r="361" spans="1:11" x14ac:dyDescent="0.3">
      <c r="A361" s="9" t="s">
        <v>256</v>
      </c>
      <c r="B361" s="1" t="s">
        <v>106</v>
      </c>
      <c r="C361" s="1" t="s">
        <v>205</v>
      </c>
      <c r="D361" s="1">
        <v>4.3</v>
      </c>
      <c r="E361" s="1">
        <v>62815</v>
      </c>
      <c r="F361" s="1">
        <v>3241</v>
      </c>
      <c r="G361" s="1">
        <v>5249</v>
      </c>
      <c r="H361" s="1" t="str">
        <f t="shared" si="10"/>
        <v>Below 20k</v>
      </c>
      <c r="I361" s="1">
        <v>8499</v>
      </c>
      <c r="J361" s="1" t="s">
        <v>941</v>
      </c>
      <c r="K361" s="10">
        <f t="shared" si="11"/>
        <v>3250</v>
      </c>
    </row>
    <row r="362" spans="1:11" x14ac:dyDescent="0.3">
      <c r="A362" s="9" t="s">
        <v>275</v>
      </c>
      <c r="B362" s="1" t="s">
        <v>276</v>
      </c>
      <c r="C362" s="1" t="s">
        <v>9</v>
      </c>
      <c r="D362" s="1">
        <v>4.4000000000000004</v>
      </c>
      <c r="E362" s="1">
        <v>158008</v>
      </c>
      <c r="F362" s="1">
        <v>9395</v>
      </c>
      <c r="G362" s="1">
        <v>11999</v>
      </c>
      <c r="H362" s="1" t="str">
        <f t="shared" si="10"/>
        <v>Below 20k</v>
      </c>
      <c r="I362" s="1">
        <v>13999</v>
      </c>
      <c r="J362" s="1" t="s">
        <v>957</v>
      </c>
      <c r="K362" s="10">
        <f t="shared" si="11"/>
        <v>2000</v>
      </c>
    </row>
    <row r="363" spans="1:11" x14ac:dyDescent="0.3">
      <c r="A363" s="9" t="s">
        <v>277</v>
      </c>
      <c r="B363" s="1" t="s">
        <v>276</v>
      </c>
      <c r="C363" s="1" t="s">
        <v>9</v>
      </c>
      <c r="D363" s="1">
        <v>4.4000000000000004</v>
      </c>
      <c r="E363" s="1">
        <v>158008</v>
      </c>
      <c r="F363" s="1">
        <v>9395</v>
      </c>
      <c r="G363" s="1">
        <v>11999</v>
      </c>
      <c r="H363" s="1" t="str">
        <f t="shared" si="10"/>
        <v>Below 20k</v>
      </c>
      <c r="I363" s="1">
        <v>13999</v>
      </c>
      <c r="J363" s="1" t="s">
        <v>957</v>
      </c>
      <c r="K363" s="10">
        <f t="shared" si="11"/>
        <v>2000</v>
      </c>
    </row>
    <row r="364" spans="1:11" x14ac:dyDescent="0.3">
      <c r="A364" s="9" t="s">
        <v>297</v>
      </c>
      <c r="B364" s="1" t="s">
        <v>298</v>
      </c>
      <c r="C364" s="1" t="s">
        <v>9</v>
      </c>
      <c r="D364" s="1">
        <v>4.4000000000000004</v>
      </c>
      <c r="E364" s="1">
        <v>55849</v>
      </c>
      <c r="F364" s="1">
        <v>2676</v>
      </c>
      <c r="G364" s="1">
        <v>9999</v>
      </c>
      <c r="H364" s="1" t="str">
        <f t="shared" si="10"/>
        <v>Below 20k</v>
      </c>
      <c r="I364" s="1">
        <v>11999</v>
      </c>
      <c r="J364" s="1" t="s">
        <v>970</v>
      </c>
      <c r="K364" s="10">
        <f t="shared" si="11"/>
        <v>2000</v>
      </c>
    </row>
    <row r="365" spans="1:11" x14ac:dyDescent="0.3">
      <c r="A365" s="9" t="s">
        <v>303</v>
      </c>
      <c r="B365" s="1" t="s">
        <v>304</v>
      </c>
      <c r="C365" s="1" t="s">
        <v>9</v>
      </c>
      <c r="D365" s="1">
        <v>4.5</v>
      </c>
      <c r="E365" s="1">
        <v>45009</v>
      </c>
      <c r="F365" s="1">
        <v>1776</v>
      </c>
      <c r="G365" s="1">
        <v>9299</v>
      </c>
      <c r="H365" s="1" t="str">
        <f t="shared" si="10"/>
        <v>Below 20k</v>
      </c>
      <c r="I365" s="1">
        <v>10999</v>
      </c>
      <c r="J365" s="1" t="s">
        <v>978</v>
      </c>
      <c r="K365" s="10">
        <f t="shared" si="11"/>
        <v>1700</v>
      </c>
    </row>
    <row r="366" spans="1:11" x14ac:dyDescent="0.3">
      <c r="A366" s="9" t="s">
        <v>305</v>
      </c>
      <c r="B366" s="1" t="s">
        <v>306</v>
      </c>
      <c r="C366" s="1" t="s">
        <v>9</v>
      </c>
      <c r="D366" s="1">
        <v>4.4000000000000004</v>
      </c>
      <c r="E366" s="1">
        <v>158008</v>
      </c>
      <c r="F366" s="1">
        <v>9395</v>
      </c>
      <c r="G366" s="1">
        <v>12999</v>
      </c>
      <c r="H366" s="1" t="str">
        <f t="shared" si="10"/>
        <v>Below 20k</v>
      </c>
      <c r="I366" s="1">
        <v>14999</v>
      </c>
      <c r="J366" s="1" t="s">
        <v>943</v>
      </c>
      <c r="K366" s="10">
        <f t="shared" si="11"/>
        <v>2000</v>
      </c>
    </row>
    <row r="367" spans="1:11" x14ac:dyDescent="0.3">
      <c r="A367" s="9" t="s">
        <v>317</v>
      </c>
      <c r="B367" s="1" t="s">
        <v>318</v>
      </c>
      <c r="C367" s="1" t="s">
        <v>9</v>
      </c>
      <c r="D367" s="1">
        <v>4.5</v>
      </c>
      <c r="E367" s="1">
        <v>3668</v>
      </c>
      <c r="F367" s="1">
        <v>135</v>
      </c>
      <c r="G367" s="1">
        <v>7499</v>
      </c>
      <c r="H367" s="1" t="str">
        <f t="shared" si="10"/>
        <v>Below 20k</v>
      </c>
      <c r="I367" s="1">
        <v>9999</v>
      </c>
      <c r="J367" s="1" t="s">
        <v>967</v>
      </c>
      <c r="K367" s="10">
        <f t="shared" si="11"/>
        <v>2500</v>
      </c>
    </row>
    <row r="368" spans="1:11" x14ac:dyDescent="0.3">
      <c r="A368" s="9" t="s">
        <v>333</v>
      </c>
      <c r="B368" s="1" t="s">
        <v>334</v>
      </c>
      <c r="C368" s="1" t="s">
        <v>9</v>
      </c>
      <c r="D368" s="1">
        <v>4.4000000000000004</v>
      </c>
      <c r="E368" s="1">
        <v>43659</v>
      </c>
      <c r="F368" s="1">
        <v>2879</v>
      </c>
      <c r="G368" s="1">
        <v>17499</v>
      </c>
      <c r="H368" s="1" t="str">
        <f t="shared" si="10"/>
        <v>Below 20k</v>
      </c>
      <c r="I368" s="1">
        <v>20999</v>
      </c>
      <c r="J368" s="1" t="s">
        <v>970</v>
      </c>
      <c r="K368" s="10">
        <f t="shared" si="11"/>
        <v>3500</v>
      </c>
    </row>
    <row r="369" spans="1:11" x14ac:dyDescent="0.3">
      <c r="A369" s="9" t="s">
        <v>335</v>
      </c>
      <c r="B369" s="1" t="s">
        <v>336</v>
      </c>
      <c r="C369" s="1" t="s">
        <v>9</v>
      </c>
      <c r="D369" s="1">
        <v>4.5</v>
      </c>
      <c r="E369" s="1">
        <v>35892</v>
      </c>
      <c r="F369" s="1">
        <v>2067</v>
      </c>
      <c r="G369" s="1">
        <v>15999</v>
      </c>
      <c r="H369" s="1" t="str">
        <f t="shared" si="10"/>
        <v>Below 20k</v>
      </c>
      <c r="I369" s="1">
        <v>18999</v>
      </c>
      <c r="J369" s="1" t="s">
        <v>978</v>
      </c>
      <c r="K369" s="10">
        <f t="shared" si="11"/>
        <v>3000</v>
      </c>
    </row>
    <row r="370" spans="1:11" x14ac:dyDescent="0.3">
      <c r="A370" s="9" t="s">
        <v>340</v>
      </c>
      <c r="B370" s="1" t="s">
        <v>336</v>
      </c>
      <c r="C370" s="1" t="s">
        <v>9</v>
      </c>
      <c r="D370" s="1">
        <v>4.5</v>
      </c>
      <c r="E370" s="1">
        <v>35892</v>
      </c>
      <c r="F370" s="1">
        <v>2067</v>
      </c>
      <c r="G370" s="1">
        <v>15999</v>
      </c>
      <c r="H370" s="1" t="str">
        <f t="shared" si="10"/>
        <v>Below 20k</v>
      </c>
      <c r="I370" s="1">
        <v>18999</v>
      </c>
      <c r="J370" s="1" t="s">
        <v>978</v>
      </c>
      <c r="K370" s="10">
        <f t="shared" si="11"/>
        <v>3000</v>
      </c>
    </row>
    <row r="371" spans="1:11" x14ac:dyDescent="0.3">
      <c r="A371" s="9" t="s">
        <v>368</v>
      </c>
      <c r="B371" s="1" t="s">
        <v>369</v>
      </c>
      <c r="C371" s="1" t="s">
        <v>9</v>
      </c>
      <c r="D371" s="1">
        <v>4.5</v>
      </c>
      <c r="E371" s="1">
        <v>36343</v>
      </c>
      <c r="F371" s="1">
        <v>1670</v>
      </c>
      <c r="G371" s="1">
        <v>14999</v>
      </c>
      <c r="H371" s="1" t="str">
        <f t="shared" si="10"/>
        <v>Below 20k</v>
      </c>
      <c r="I371" s="1">
        <v>17999</v>
      </c>
      <c r="J371" s="1" t="s">
        <v>970</v>
      </c>
      <c r="K371" s="10">
        <f t="shared" si="11"/>
        <v>3000</v>
      </c>
    </row>
    <row r="372" spans="1:11" x14ac:dyDescent="0.3">
      <c r="A372" s="9" t="s">
        <v>370</v>
      </c>
      <c r="B372" s="1" t="s">
        <v>369</v>
      </c>
      <c r="C372" s="1" t="s">
        <v>9</v>
      </c>
      <c r="D372" s="1">
        <v>4.5</v>
      </c>
      <c r="E372" s="1">
        <v>36343</v>
      </c>
      <c r="F372" s="1">
        <v>1670</v>
      </c>
      <c r="G372" s="1">
        <v>14999</v>
      </c>
      <c r="H372" s="1" t="str">
        <f t="shared" si="10"/>
        <v>Below 20k</v>
      </c>
      <c r="I372" s="1">
        <v>17999</v>
      </c>
      <c r="J372" s="1" t="s">
        <v>970</v>
      </c>
      <c r="K372" s="10">
        <f t="shared" si="11"/>
        <v>3000</v>
      </c>
    </row>
    <row r="373" spans="1:11" x14ac:dyDescent="0.3">
      <c r="A373" s="9" t="s">
        <v>371</v>
      </c>
      <c r="B373" s="1" t="s">
        <v>369</v>
      </c>
      <c r="C373" s="1" t="s">
        <v>9</v>
      </c>
      <c r="D373" s="1">
        <v>4.5</v>
      </c>
      <c r="E373" s="1">
        <v>36343</v>
      </c>
      <c r="F373" s="1">
        <v>1670</v>
      </c>
      <c r="G373" s="1">
        <v>14999</v>
      </c>
      <c r="H373" s="1" t="str">
        <f t="shared" si="10"/>
        <v>Below 20k</v>
      </c>
      <c r="I373" s="1">
        <v>17999</v>
      </c>
      <c r="J373" s="1" t="s">
        <v>970</v>
      </c>
      <c r="K373" s="10">
        <f t="shared" si="11"/>
        <v>3000</v>
      </c>
    </row>
    <row r="374" spans="1:11" x14ac:dyDescent="0.3">
      <c r="A374" s="9" t="s">
        <v>372</v>
      </c>
      <c r="B374" s="1" t="s">
        <v>298</v>
      </c>
      <c r="C374" s="1" t="s">
        <v>9</v>
      </c>
      <c r="D374" s="1">
        <v>4.4000000000000004</v>
      </c>
      <c r="E374" s="1">
        <v>55849</v>
      </c>
      <c r="F374" s="1">
        <v>2676</v>
      </c>
      <c r="G374" s="1">
        <v>9999</v>
      </c>
      <c r="H374" s="1" t="str">
        <f t="shared" si="10"/>
        <v>Below 20k</v>
      </c>
      <c r="I374" s="1">
        <v>11999</v>
      </c>
      <c r="J374" s="1" t="s">
        <v>970</v>
      </c>
      <c r="K374" s="10">
        <f t="shared" si="11"/>
        <v>2000</v>
      </c>
    </row>
    <row r="375" spans="1:11" x14ac:dyDescent="0.3">
      <c r="A375" s="9" t="s">
        <v>377</v>
      </c>
      <c r="B375" s="1" t="s">
        <v>334</v>
      </c>
      <c r="C375" s="1" t="s">
        <v>9</v>
      </c>
      <c r="D375" s="1">
        <v>4.4000000000000004</v>
      </c>
      <c r="E375" s="1">
        <v>43659</v>
      </c>
      <c r="F375" s="1">
        <v>2879</v>
      </c>
      <c r="G375" s="1">
        <v>17499</v>
      </c>
      <c r="H375" s="1" t="str">
        <f t="shared" si="10"/>
        <v>Below 20k</v>
      </c>
      <c r="I375" s="1">
        <v>20999</v>
      </c>
      <c r="J375" s="1" t="s">
        <v>970</v>
      </c>
      <c r="K375" s="10">
        <f t="shared" si="11"/>
        <v>3500</v>
      </c>
    </row>
    <row r="376" spans="1:11" x14ac:dyDescent="0.3">
      <c r="A376" s="9" t="s">
        <v>381</v>
      </c>
      <c r="B376" s="1" t="s">
        <v>334</v>
      </c>
      <c r="C376" s="1" t="s">
        <v>9</v>
      </c>
      <c r="D376" s="1">
        <v>4.4000000000000004</v>
      </c>
      <c r="E376" s="1">
        <v>43659</v>
      </c>
      <c r="F376" s="1">
        <v>2879</v>
      </c>
      <c r="G376" s="1">
        <v>17499</v>
      </c>
      <c r="H376" s="1" t="str">
        <f t="shared" si="10"/>
        <v>Below 20k</v>
      </c>
      <c r="I376" s="1">
        <v>20999</v>
      </c>
      <c r="J376" s="1" t="s">
        <v>970</v>
      </c>
      <c r="K376" s="10">
        <f t="shared" si="11"/>
        <v>3500</v>
      </c>
    </row>
    <row r="377" spans="1:11" x14ac:dyDescent="0.3">
      <c r="A377" s="9" t="s">
        <v>383</v>
      </c>
      <c r="B377" s="1" t="s">
        <v>336</v>
      </c>
      <c r="C377" s="1" t="s">
        <v>9</v>
      </c>
      <c r="D377" s="1">
        <v>4.5</v>
      </c>
      <c r="E377" s="1">
        <v>35892</v>
      </c>
      <c r="F377" s="1">
        <v>2067</v>
      </c>
      <c r="G377" s="1">
        <v>15999</v>
      </c>
      <c r="H377" s="1" t="str">
        <f t="shared" si="10"/>
        <v>Below 20k</v>
      </c>
      <c r="I377" s="1">
        <v>18999</v>
      </c>
      <c r="J377" s="1" t="s">
        <v>978</v>
      </c>
      <c r="K377" s="10">
        <f t="shared" si="11"/>
        <v>3000</v>
      </c>
    </row>
    <row r="378" spans="1:11" x14ac:dyDescent="0.3">
      <c r="A378" s="9" t="s">
        <v>409</v>
      </c>
      <c r="B378" s="1" t="s">
        <v>410</v>
      </c>
      <c r="C378" s="1" t="s">
        <v>9</v>
      </c>
      <c r="D378" s="1">
        <v>4.4000000000000004</v>
      </c>
      <c r="E378" s="1">
        <v>78187</v>
      </c>
      <c r="F378" s="1">
        <v>6620</v>
      </c>
      <c r="G378" s="1">
        <v>18999</v>
      </c>
      <c r="H378" s="1" t="str">
        <f t="shared" si="10"/>
        <v>Below 20k</v>
      </c>
      <c r="I378" s="1">
        <v>21999</v>
      </c>
      <c r="J378" s="1" t="s">
        <v>943</v>
      </c>
      <c r="K378" s="10">
        <f t="shared" si="11"/>
        <v>3000</v>
      </c>
    </row>
    <row r="379" spans="1:11" x14ac:dyDescent="0.3">
      <c r="A379" s="9" t="s">
        <v>305</v>
      </c>
      <c r="B379" s="1" t="s">
        <v>420</v>
      </c>
      <c r="C379" s="1" t="s">
        <v>9</v>
      </c>
      <c r="D379" s="1">
        <v>4.2</v>
      </c>
      <c r="E379" s="1">
        <v>12528</v>
      </c>
      <c r="F379" s="1">
        <v>821</v>
      </c>
      <c r="G379" s="1">
        <v>13999</v>
      </c>
      <c r="H379" s="1" t="str">
        <f t="shared" si="10"/>
        <v>Below 20k</v>
      </c>
      <c r="I379" s="1">
        <v>15999</v>
      </c>
      <c r="J379" s="1" t="s">
        <v>950</v>
      </c>
      <c r="K379" s="10">
        <f t="shared" si="11"/>
        <v>2000</v>
      </c>
    </row>
    <row r="380" spans="1:11" x14ac:dyDescent="0.3">
      <c r="A380" s="9" t="s">
        <v>421</v>
      </c>
      <c r="B380" s="1" t="s">
        <v>306</v>
      </c>
      <c r="C380" s="1" t="s">
        <v>9</v>
      </c>
      <c r="D380" s="1">
        <v>4.4000000000000004</v>
      </c>
      <c r="E380" s="1">
        <v>158008</v>
      </c>
      <c r="F380" s="1">
        <v>9395</v>
      </c>
      <c r="G380" s="1">
        <v>12999</v>
      </c>
      <c r="H380" s="1" t="str">
        <f t="shared" si="10"/>
        <v>Below 20k</v>
      </c>
      <c r="I380" s="1">
        <v>14999</v>
      </c>
      <c r="J380" s="1" t="s">
        <v>943</v>
      </c>
      <c r="K380" s="10">
        <f t="shared" si="11"/>
        <v>2000</v>
      </c>
    </row>
    <row r="381" spans="1:11" x14ac:dyDescent="0.3">
      <c r="A381" s="9" t="s">
        <v>421</v>
      </c>
      <c r="B381" s="1" t="s">
        <v>420</v>
      </c>
      <c r="C381" s="1" t="s">
        <v>9</v>
      </c>
      <c r="D381" s="1">
        <v>4.2</v>
      </c>
      <c r="E381" s="1">
        <v>12528</v>
      </c>
      <c r="F381" s="1">
        <v>821</v>
      </c>
      <c r="G381" s="1">
        <v>13999</v>
      </c>
      <c r="H381" s="1" t="str">
        <f t="shared" si="10"/>
        <v>Below 20k</v>
      </c>
      <c r="I381" s="1">
        <v>15999</v>
      </c>
      <c r="J381" s="1" t="s">
        <v>950</v>
      </c>
      <c r="K381" s="10">
        <f t="shared" si="11"/>
        <v>2000</v>
      </c>
    </row>
    <row r="382" spans="1:11" x14ac:dyDescent="0.3">
      <c r="A382" s="9" t="s">
        <v>422</v>
      </c>
      <c r="B382" s="1" t="s">
        <v>318</v>
      </c>
      <c r="C382" s="1" t="s">
        <v>9</v>
      </c>
      <c r="D382" s="1">
        <v>4.5</v>
      </c>
      <c r="E382" s="1">
        <v>3668</v>
      </c>
      <c r="F382" s="1">
        <v>135</v>
      </c>
      <c r="G382" s="1">
        <v>7499</v>
      </c>
      <c r="H382" s="1" t="str">
        <f t="shared" si="10"/>
        <v>Below 20k</v>
      </c>
      <c r="I382" s="1">
        <v>9999</v>
      </c>
      <c r="J382" s="1" t="s">
        <v>967</v>
      </c>
      <c r="K382" s="10">
        <f t="shared" si="11"/>
        <v>2500</v>
      </c>
    </row>
    <row r="383" spans="1:11" x14ac:dyDescent="0.3">
      <c r="A383" s="9" t="s">
        <v>434</v>
      </c>
      <c r="B383" s="1" t="s">
        <v>410</v>
      </c>
      <c r="C383" s="1" t="s">
        <v>9</v>
      </c>
      <c r="D383" s="1">
        <v>4.4000000000000004</v>
      </c>
      <c r="E383" s="1">
        <v>78187</v>
      </c>
      <c r="F383" s="1">
        <v>6620</v>
      </c>
      <c r="G383" s="1">
        <v>18999</v>
      </c>
      <c r="H383" s="1" t="str">
        <f t="shared" si="10"/>
        <v>Below 20k</v>
      </c>
      <c r="I383" s="1">
        <v>21999</v>
      </c>
      <c r="J383" s="1" t="s">
        <v>943</v>
      </c>
      <c r="K383" s="10">
        <f t="shared" si="11"/>
        <v>3000</v>
      </c>
    </row>
    <row r="384" spans="1:11" x14ac:dyDescent="0.3">
      <c r="A384" s="9" t="s">
        <v>434</v>
      </c>
      <c r="B384" s="1" t="s">
        <v>435</v>
      </c>
      <c r="C384" s="1" t="s">
        <v>9</v>
      </c>
      <c r="D384" s="1">
        <v>4.3</v>
      </c>
      <c r="E384" s="1">
        <v>13786</v>
      </c>
      <c r="F384" s="1">
        <v>1118</v>
      </c>
      <c r="G384" s="1">
        <v>20999</v>
      </c>
      <c r="H384" s="1" t="str">
        <f t="shared" si="10"/>
        <v>Below 20k</v>
      </c>
      <c r="I384" s="1">
        <v>23999</v>
      </c>
      <c r="J384" s="1" t="s">
        <v>950</v>
      </c>
      <c r="K384" s="10">
        <f t="shared" si="11"/>
        <v>3000</v>
      </c>
    </row>
    <row r="385" spans="1:11" x14ac:dyDescent="0.3">
      <c r="A385" s="9" t="s">
        <v>437</v>
      </c>
      <c r="B385" s="1" t="s">
        <v>334</v>
      </c>
      <c r="C385" s="1" t="s">
        <v>9</v>
      </c>
      <c r="D385" s="1">
        <v>4.4000000000000004</v>
      </c>
      <c r="E385" s="1">
        <v>43659</v>
      </c>
      <c r="F385" s="1">
        <v>2879</v>
      </c>
      <c r="G385" s="1">
        <v>17499</v>
      </c>
      <c r="H385" s="1" t="str">
        <f t="shared" si="10"/>
        <v>Below 20k</v>
      </c>
      <c r="I385" s="1">
        <v>20999</v>
      </c>
      <c r="J385" s="1" t="s">
        <v>970</v>
      </c>
      <c r="K385" s="10">
        <f t="shared" si="11"/>
        <v>3500</v>
      </c>
    </row>
    <row r="386" spans="1:11" x14ac:dyDescent="0.3">
      <c r="A386" s="9" t="s">
        <v>442</v>
      </c>
      <c r="B386" s="1" t="s">
        <v>443</v>
      </c>
      <c r="C386" s="1" t="s">
        <v>9</v>
      </c>
      <c r="D386" s="1">
        <v>4.4000000000000004</v>
      </c>
      <c r="E386" s="1">
        <v>30399</v>
      </c>
      <c r="F386" s="1">
        <v>3722</v>
      </c>
      <c r="G386" s="1">
        <v>24999</v>
      </c>
      <c r="H386" s="1" t="str">
        <f t="shared" si="10"/>
        <v>20k to 40k</v>
      </c>
      <c r="I386" s="1">
        <v>27999</v>
      </c>
      <c r="J386" s="1" t="s">
        <v>944</v>
      </c>
      <c r="K386" s="10">
        <f t="shared" si="11"/>
        <v>3000</v>
      </c>
    </row>
    <row r="387" spans="1:11" x14ac:dyDescent="0.3">
      <c r="A387" s="9" t="s">
        <v>453</v>
      </c>
      <c r="B387" s="1" t="s">
        <v>454</v>
      </c>
      <c r="C387" s="1" t="s">
        <v>9</v>
      </c>
      <c r="D387" s="1">
        <v>4.4000000000000004</v>
      </c>
      <c r="E387" s="1">
        <v>24990</v>
      </c>
      <c r="F387" s="1">
        <v>2079</v>
      </c>
      <c r="G387" s="1">
        <v>19999</v>
      </c>
      <c r="H387" s="1" t="str">
        <f t="shared" ref="H387:H450" si="12">IF(G387&gt;40000,"Above 40k",IF(G387&gt;=21000,"20k to 40k","Below 20k"))</f>
        <v>Below 20k</v>
      </c>
      <c r="I387" s="1">
        <v>24999</v>
      </c>
      <c r="J387" s="1" t="s">
        <v>975</v>
      </c>
      <c r="K387" s="10">
        <f t="shared" ref="K387:K450" si="13">I387-G387</f>
        <v>5000</v>
      </c>
    </row>
    <row r="388" spans="1:11" x14ac:dyDescent="0.3">
      <c r="A388" s="9" t="s">
        <v>453</v>
      </c>
      <c r="B388" s="1" t="s">
        <v>455</v>
      </c>
      <c r="C388" s="1" t="s">
        <v>9</v>
      </c>
      <c r="D388" s="1">
        <v>4.3</v>
      </c>
      <c r="E388" s="1">
        <v>2207</v>
      </c>
      <c r="F388" s="1">
        <v>201</v>
      </c>
      <c r="G388" s="1">
        <v>22999</v>
      </c>
      <c r="H388" s="1" t="str">
        <f t="shared" si="12"/>
        <v>20k to 40k</v>
      </c>
      <c r="I388" s="1">
        <v>26999</v>
      </c>
      <c r="J388" s="1" t="s">
        <v>957</v>
      </c>
      <c r="K388" s="10">
        <f t="shared" si="13"/>
        <v>4000</v>
      </c>
    </row>
    <row r="389" spans="1:11" x14ac:dyDescent="0.3">
      <c r="A389" s="9" t="s">
        <v>456</v>
      </c>
      <c r="B389" s="1" t="s">
        <v>454</v>
      </c>
      <c r="C389" s="1" t="s">
        <v>9</v>
      </c>
      <c r="D389" s="1">
        <v>4.4000000000000004</v>
      </c>
      <c r="E389" s="1">
        <v>24990</v>
      </c>
      <c r="F389" s="1">
        <v>2079</v>
      </c>
      <c r="G389" s="1">
        <v>19999</v>
      </c>
      <c r="H389" s="1" t="str">
        <f t="shared" si="12"/>
        <v>Below 20k</v>
      </c>
      <c r="I389" s="1">
        <v>24999</v>
      </c>
      <c r="J389" s="1" t="s">
        <v>975</v>
      </c>
      <c r="K389" s="10">
        <f t="shared" si="13"/>
        <v>5000</v>
      </c>
    </row>
    <row r="390" spans="1:11" x14ac:dyDescent="0.3">
      <c r="A390" s="9" t="s">
        <v>493</v>
      </c>
      <c r="B390" s="1" t="s">
        <v>494</v>
      </c>
      <c r="C390" s="1" t="s">
        <v>9</v>
      </c>
      <c r="D390" s="1">
        <v>4.3</v>
      </c>
      <c r="E390" s="1">
        <v>4795</v>
      </c>
      <c r="F390" s="1">
        <v>346</v>
      </c>
      <c r="G390" s="1">
        <v>16999</v>
      </c>
      <c r="H390" s="1" t="str">
        <f t="shared" si="12"/>
        <v>Below 20k</v>
      </c>
      <c r="I390" s="1">
        <v>19999</v>
      </c>
      <c r="J390" s="1" t="s">
        <v>978</v>
      </c>
      <c r="K390" s="10">
        <f t="shared" si="13"/>
        <v>3000</v>
      </c>
    </row>
    <row r="391" spans="1:11" x14ac:dyDescent="0.3">
      <c r="A391" s="9" t="s">
        <v>498</v>
      </c>
      <c r="B391" s="1" t="s">
        <v>499</v>
      </c>
      <c r="C391" s="1" t="s">
        <v>9</v>
      </c>
      <c r="D391" s="1">
        <v>4.3</v>
      </c>
      <c r="E391" s="1">
        <v>204382</v>
      </c>
      <c r="F391" s="1">
        <v>11076</v>
      </c>
      <c r="G391" s="1">
        <v>8999</v>
      </c>
      <c r="H391" s="1" t="str">
        <f t="shared" si="12"/>
        <v>Below 20k</v>
      </c>
      <c r="I391" s="1">
        <v>9999</v>
      </c>
      <c r="J391" s="1" t="s">
        <v>944</v>
      </c>
      <c r="K391" s="10">
        <f t="shared" si="13"/>
        <v>1000</v>
      </c>
    </row>
    <row r="392" spans="1:11" x14ac:dyDescent="0.3">
      <c r="A392" s="9" t="s">
        <v>456</v>
      </c>
      <c r="B392" s="1" t="s">
        <v>455</v>
      </c>
      <c r="C392" s="1" t="s">
        <v>9</v>
      </c>
      <c r="D392" s="1">
        <v>4.3</v>
      </c>
      <c r="E392" s="1">
        <v>2207</v>
      </c>
      <c r="F392" s="1">
        <v>201</v>
      </c>
      <c r="G392" s="1">
        <v>22999</v>
      </c>
      <c r="H392" s="1" t="str">
        <f t="shared" si="12"/>
        <v>20k to 40k</v>
      </c>
      <c r="I392" s="1">
        <v>26999</v>
      </c>
      <c r="J392" s="1" t="s">
        <v>957</v>
      </c>
      <c r="K392" s="10">
        <f t="shared" si="13"/>
        <v>4000</v>
      </c>
    </row>
    <row r="393" spans="1:11" x14ac:dyDescent="0.3">
      <c r="A393" s="9" t="s">
        <v>546</v>
      </c>
      <c r="B393" s="1" t="s">
        <v>435</v>
      </c>
      <c r="C393" s="1" t="s">
        <v>9</v>
      </c>
      <c r="D393" s="1">
        <v>4.3</v>
      </c>
      <c r="E393" s="1">
        <v>13786</v>
      </c>
      <c r="F393" s="1">
        <v>1118</v>
      </c>
      <c r="G393" s="1">
        <v>20999</v>
      </c>
      <c r="H393" s="1" t="str">
        <f t="shared" si="12"/>
        <v>Below 20k</v>
      </c>
      <c r="I393" s="1">
        <v>23999</v>
      </c>
      <c r="J393" s="1" t="s">
        <v>950</v>
      </c>
      <c r="K393" s="10">
        <f t="shared" si="13"/>
        <v>3000</v>
      </c>
    </row>
    <row r="394" spans="1:11" x14ac:dyDescent="0.3">
      <c r="A394" s="9" t="s">
        <v>548</v>
      </c>
      <c r="B394" s="1" t="s">
        <v>549</v>
      </c>
      <c r="C394" s="1" t="s">
        <v>9</v>
      </c>
      <c r="D394" s="1">
        <v>4.4000000000000004</v>
      </c>
      <c r="E394" s="1">
        <v>6947</v>
      </c>
      <c r="F394" s="1">
        <v>522</v>
      </c>
      <c r="G394" s="1">
        <v>15499</v>
      </c>
      <c r="H394" s="1" t="str">
        <f t="shared" si="12"/>
        <v>Below 20k</v>
      </c>
      <c r="I394" s="1">
        <v>17999</v>
      </c>
      <c r="J394" s="1" t="s">
        <v>943</v>
      </c>
      <c r="K394" s="10">
        <f t="shared" si="13"/>
        <v>2500</v>
      </c>
    </row>
    <row r="395" spans="1:11" x14ac:dyDescent="0.3">
      <c r="A395" s="9" t="s">
        <v>556</v>
      </c>
      <c r="B395" s="1" t="s">
        <v>557</v>
      </c>
      <c r="C395" s="1" t="s">
        <v>9</v>
      </c>
      <c r="D395" s="1">
        <v>4.2</v>
      </c>
      <c r="E395" s="1">
        <v>3237</v>
      </c>
      <c r="F395" s="1">
        <v>196</v>
      </c>
      <c r="G395" s="1">
        <v>8999</v>
      </c>
      <c r="H395" s="1" t="str">
        <f t="shared" si="12"/>
        <v>Below 20k</v>
      </c>
      <c r="I395" s="1">
        <v>11999</v>
      </c>
      <c r="J395" s="1" t="s">
        <v>967</v>
      </c>
      <c r="K395" s="10">
        <f t="shared" si="13"/>
        <v>3000</v>
      </c>
    </row>
    <row r="396" spans="1:11" x14ac:dyDescent="0.3">
      <c r="A396" s="9" t="s">
        <v>578</v>
      </c>
      <c r="B396" s="1" t="s">
        <v>579</v>
      </c>
      <c r="C396" s="1" t="s">
        <v>9</v>
      </c>
      <c r="D396" s="1">
        <v>4.3</v>
      </c>
      <c r="E396" s="1">
        <v>84056</v>
      </c>
      <c r="F396" s="1">
        <v>7328</v>
      </c>
      <c r="G396" s="1">
        <v>16999</v>
      </c>
      <c r="H396" s="1" t="str">
        <f t="shared" si="12"/>
        <v>Below 20k</v>
      </c>
      <c r="I396" s="1">
        <v>17999</v>
      </c>
      <c r="J396" s="1" t="s">
        <v>942</v>
      </c>
      <c r="K396" s="10">
        <f t="shared" si="13"/>
        <v>1000</v>
      </c>
    </row>
    <row r="397" spans="1:11" x14ac:dyDescent="0.3">
      <c r="A397" s="9" t="s">
        <v>581</v>
      </c>
      <c r="B397" s="1" t="s">
        <v>579</v>
      </c>
      <c r="C397" s="1" t="s">
        <v>9</v>
      </c>
      <c r="D397" s="1">
        <v>4.3</v>
      </c>
      <c r="E397" s="1">
        <v>84056</v>
      </c>
      <c r="F397" s="1">
        <v>7328</v>
      </c>
      <c r="G397" s="1">
        <v>16999</v>
      </c>
      <c r="H397" s="1" t="str">
        <f t="shared" si="12"/>
        <v>Below 20k</v>
      </c>
      <c r="I397" s="1">
        <v>17999</v>
      </c>
      <c r="J397" s="1" t="s">
        <v>942</v>
      </c>
      <c r="K397" s="10">
        <f t="shared" si="13"/>
        <v>1000</v>
      </c>
    </row>
    <row r="398" spans="1:11" x14ac:dyDescent="0.3">
      <c r="A398" s="9" t="s">
        <v>587</v>
      </c>
      <c r="B398" s="1" t="s">
        <v>494</v>
      </c>
      <c r="C398" s="1" t="s">
        <v>9</v>
      </c>
      <c r="D398" s="1">
        <v>4.3</v>
      </c>
      <c r="E398" s="1">
        <v>4795</v>
      </c>
      <c r="F398" s="1">
        <v>346</v>
      </c>
      <c r="G398" s="1">
        <v>16999</v>
      </c>
      <c r="H398" s="1" t="str">
        <f t="shared" si="12"/>
        <v>Below 20k</v>
      </c>
      <c r="I398" s="1">
        <v>19999</v>
      </c>
      <c r="J398" s="1" t="s">
        <v>978</v>
      </c>
      <c r="K398" s="10">
        <f t="shared" si="13"/>
        <v>3000</v>
      </c>
    </row>
    <row r="399" spans="1:11" x14ac:dyDescent="0.3">
      <c r="A399" s="9" t="s">
        <v>598</v>
      </c>
      <c r="B399" s="1" t="s">
        <v>499</v>
      </c>
      <c r="C399" s="1" t="s">
        <v>9</v>
      </c>
      <c r="D399" s="1">
        <v>4.3</v>
      </c>
      <c r="E399" s="1">
        <v>204382</v>
      </c>
      <c r="F399" s="1">
        <v>11076</v>
      </c>
      <c r="G399" s="1">
        <v>8999</v>
      </c>
      <c r="H399" s="1" t="str">
        <f t="shared" si="12"/>
        <v>Below 20k</v>
      </c>
      <c r="I399" s="1">
        <v>9999</v>
      </c>
      <c r="J399" s="1" t="s">
        <v>944</v>
      </c>
      <c r="K399" s="10">
        <f t="shared" si="13"/>
        <v>1000</v>
      </c>
    </row>
    <row r="400" spans="1:11" x14ac:dyDescent="0.3">
      <c r="A400" s="9" t="s">
        <v>608</v>
      </c>
      <c r="B400" s="1" t="s">
        <v>609</v>
      </c>
      <c r="C400" s="1" t="s">
        <v>9</v>
      </c>
      <c r="D400" s="1">
        <v>4.5</v>
      </c>
      <c r="E400" s="1">
        <v>14641</v>
      </c>
      <c r="F400" s="1">
        <v>926</v>
      </c>
      <c r="G400" s="1">
        <v>12999</v>
      </c>
      <c r="H400" s="1" t="str">
        <f t="shared" si="12"/>
        <v>Below 20k</v>
      </c>
      <c r="I400" s="1">
        <v>15999</v>
      </c>
      <c r="J400" s="1" t="s">
        <v>977</v>
      </c>
      <c r="K400" s="10">
        <f t="shared" si="13"/>
        <v>3000</v>
      </c>
    </row>
    <row r="401" spans="1:11" x14ac:dyDescent="0.3">
      <c r="A401" s="9" t="s">
        <v>611</v>
      </c>
      <c r="B401" s="1" t="s">
        <v>549</v>
      </c>
      <c r="C401" s="1" t="s">
        <v>9</v>
      </c>
      <c r="D401" s="1">
        <v>4.4000000000000004</v>
      </c>
      <c r="E401" s="1">
        <v>6947</v>
      </c>
      <c r="F401" s="1">
        <v>522</v>
      </c>
      <c r="G401" s="1">
        <v>15499</v>
      </c>
      <c r="H401" s="1" t="str">
        <f t="shared" si="12"/>
        <v>Below 20k</v>
      </c>
      <c r="I401" s="1">
        <v>17999</v>
      </c>
      <c r="J401" s="1" t="s">
        <v>943</v>
      </c>
      <c r="K401" s="10">
        <f t="shared" si="13"/>
        <v>2500</v>
      </c>
    </row>
    <row r="402" spans="1:11" x14ac:dyDescent="0.3">
      <c r="A402" s="9" t="s">
        <v>612</v>
      </c>
      <c r="B402" s="1" t="s">
        <v>609</v>
      </c>
      <c r="C402" s="1" t="s">
        <v>9</v>
      </c>
      <c r="D402" s="1">
        <v>4.5</v>
      </c>
      <c r="E402" s="1">
        <v>14641</v>
      </c>
      <c r="F402" s="1">
        <v>926</v>
      </c>
      <c r="G402" s="1">
        <v>12999</v>
      </c>
      <c r="H402" s="1" t="str">
        <f t="shared" si="12"/>
        <v>Below 20k</v>
      </c>
      <c r="I402" s="1">
        <v>15999</v>
      </c>
      <c r="J402" s="1" t="s">
        <v>977</v>
      </c>
      <c r="K402" s="10">
        <f t="shared" si="13"/>
        <v>3000</v>
      </c>
    </row>
    <row r="403" spans="1:11" x14ac:dyDescent="0.3">
      <c r="A403" s="9" t="s">
        <v>613</v>
      </c>
      <c r="B403" s="1" t="s">
        <v>614</v>
      </c>
      <c r="C403" s="1" t="s">
        <v>9</v>
      </c>
      <c r="D403" s="1">
        <v>4.4000000000000004</v>
      </c>
      <c r="E403" s="1">
        <v>295903</v>
      </c>
      <c r="F403" s="1">
        <v>14056</v>
      </c>
      <c r="G403" s="1">
        <v>7499</v>
      </c>
      <c r="H403" s="1" t="str">
        <f t="shared" si="12"/>
        <v>Below 20k</v>
      </c>
      <c r="I403" s="1">
        <v>7999</v>
      </c>
      <c r="J403" s="1" t="s">
        <v>939</v>
      </c>
      <c r="K403" s="10">
        <f t="shared" si="13"/>
        <v>500</v>
      </c>
    </row>
    <row r="404" spans="1:11" x14ac:dyDescent="0.3">
      <c r="A404" s="9" t="s">
        <v>643</v>
      </c>
      <c r="B404" s="1" t="s">
        <v>644</v>
      </c>
      <c r="C404" s="1" t="s">
        <v>9</v>
      </c>
      <c r="D404" s="1">
        <v>4.5</v>
      </c>
      <c r="E404" s="1">
        <v>46125</v>
      </c>
      <c r="F404" s="1">
        <v>2208</v>
      </c>
      <c r="G404" s="1">
        <v>10999</v>
      </c>
      <c r="H404" s="1" t="str">
        <f t="shared" si="12"/>
        <v>Below 20k</v>
      </c>
      <c r="I404" s="1">
        <v>12999</v>
      </c>
      <c r="J404" s="1" t="s">
        <v>978</v>
      </c>
      <c r="K404" s="10">
        <f t="shared" si="13"/>
        <v>2000</v>
      </c>
    </row>
    <row r="405" spans="1:11" x14ac:dyDescent="0.3">
      <c r="A405" s="9" t="s">
        <v>657</v>
      </c>
      <c r="B405" s="1" t="s">
        <v>658</v>
      </c>
      <c r="C405" s="1" t="s">
        <v>9</v>
      </c>
      <c r="D405" s="1">
        <v>4.4000000000000004</v>
      </c>
      <c r="E405" s="1">
        <v>26744</v>
      </c>
      <c r="F405" s="1">
        <v>3039</v>
      </c>
      <c r="G405" s="1">
        <v>28999</v>
      </c>
      <c r="H405" s="1" t="str">
        <f t="shared" si="12"/>
        <v>20k to 40k</v>
      </c>
      <c r="I405" s="1">
        <v>31999</v>
      </c>
      <c r="J405" s="1" t="s">
        <v>946</v>
      </c>
      <c r="K405" s="10">
        <f t="shared" si="13"/>
        <v>3000</v>
      </c>
    </row>
    <row r="406" spans="1:11" x14ac:dyDescent="0.3">
      <c r="A406" s="9" t="s">
        <v>659</v>
      </c>
      <c r="B406" s="1" t="s">
        <v>443</v>
      </c>
      <c r="C406" s="1" t="s">
        <v>9</v>
      </c>
      <c r="D406" s="1">
        <v>4.4000000000000004</v>
      </c>
      <c r="E406" s="1">
        <v>30399</v>
      </c>
      <c r="F406" s="1">
        <v>3722</v>
      </c>
      <c r="G406" s="1">
        <v>24999</v>
      </c>
      <c r="H406" s="1" t="str">
        <f t="shared" si="12"/>
        <v>20k to 40k</v>
      </c>
      <c r="I406" s="1">
        <v>27999</v>
      </c>
      <c r="J406" s="1" t="s">
        <v>944</v>
      </c>
      <c r="K406" s="10">
        <f t="shared" si="13"/>
        <v>3000</v>
      </c>
    </row>
    <row r="407" spans="1:11" x14ac:dyDescent="0.3">
      <c r="A407" s="9" t="s">
        <v>660</v>
      </c>
      <c r="B407" s="1" t="s">
        <v>443</v>
      </c>
      <c r="C407" s="1" t="s">
        <v>9</v>
      </c>
      <c r="D407" s="1">
        <v>4.4000000000000004</v>
      </c>
      <c r="E407" s="1">
        <v>30399</v>
      </c>
      <c r="F407" s="1">
        <v>3722</v>
      </c>
      <c r="G407" s="1">
        <v>24999</v>
      </c>
      <c r="H407" s="1" t="str">
        <f t="shared" si="12"/>
        <v>20k to 40k</v>
      </c>
      <c r="I407" s="1">
        <v>27999</v>
      </c>
      <c r="J407" s="1" t="s">
        <v>944</v>
      </c>
      <c r="K407" s="10">
        <f t="shared" si="13"/>
        <v>3000</v>
      </c>
    </row>
    <row r="408" spans="1:11" x14ac:dyDescent="0.3">
      <c r="A408" s="9" t="s">
        <v>661</v>
      </c>
      <c r="B408" s="1" t="s">
        <v>658</v>
      </c>
      <c r="C408" s="1" t="s">
        <v>9</v>
      </c>
      <c r="D408" s="1">
        <v>4.4000000000000004</v>
      </c>
      <c r="E408" s="1">
        <v>26744</v>
      </c>
      <c r="F408" s="1">
        <v>3039</v>
      </c>
      <c r="G408" s="1">
        <v>28999</v>
      </c>
      <c r="H408" s="1" t="str">
        <f t="shared" si="12"/>
        <v>20k to 40k</v>
      </c>
      <c r="I408" s="1">
        <v>31999</v>
      </c>
      <c r="J408" s="1" t="s">
        <v>946</v>
      </c>
      <c r="K408" s="10">
        <f t="shared" si="13"/>
        <v>3000</v>
      </c>
    </row>
    <row r="409" spans="1:11" x14ac:dyDescent="0.3">
      <c r="A409" s="9" t="s">
        <v>442</v>
      </c>
      <c r="B409" s="1" t="s">
        <v>662</v>
      </c>
      <c r="C409" s="1" t="s">
        <v>9</v>
      </c>
      <c r="D409" s="1">
        <v>4.4000000000000004</v>
      </c>
      <c r="E409" s="1">
        <v>26744</v>
      </c>
      <c r="F409" s="1">
        <v>3039</v>
      </c>
      <c r="G409" s="1">
        <v>26999</v>
      </c>
      <c r="H409" s="1" t="str">
        <f t="shared" si="12"/>
        <v>20k to 40k</v>
      </c>
      <c r="I409" s="1">
        <v>29999</v>
      </c>
      <c r="J409" s="1" t="s">
        <v>944</v>
      </c>
      <c r="K409" s="10">
        <f t="shared" si="13"/>
        <v>3000</v>
      </c>
    </row>
    <row r="410" spans="1:11" x14ac:dyDescent="0.3">
      <c r="A410" s="9" t="s">
        <v>660</v>
      </c>
      <c r="B410" s="1" t="s">
        <v>662</v>
      </c>
      <c r="C410" s="1" t="s">
        <v>9</v>
      </c>
      <c r="D410" s="1">
        <v>4.4000000000000004</v>
      </c>
      <c r="E410" s="1">
        <v>26744</v>
      </c>
      <c r="F410" s="1">
        <v>3039</v>
      </c>
      <c r="G410" s="1">
        <v>26999</v>
      </c>
      <c r="H410" s="1" t="str">
        <f t="shared" si="12"/>
        <v>20k to 40k</v>
      </c>
      <c r="I410" s="1">
        <v>29999</v>
      </c>
      <c r="J410" s="1" t="s">
        <v>944</v>
      </c>
      <c r="K410" s="10">
        <f t="shared" si="13"/>
        <v>3000</v>
      </c>
    </row>
    <row r="411" spans="1:11" x14ac:dyDescent="0.3">
      <c r="A411" s="9" t="s">
        <v>666</v>
      </c>
      <c r="B411" s="1" t="s">
        <v>667</v>
      </c>
      <c r="C411" s="1" t="s">
        <v>9</v>
      </c>
      <c r="D411" s="1">
        <v>4.5</v>
      </c>
      <c r="E411" s="1">
        <v>171719</v>
      </c>
      <c r="F411" s="1">
        <v>10809</v>
      </c>
      <c r="G411" s="1">
        <v>13999</v>
      </c>
      <c r="H411" s="1" t="str">
        <f t="shared" si="12"/>
        <v>Below 20k</v>
      </c>
      <c r="I411" s="1">
        <v>15999</v>
      </c>
      <c r="J411" s="1" t="s">
        <v>950</v>
      </c>
      <c r="K411" s="10">
        <f t="shared" si="13"/>
        <v>2000</v>
      </c>
    </row>
    <row r="412" spans="1:11" x14ac:dyDescent="0.3">
      <c r="A412" s="9" t="s">
        <v>672</v>
      </c>
      <c r="B412" s="1" t="s">
        <v>673</v>
      </c>
      <c r="C412" s="1" t="s">
        <v>9</v>
      </c>
      <c r="D412" s="1">
        <v>4.4000000000000004</v>
      </c>
      <c r="E412" s="1">
        <v>76252</v>
      </c>
      <c r="F412" s="1">
        <v>6201</v>
      </c>
      <c r="G412" s="1">
        <v>17999</v>
      </c>
      <c r="H412" s="1" t="str">
        <f t="shared" si="12"/>
        <v>Below 20k</v>
      </c>
      <c r="I412" s="1">
        <v>20999</v>
      </c>
      <c r="J412" s="1" t="s">
        <v>957</v>
      </c>
      <c r="K412" s="10">
        <f t="shared" si="13"/>
        <v>3000</v>
      </c>
    </row>
    <row r="413" spans="1:11" x14ac:dyDescent="0.3">
      <c r="A413" s="9" t="s">
        <v>675</v>
      </c>
      <c r="B413" s="1" t="s">
        <v>557</v>
      </c>
      <c r="C413" s="1" t="s">
        <v>9</v>
      </c>
      <c r="D413" s="1">
        <v>4.2</v>
      </c>
      <c r="E413" s="1">
        <v>3237</v>
      </c>
      <c r="F413" s="1">
        <v>196</v>
      </c>
      <c r="G413" s="1">
        <v>8999</v>
      </c>
      <c r="H413" s="1" t="str">
        <f t="shared" si="12"/>
        <v>Below 20k</v>
      </c>
      <c r="I413" s="1">
        <v>11999</v>
      </c>
      <c r="J413" s="1" t="s">
        <v>967</v>
      </c>
      <c r="K413" s="10">
        <f t="shared" si="13"/>
        <v>3000</v>
      </c>
    </row>
    <row r="414" spans="1:11" x14ac:dyDescent="0.3">
      <c r="A414" s="9" t="s">
        <v>684</v>
      </c>
      <c r="B414" s="1" t="s">
        <v>685</v>
      </c>
      <c r="C414" s="1" t="s">
        <v>9</v>
      </c>
      <c r="D414" s="1">
        <v>4.4000000000000004</v>
      </c>
      <c r="E414" s="1">
        <v>69717</v>
      </c>
      <c r="F414" s="1">
        <v>5724</v>
      </c>
      <c r="G414" s="1">
        <v>18499</v>
      </c>
      <c r="H414" s="1" t="str">
        <f t="shared" si="12"/>
        <v>Below 20k</v>
      </c>
      <c r="I414" s="1">
        <v>18999</v>
      </c>
      <c r="J414" s="1" t="s">
        <v>955</v>
      </c>
      <c r="K414" s="10">
        <f t="shared" si="13"/>
        <v>500</v>
      </c>
    </row>
    <row r="415" spans="1:11" x14ac:dyDescent="0.3">
      <c r="A415" s="9" t="s">
        <v>686</v>
      </c>
      <c r="B415" s="1" t="s">
        <v>687</v>
      </c>
      <c r="C415" s="1" t="s">
        <v>9</v>
      </c>
      <c r="D415" s="1">
        <v>4.3</v>
      </c>
      <c r="E415" s="1">
        <v>75599</v>
      </c>
      <c r="F415" s="1">
        <v>6018</v>
      </c>
      <c r="G415" s="1">
        <v>15499</v>
      </c>
      <c r="H415" s="1" t="str">
        <f t="shared" si="12"/>
        <v>Below 20k</v>
      </c>
      <c r="I415" s="1">
        <v>15999</v>
      </c>
      <c r="J415" s="1" t="s">
        <v>948</v>
      </c>
      <c r="K415" s="10">
        <f t="shared" si="13"/>
        <v>500</v>
      </c>
    </row>
    <row r="416" spans="1:11" x14ac:dyDescent="0.3">
      <c r="A416" s="9" t="s">
        <v>696</v>
      </c>
      <c r="B416" s="1" t="s">
        <v>697</v>
      </c>
      <c r="C416" s="1" t="s">
        <v>9</v>
      </c>
      <c r="D416" s="1">
        <v>4.5</v>
      </c>
      <c r="E416" s="1">
        <v>253477</v>
      </c>
      <c r="F416" s="1">
        <v>9543</v>
      </c>
      <c r="G416" s="1">
        <v>10499</v>
      </c>
      <c r="H416" s="1" t="str">
        <f t="shared" si="12"/>
        <v>Below 20k</v>
      </c>
      <c r="I416" s="1">
        <v>10999</v>
      </c>
      <c r="J416" s="1" t="s">
        <v>953</v>
      </c>
      <c r="K416" s="10">
        <f t="shared" si="13"/>
        <v>500</v>
      </c>
    </row>
    <row r="417" spans="1:11" x14ac:dyDescent="0.3">
      <c r="A417" s="9" t="s">
        <v>706</v>
      </c>
      <c r="B417" s="1" t="s">
        <v>707</v>
      </c>
      <c r="C417" s="1" t="s">
        <v>9</v>
      </c>
      <c r="D417" s="1">
        <v>4.5</v>
      </c>
      <c r="E417" s="1">
        <v>121030</v>
      </c>
      <c r="F417" s="1">
        <v>4803</v>
      </c>
      <c r="G417" s="1">
        <v>7499</v>
      </c>
      <c r="H417" s="1" t="str">
        <f t="shared" si="12"/>
        <v>Below 20k</v>
      </c>
      <c r="I417" s="1">
        <v>7999</v>
      </c>
      <c r="J417" s="1" t="s">
        <v>939</v>
      </c>
      <c r="K417" s="10">
        <f t="shared" si="13"/>
        <v>500</v>
      </c>
    </row>
    <row r="418" spans="1:11" x14ac:dyDescent="0.3">
      <c r="A418" s="9" t="s">
        <v>710</v>
      </c>
      <c r="B418" s="1" t="s">
        <v>711</v>
      </c>
      <c r="C418" s="1" t="s">
        <v>9</v>
      </c>
      <c r="D418" s="1">
        <v>4.4000000000000004</v>
      </c>
      <c r="E418" s="1">
        <v>337712</v>
      </c>
      <c r="F418" s="1">
        <v>22019</v>
      </c>
      <c r="G418" s="1">
        <v>11499</v>
      </c>
      <c r="H418" s="1" t="str">
        <f t="shared" si="12"/>
        <v>Below 20k</v>
      </c>
      <c r="I418" s="1">
        <v>12999</v>
      </c>
      <c r="J418" s="1" t="s">
        <v>940</v>
      </c>
      <c r="K418" s="10">
        <f t="shared" si="13"/>
        <v>1500</v>
      </c>
    </row>
    <row r="419" spans="1:11" x14ac:dyDescent="0.3">
      <c r="A419" s="9" t="s">
        <v>720</v>
      </c>
      <c r="B419" s="1" t="s">
        <v>721</v>
      </c>
      <c r="C419" s="1" t="s">
        <v>9</v>
      </c>
      <c r="D419" s="1">
        <v>4.3</v>
      </c>
      <c r="E419" s="1">
        <v>76049</v>
      </c>
      <c r="F419" s="1">
        <v>6039</v>
      </c>
      <c r="G419" s="1">
        <v>15499</v>
      </c>
      <c r="H419" s="1" t="str">
        <f t="shared" si="12"/>
        <v>Below 20k</v>
      </c>
      <c r="I419" s="1">
        <v>16999</v>
      </c>
      <c r="J419" s="1" t="s">
        <v>945</v>
      </c>
      <c r="K419" s="10">
        <f t="shared" si="13"/>
        <v>1500</v>
      </c>
    </row>
    <row r="420" spans="1:11" x14ac:dyDescent="0.3">
      <c r="A420" s="9" t="s">
        <v>722</v>
      </c>
      <c r="B420" s="1" t="s">
        <v>721</v>
      </c>
      <c r="C420" s="1" t="s">
        <v>9</v>
      </c>
      <c r="D420" s="1">
        <v>4.3</v>
      </c>
      <c r="E420" s="1">
        <v>76049</v>
      </c>
      <c r="F420" s="1">
        <v>6039</v>
      </c>
      <c r="G420" s="1">
        <v>15499</v>
      </c>
      <c r="H420" s="1" t="str">
        <f t="shared" si="12"/>
        <v>Below 20k</v>
      </c>
      <c r="I420" s="1">
        <v>16999</v>
      </c>
      <c r="J420" s="1" t="s">
        <v>945</v>
      </c>
      <c r="K420" s="10">
        <f t="shared" si="13"/>
        <v>1500</v>
      </c>
    </row>
    <row r="421" spans="1:11" x14ac:dyDescent="0.3">
      <c r="A421" s="9" t="s">
        <v>672</v>
      </c>
      <c r="B421" s="1" t="s">
        <v>732</v>
      </c>
      <c r="C421" s="1" t="s">
        <v>9</v>
      </c>
      <c r="D421" s="1">
        <v>4.4000000000000004</v>
      </c>
      <c r="E421" s="1">
        <v>53490</v>
      </c>
      <c r="F421" s="1">
        <v>4786</v>
      </c>
      <c r="G421" s="1">
        <v>19999</v>
      </c>
      <c r="H421" s="1" t="str">
        <f t="shared" si="12"/>
        <v>Below 20k</v>
      </c>
      <c r="I421" s="1">
        <v>22999</v>
      </c>
      <c r="J421" s="1" t="s">
        <v>943</v>
      </c>
      <c r="K421" s="10">
        <f t="shared" si="13"/>
        <v>3000</v>
      </c>
    </row>
    <row r="422" spans="1:11" x14ac:dyDescent="0.3">
      <c r="A422" s="9" t="s">
        <v>736</v>
      </c>
      <c r="B422" s="1" t="s">
        <v>737</v>
      </c>
      <c r="C422" s="1" t="s">
        <v>9</v>
      </c>
      <c r="D422" s="1">
        <v>4.5999999999999996</v>
      </c>
      <c r="E422" s="1">
        <v>89448</v>
      </c>
      <c r="F422" s="1">
        <v>3076</v>
      </c>
      <c r="G422" s="1">
        <v>9499</v>
      </c>
      <c r="H422" s="1" t="str">
        <f t="shared" si="12"/>
        <v>Below 20k</v>
      </c>
      <c r="I422" s="1">
        <v>9999</v>
      </c>
      <c r="J422" s="1" t="s">
        <v>942</v>
      </c>
      <c r="K422" s="10">
        <f t="shared" si="13"/>
        <v>500</v>
      </c>
    </row>
    <row r="423" spans="1:11" x14ac:dyDescent="0.3">
      <c r="A423" s="9" t="s">
        <v>741</v>
      </c>
      <c r="B423" s="1" t="s">
        <v>742</v>
      </c>
      <c r="C423" s="1" t="s">
        <v>9</v>
      </c>
      <c r="D423" s="1">
        <v>4.3</v>
      </c>
      <c r="E423" s="1">
        <v>76049</v>
      </c>
      <c r="F423" s="1">
        <v>6039</v>
      </c>
      <c r="G423" s="1">
        <v>14499</v>
      </c>
      <c r="H423" s="1" t="str">
        <f t="shared" si="12"/>
        <v>Below 20k</v>
      </c>
      <c r="I423" s="1">
        <v>15999</v>
      </c>
      <c r="J423" s="1" t="s">
        <v>946</v>
      </c>
      <c r="K423" s="10">
        <f t="shared" si="13"/>
        <v>1500</v>
      </c>
    </row>
    <row r="424" spans="1:11" x14ac:dyDescent="0.3">
      <c r="A424" s="9" t="s">
        <v>546</v>
      </c>
      <c r="B424" s="1" t="s">
        <v>410</v>
      </c>
      <c r="C424" s="1" t="s">
        <v>9</v>
      </c>
      <c r="D424" s="1">
        <v>4.4000000000000004</v>
      </c>
      <c r="E424" s="1">
        <v>78187</v>
      </c>
      <c r="F424" s="1">
        <v>6620</v>
      </c>
      <c r="G424" s="1">
        <v>18999</v>
      </c>
      <c r="H424" s="1" t="str">
        <f t="shared" si="12"/>
        <v>Below 20k</v>
      </c>
      <c r="I424" s="1">
        <v>21999</v>
      </c>
      <c r="J424" s="1" t="s">
        <v>943</v>
      </c>
      <c r="K424" s="10">
        <f t="shared" si="13"/>
        <v>3000</v>
      </c>
    </row>
    <row r="425" spans="1:11" x14ac:dyDescent="0.3">
      <c r="A425" s="9" t="s">
        <v>752</v>
      </c>
      <c r="B425" s="1" t="s">
        <v>753</v>
      </c>
      <c r="C425" s="1" t="s">
        <v>9</v>
      </c>
      <c r="D425" s="1">
        <v>4.4000000000000004</v>
      </c>
      <c r="E425" s="1">
        <v>71574</v>
      </c>
      <c r="F425" s="1">
        <v>3909</v>
      </c>
      <c r="G425" s="1">
        <v>9499</v>
      </c>
      <c r="H425" s="1" t="str">
        <f t="shared" si="12"/>
        <v>Below 20k</v>
      </c>
      <c r="I425" s="1">
        <v>9999</v>
      </c>
      <c r="J425" s="1" t="s">
        <v>942</v>
      </c>
      <c r="K425" s="10">
        <f t="shared" si="13"/>
        <v>500</v>
      </c>
    </row>
    <row r="426" spans="1:11" x14ac:dyDescent="0.3">
      <c r="A426" s="9" t="s">
        <v>754</v>
      </c>
      <c r="B426" s="1" t="s">
        <v>711</v>
      </c>
      <c r="C426" s="1" t="s">
        <v>9</v>
      </c>
      <c r="D426" s="1">
        <v>4.4000000000000004</v>
      </c>
      <c r="E426" s="1">
        <v>337712</v>
      </c>
      <c r="F426" s="1">
        <v>22019</v>
      </c>
      <c r="G426" s="1">
        <v>11499</v>
      </c>
      <c r="H426" s="1" t="str">
        <f t="shared" si="12"/>
        <v>Below 20k</v>
      </c>
      <c r="I426" s="1">
        <v>12999</v>
      </c>
      <c r="J426" s="1" t="s">
        <v>940</v>
      </c>
      <c r="K426" s="10">
        <f t="shared" si="13"/>
        <v>1500</v>
      </c>
    </row>
    <row r="427" spans="1:11" x14ac:dyDescent="0.3">
      <c r="A427" s="9" t="s">
        <v>757</v>
      </c>
      <c r="B427" s="1" t="s">
        <v>758</v>
      </c>
      <c r="C427" s="1" t="s">
        <v>9</v>
      </c>
      <c r="D427" s="1">
        <v>4.4000000000000004</v>
      </c>
      <c r="E427" s="1">
        <v>105918</v>
      </c>
      <c r="F427" s="1">
        <v>8960</v>
      </c>
      <c r="G427" s="1">
        <v>13499</v>
      </c>
      <c r="H427" s="1" t="str">
        <f t="shared" si="12"/>
        <v>Below 20k</v>
      </c>
      <c r="I427" s="1">
        <v>14999</v>
      </c>
      <c r="J427" s="1" t="s">
        <v>944</v>
      </c>
      <c r="K427" s="10">
        <f t="shared" si="13"/>
        <v>1500</v>
      </c>
    </row>
    <row r="428" spans="1:11" x14ac:dyDescent="0.3">
      <c r="A428" s="9" t="s">
        <v>767</v>
      </c>
      <c r="B428" s="1" t="s">
        <v>644</v>
      </c>
      <c r="C428" s="1" t="s">
        <v>9</v>
      </c>
      <c r="D428" s="1">
        <v>4.5</v>
      </c>
      <c r="E428" s="1">
        <v>46125</v>
      </c>
      <c r="F428" s="1">
        <v>2208</v>
      </c>
      <c r="G428" s="1">
        <v>10999</v>
      </c>
      <c r="H428" s="1" t="str">
        <f t="shared" si="12"/>
        <v>Below 20k</v>
      </c>
      <c r="I428" s="1">
        <v>12999</v>
      </c>
      <c r="J428" s="1" t="s">
        <v>978</v>
      </c>
      <c r="K428" s="10">
        <f t="shared" si="13"/>
        <v>2000</v>
      </c>
    </row>
    <row r="429" spans="1:11" x14ac:dyDescent="0.3">
      <c r="A429" s="9" t="s">
        <v>778</v>
      </c>
      <c r="B429" s="1" t="s">
        <v>658</v>
      </c>
      <c r="C429" s="1" t="s">
        <v>9</v>
      </c>
      <c r="D429" s="1">
        <v>4.4000000000000004</v>
      </c>
      <c r="E429" s="1">
        <v>26744</v>
      </c>
      <c r="F429" s="1">
        <v>3039</v>
      </c>
      <c r="G429" s="1">
        <v>28999</v>
      </c>
      <c r="H429" s="1" t="str">
        <f t="shared" si="12"/>
        <v>20k to 40k</v>
      </c>
      <c r="I429" s="1">
        <v>31999</v>
      </c>
      <c r="J429" s="1" t="s">
        <v>946</v>
      </c>
      <c r="K429" s="10">
        <f t="shared" si="13"/>
        <v>3000</v>
      </c>
    </row>
    <row r="430" spans="1:11" x14ac:dyDescent="0.3">
      <c r="A430" s="9" t="s">
        <v>846</v>
      </c>
      <c r="B430" s="1" t="s">
        <v>847</v>
      </c>
      <c r="C430" s="1" t="s">
        <v>9</v>
      </c>
      <c r="D430" s="1">
        <v>4.4000000000000004</v>
      </c>
      <c r="E430" s="1">
        <v>69835</v>
      </c>
      <c r="F430" s="1">
        <v>4891</v>
      </c>
      <c r="G430" s="1">
        <v>15999</v>
      </c>
      <c r="H430" s="1" t="str">
        <f t="shared" si="12"/>
        <v>Below 20k</v>
      </c>
      <c r="I430" s="1">
        <v>17999</v>
      </c>
      <c r="J430" s="1" t="s">
        <v>940</v>
      </c>
      <c r="K430" s="10">
        <f t="shared" si="13"/>
        <v>2000</v>
      </c>
    </row>
    <row r="431" spans="1:11" x14ac:dyDescent="0.3">
      <c r="A431" s="9" t="s">
        <v>859</v>
      </c>
      <c r="B431" s="1" t="s">
        <v>860</v>
      </c>
      <c r="C431" s="1" t="s">
        <v>9</v>
      </c>
      <c r="D431" s="1">
        <v>4.5</v>
      </c>
      <c r="E431" s="1">
        <v>46125</v>
      </c>
      <c r="F431" s="1">
        <v>2208</v>
      </c>
      <c r="G431" s="1">
        <v>11999</v>
      </c>
      <c r="H431" s="1" t="str">
        <f t="shared" si="12"/>
        <v>Below 20k</v>
      </c>
      <c r="I431" s="1">
        <v>13999</v>
      </c>
      <c r="J431" s="1" t="s">
        <v>957</v>
      </c>
      <c r="K431" s="10">
        <f t="shared" si="13"/>
        <v>2000</v>
      </c>
    </row>
    <row r="432" spans="1:11" x14ac:dyDescent="0.3">
      <c r="A432" s="9" t="s">
        <v>659</v>
      </c>
      <c r="B432" s="1" t="s">
        <v>662</v>
      </c>
      <c r="C432" s="1" t="s">
        <v>9</v>
      </c>
      <c r="D432" s="1">
        <v>4.4000000000000004</v>
      </c>
      <c r="E432" s="1">
        <v>26744</v>
      </c>
      <c r="F432" s="1">
        <v>3039</v>
      </c>
      <c r="G432" s="1">
        <v>26999</v>
      </c>
      <c r="H432" s="1" t="str">
        <f t="shared" si="12"/>
        <v>20k to 40k</v>
      </c>
      <c r="I432" s="1">
        <v>29999</v>
      </c>
      <c r="J432" s="1" t="s">
        <v>944</v>
      </c>
      <c r="K432" s="10">
        <f t="shared" si="13"/>
        <v>3000</v>
      </c>
    </row>
    <row r="433" spans="1:11" x14ac:dyDescent="0.3">
      <c r="A433" s="9" t="s">
        <v>872</v>
      </c>
      <c r="B433" s="1" t="s">
        <v>873</v>
      </c>
      <c r="C433" s="1" t="s">
        <v>9</v>
      </c>
      <c r="D433" s="1">
        <v>4.4000000000000004</v>
      </c>
      <c r="E433" s="1">
        <v>121290</v>
      </c>
      <c r="F433" s="1">
        <v>9961</v>
      </c>
      <c r="G433" s="1">
        <v>16999</v>
      </c>
      <c r="H433" s="1" t="str">
        <f t="shared" si="12"/>
        <v>Below 20k</v>
      </c>
      <c r="I433" s="1">
        <v>17999</v>
      </c>
      <c r="J433" s="1" t="s">
        <v>942</v>
      </c>
      <c r="K433" s="10">
        <f t="shared" si="13"/>
        <v>1000</v>
      </c>
    </row>
    <row r="434" spans="1:11" x14ac:dyDescent="0.3">
      <c r="A434" s="9" t="s">
        <v>876</v>
      </c>
      <c r="B434" s="1" t="s">
        <v>873</v>
      </c>
      <c r="C434" s="1" t="s">
        <v>9</v>
      </c>
      <c r="D434" s="1">
        <v>4.4000000000000004</v>
      </c>
      <c r="E434" s="1">
        <v>121290</v>
      </c>
      <c r="F434" s="1">
        <v>9961</v>
      </c>
      <c r="G434" s="1">
        <v>16999</v>
      </c>
      <c r="H434" s="1" t="str">
        <f t="shared" si="12"/>
        <v>Below 20k</v>
      </c>
      <c r="I434" s="1">
        <v>17999</v>
      </c>
      <c r="J434" s="1" t="s">
        <v>942</v>
      </c>
      <c r="K434" s="10">
        <f t="shared" si="13"/>
        <v>1000</v>
      </c>
    </row>
    <row r="435" spans="1:11" x14ac:dyDescent="0.3">
      <c r="A435" s="9" t="s">
        <v>880</v>
      </c>
      <c r="B435" s="1" t="s">
        <v>673</v>
      </c>
      <c r="C435" s="1" t="s">
        <v>9</v>
      </c>
      <c r="D435" s="1">
        <v>4.4000000000000004</v>
      </c>
      <c r="E435" s="1">
        <v>76252</v>
      </c>
      <c r="F435" s="1">
        <v>6201</v>
      </c>
      <c r="G435" s="1">
        <v>17999</v>
      </c>
      <c r="H435" s="1" t="str">
        <f t="shared" si="12"/>
        <v>Below 20k</v>
      </c>
      <c r="I435" s="1">
        <v>20999</v>
      </c>
      <c r="J435" s="1" t="s">
        <v>957</v>
      </c>
      <c r="K435" s="10">
        <f t="shared" si="13"/>
        <v>3000</v>
      </c>
    </row>
    <row r="436" spans="1:11" x14ac:dyDescent="0.3">
      <c r="A436" s="9" t="s">
        <v>883</v>
      </c>
      <c r="B436" s="1" t="s">
        <v>884</v>
      </c>
      <c r="C436" s="1" t="s">
        <v>9</v>
      </c>
      <c r="D436" s="1">
        <v>4.4000000000000004</v>
      </c>
      <c r="E436" s="1">
        <v>137776</v>
      </c>
      <c r="F436" s="1">
        <v>5922</v>
      </c>
      <c r="G436" s="1">
        <v>10999</v>
      </c>
      <c r="H436" s="1" t="str">
        <f t="shared" si="12"/>
        <v>Below 20k</v>
      </c>
      <c r="I436" s="1">
        <v>12999</v>
      </c>
      <c r="J436" s="1" t="s">
        <v>978</v>
      </c>
      <c r="K436" s="10">
        <f t="shared" si="13"/>
        <v>2000</v>
      </c>
    </row>
    <row r="437" spans="1:11" x14ac:dyDescent="0.3">
      <c r="A437" s="9" t="s">
        <v>892</v>
      </c>
      <c r="B437" s="1" t="s">
        <v>893</v>
      </c>
      <c r="C437" s="1" t="s">
        <v>9</v>
      </c>
      <c r="D437" s="1">
        <v>4.3</v>
      </c>
      <c r="E437" s="1">
        <v>61500</v>
      </c>
      <c r="F437" s="1">
        <v>6560</v>
      </c>
      <c r="G437" s="1">
        <v>27999</v>
      </c>
      <c r="H437" s="1" t="str">
        <f t="shared" si="12"/>
        <v>20k to 40k</v>
      </c>
      <c r="I437" s="1">
        <v>29999</v>
      </c>
      <c r="J437" s="1" t="s">
        <v>939</v>
      </c>
      <c r="K437" s="10">
        <f t="shared" si="13"/>
        <v>2000</v>
      </c>
    </row>
    <row r="438" spans="1:11" x14ac:dyDescent="0.3">
      <c r="A438" s="9" t="s">
        <v>901</v>
      </c>
      <c r="B438" s="1" t="s">
        <v>902</v>
      </c>
      <c r="C438" s="1" t="s">
        <v>9</v>
      </c>
      <c r="D438" s="1">
        <v>4.4000000000000004</v>
      </c>
      <c r="E438" s="1">
        <v>337712</v>
      </c>
      <c r="F438" s="1">
        <v>22019</v>
      </c>
      <c r="G438" s="1">
        <v>12499</v>
      </c>
      <c r="H438" s="1" t="str">
        <f t="shared" si="12"/>
        <v>Below 20k</v>
      </c>
      <c r="I438" s="1">
        <v>13999</v>
      </c>
      <c r="J438" s="1" t="s">
        <v>944</v>
      </c>
      <c r="K438" s="10">
        <f t="shared" si="13"/>
        <v>1500</v>
      </c>
    </row>
    <row r="439" spans="1:11" x14ac:dyDescent="0.3">
      <c r="A439" s="9" t="s">
        <v>907</v>
      </c>
      <c r="B439" s="1" t="s">
        <v>707</v>
      </c>
      <c r="C439" s="1" t="s">
        <v>9</v>
      </c>
      <c r="D439" s="1">
        <v>4.5</v>
      </c>
      <c r="E439" s="1">
        <v>121030</v>
      </c>
      <c r="F439" s="1">
        <v>4803</v>
      </c>
      <c r="G439" s="1">
        <v>7499</v>
      </c>
      <c r="H439" s="1" t="str">
        <f t="shared" si="12"/>
        <v>Below 20k</v>
      </c>
      <c r="I439" s="1">
        <v>7999</v>
      </c>
      <c r="J439" s="1" t="s">
        <v>939</v>
      </c>
      <c r="K439" s="10">
        <f t="shared" si="13"/>
        <v>500</v>
      </c>
    </row>
    <row r="440" spans="1:11" x14ac:dyDescent="0.3">
      <c r="A440" s="9" t="s">
        <v>908</v>
      </c>
      <c r="B440" s="1" t="s">
        <v>909</v>
      </c>
      <c r="C440" s="1" t="s">
        <v>9</v>
      </c>
      <c r="D440" s="1">
        <v>4.3</v>
      </c>
      <c r="E440" s="1">
        <v>61747</v>
      </c>
      <c r="F440" s="1">
        <v>3482</v>
      </c>
      <c r="G440" s="1">
        <v>8999</v>
      </c>
      <c r="H440" s="1" t="str">
        <f t="shared" si="12"/>
        <v>Below 20k</v>
      </c>
      <c r="I440" s="1">
        <v>9999</v>
      </c>
      <c r="J440" s="1" t="s">
        <v>944</v>
      </c>
      <c r="K440" s="10">
        <f t="shared" si="13"/>
        <v>1000</v>
      </c>
    </row>
    <row r="441" spans="1:11" x14ac:dyDescent="0.3">
      <c r="A441" s="9" t="s">
        <v>19</v>
      </c>
      <c r="B441" s="1" t="s">
        <v>21</v>
      </c>
      <c r="C441" s="1" t="s">
        <v>20</v>
      </c>
      <c r="D441" s="1">
        <v>4.3</v>
      </c>
      <c r="E441" s="1">
        <v>201192</v>
      </c>
      <c r="F441" s="1">
        <v>11760</v>
      </c>
      <c r="G441" s="1">
        <v>7099</v>
      </c>
      <c r="H441" s="1" t="str">
        <f t="shared" si="12"/>
        <v>Below 20k</v>
      </c>
      <c r="I441" s="1">
        <v>9999</v>
      </c>
      <c r="J441" s="1" t="s">
        <v>963</v>
      </c>
      <c r="K441" s="10">
        <f t="shared" si="13"/>
        <v>2900</v>
      </c>
    </row>
    <row r="442" spans="1:11" x14ac:dyDescent="0.3">
      <c r="A442" s="9" t="s">
        <v>22</v>
      </c>
      <c r="B442" s="1" t="s">
        <v>21</v>
      </c>
      <c r="C442" s="1" t="s">
        <v>20</v>
      </c>
      <c r="D442" s="1">
        <v>4.3</v>
      </c>
      <c r="E442" s="1">
        <v>201192</v>
      </c>
      <c r="F442" s="1">
        <v>11760</v>
      </c>
      <c r="G442" s="1">
        <v>7099</v>
      </c>
      <c r="H442" s="1" t="str">
        <f t="shared" si="12"/>
        <v>Below 20k</v>
      </c>
      <c r="I442" s="1">
        <v>9999</v>
      </c>
      <c r="J442" s="1" t="s">
        <v>963</v>
      </c>
      <c r="K442" s="10">
        <f t="shared" si="13"/>
        <v>2900</v>
      </c>
    </row>
    <row r="443" spans="1:11" x14ac:dyDescent="0.3">
      <c r="A443" s="9" t="s">
        <v>33</v>
      </c>
      <c r="B443" s="1" t="s">
        <v>34</v>
      </c>
      <c r="C443" s="1" t="s">
        <v>20</v>
      </c>
      <c r="D443" s="1">
        <v>4.3</v>
      </c>
      <c r="E443" s="1">
        <v>160256</v>
      </c>
      <c r="F443" s="1">
        <v>10642</v>
      </c>
      <c r="G443" s="1">
        <v>9999</v>
      </c>
      <c r="H443" s="1" t="str">
        <f t="shared" si="12"/>
        <v>Below 20k</v>
      </c>
      <c r="I443" s="1">
        <v>14999</v>
      </c>
      <c r="J443" s="1" t="s">
        <v>962</v>
      </c>
      <c r="K443" s="10">
        <f t="shared" si="13"/>
        <v>5000</v>
      </c>
    </row>
    <row r="444" spans="1:11" x14ac:dyDescent="0.3">
      <c r="A444" s="9" t="s">
        <v>35</v>
      </c>
      <c r="B444" s="1" t="s">
        <v>34</v>
      </c>
      <c r="C444" s="1" t="s">
        <v>20</v>
      </c>
      <c r="D444" s="1">
        <v>4.3</v>
      </c>
      <c r="E444" s="1">
        <v>160256</v>
      </c>
      <c r="F444" s="1">
        <v>10642</v>
      </c>
      <c r="G444" s="1">
        <v>9999</v>
      </c>
      <c r="H444" s="1" t="str">
        <f t="shared" si="12"/>
        <v>Below 20k</v>
      </c>
      <c r="I444" s="1">
        <v>14999</v>
      </c>
      <c r="J444" s="1" t="s">
        <v>962</v>
      </c>
      <c r="K444" s="10">
        <f t="shared" si="13"/>
        <v>5000</v>
      </c>
    </row>
    <row r="445" spans="1:11" x14ac:dyDescent="0.3">
      <c r="A445" s="9" t="s">
        <v>36</v>
      </c>
      <c r="B445" s="1" t="s">
        <v>21</v>
      </c>
      <c r="C445" s="1" t="s">
        <v>20</v>
      </c>
      <c r="D445" s="1">
        <v>4.3</v>
      </c>
      <c r="E445" s="1">
        <v>201192</v>
      </c>
      <c r="F445" s="1">
        <v>11760</v>
      </c>
      <c r="G445" s="1">
        <v>7099</v>
      </c>
      <c r="H445" s="1" t="str">
        <f t="shared" si="12"/>
        <v>Below 20k</v>
      </c>
      <c r="I445" s="1">
        <v>9999</v>
      </c>
      <c r="J445" s="1" t="s">
        <v>963</v>
      </c>
      <c r="K445" s="10">
        <f t="shared" si="13"/>
        <v>2900</v>
      </c>
    </row>
    <row r="446" spans="1:11" x14ac:dyDescent="0.3">
      <c r="A446" s="9" t="s">
        <v>64</v>
      </c>
      <c r="B446" s="1" t="s">
        <v>34</v>
      </c>
      <c r="C446" s="1" t="s">
        <v>20</v>
      </c>
      <c r="D446" s="1">
        <v>4.3</v>
      </c>
      <c r="E446" s="1">
        <v>160256</v>
      </c>
      <c r="F446" s="1">
        <v>10642</v>
      </c>
      <c r="G446" s="1">
        <v>9999</v>
      </c>
      <c r="H446" s="1" t="str">
        <f t="shared" si="12"/>
        <v>Below 20k</v>
      </c>
      <c r="I446" s="1">
        <v>14999</v>
      </c>
      <c r="J446" s="1" t="s">
        <v>962</v>
      </c>
      <c r="K446" s="10">
        <f t="shared" si="13"/>
        <v>5000</v>
      </c>
    </row>
    <row r="447" spans="1:11" x14ac:dyDescent="0.3">
      <c r="A447" s="9" t="s">
        <v>116</v>
      </c>
      <c r="B447" s="1" t="s">
        <v>117</v>
      </c>
      <c r="C447" s="1" t="s">
        <v>20</v>
      </c>
      <c r="D447" s="1">
        <v>4.0999999999999996</v>
      </c>
      <c r="E447" s="1">
        <v>4811</v>
      </c>
      <c r="F447" s="1">
        <v>317</v>
      </c>
      <c r="G447" s="1">
        <v>8439</v>
      </c>
      <c r="H447" s="1" t="str">
        <f t="shared" si="12"/>
        <v>Below 20k</v>
      </c>
      <c r="I447" s="1">
        <v>9200</v>
      </c>
      <c r="J447" s="1" t="s">
        <v>945</v>
      </c>
      <c r="K447" s="10">
        <f t="shared" si="13"/>
        <v>761</v>
      </c>
    </row>
    <row r="448" spans="1:11" x14ac:dyDescent="0.3">
      <c r="A448" s="9" t="s">
        <v>118</v>
      </c>
      <c r="B448" s="1" t="s">
        <v>119</v>
      </c>
      <c r="C448" s="1" t="s">
        <v>20</v>
      </c>
      <c r="D448" s="1">
        <v>4.2</v>
      </c>
      <c r="E448" s="1">
        <v>1401</v>
      </c>
      <c r="F448" s="1">
        <v>103</v>
      </c>
      <c r="G448" s="1">
        <v>6073</v>
      </c>
      <c r="H448" s="1" t="str">
        <f t="shared" si="12"/>
        <v>Below 20k</v>
      </c>
      <c r="I448" s="1">
        <v>7998</v>
      </c>
      <c r="J448" s="1" t="s">
        <v>960</v>
      </c>
      <c r="K448" s="10">
        <f t="shared" si="13"/>
        <v>1925</v>
      </c>
    </row>
    <row r="449" spans="1:11" x14ac:dyDescent="0.3">
      <c r="A449" s="9" t="s">
        <v>133</v>
      </c>
      <c r="B449" s="1" t="s">
        <v>134</v>
      </c>
      <c r="C449" s="1" t="s">
        <v>20</v>
      </c>
      <c r="D449" s="1">
        <v>4.3</v>
      </c>
      <c r="E449" s="1">
        <v>26844</v>
      </c>
      <c r="F449" s="1">
        <v>1664</v>
      </c>
      <c r="G449" s="1">
        <v>11499</v>
      </c>
      <c r="H449" s="1" t="str">
        <f t="shared" si="12"/>
        <v>Below 20k</v>
      </c>
      <c r="I449" s="1">
        <v>16999</v>
      </c>
      <c r="J449" s="1" t="s">
        <v>969</v>
      </c>
      <c r="K449" s="10">
        <f t="shared" si="13"/>
        <v>5500</v>
      </c>
    </row>
    <row r="450" spans="1:11" x14ac:dyDescent="0.3">
      <c r="A450" s="9" t="s">
        <v>151</v>
      </c>
      <c r="B450" s="1" t="s">
        <v>134</v>
      </c>
      <c r="C450" s="1" t="s">
        <v>20</v>
      </c>
      <c r="D450" s="1">
        <v>4.3</v>
      </c>
      <c r="E450" s="1">
        <v>26844</v>
      </c>
      <c r="F450" s="1">
        <v>1664</v>
      </c>
      <c r="G450" s="1">
        <v>11499</v>
      </c>
      <c r="H450" s="1" t="str">
        <f t="shared" si="12"/>
        <v>Below 20k</v>
      </c>
      <c r="I450" s="1">
        <v>16999</v>
      </c>
      <c r="J450" s="1" t="s">
        <v>969</v>
      </c>
      <c r="K450" s="10">
        <f t="shared" si="13"/>
        <v>5500</v>
      </c>
    </row>
    <row r="451" spans="1:11" x14ac:dyDescent="0.3">
      <c r="A451" s="9" t="s">
        <v>156</v>
      </c>
      <c r="B451" s="1" t="s">
        <v>134</v>
      </c>
      <c r="C451" s="1" t="s">
        <v>20</v>
      </c>
      <c r="D451" s="1">
        <v>4.3</v>
      </c>
      <c r="E451" s="1">
        <v>26844</v>
      </c>
      <c r="F451" s="1">
        <v>1664</v>
      </c>
      <c r="G451" s="1">
        <v>11499</v>
      </c>
      <c r="H451" s="1" t="str">
        <f t="shared" ref="H451:H514" si="14">IF(G451&gt;40000,"Above 40k",IF(G451&gt;=21000,"20k to 40k","Below 20k"))</f>
        <v>Below 20k</v>
      </c>
      <c r="I451" s="1">
        <v>16999</v>
      </c>
      <c r="J451" s="1" t="s">
        <v>969</v>
      </c>
      <c r="K451" s="10">
        <f t="shared" ref="K451:K514" si="15">I451-G451</f>
        <v>5500</v>
      </c>
    </row>
    <row r="452" spans="1:11" x14ac:dyDescent="0.3">
      <c r="A452" s="9" t="s">
        <v>116</v>
      </c>
      <c r="B452" s="1" t="s">
        <v>166</v>
      </c>
      <c r="C452" s="1" t="s">
        <v>20</v>
      </c>
      <c r="D452" s="1">
        <v>4.2</v>
      </c>
      <c r="E452" s="1">
        <v>6997</v>
      </c>
      <c r="F452" s="1">
        <v>449</v>
      </c>
      <c r="G452" s="1">
        <v>8335</v>
      </c>
      <c r="H452" s="1" t="str">
        <f t="shared" si="14"/>
        <v>Below 20k</v>
      </c>
      <c r="I452" s="1">
        <v>8899</v>
      </c>
      <c r="J452" s="1" t="s">
        <v>939</v>
      </c>
      <c r="K452" s="10">
        <f t="shared" si="15"/>
        <v>564</v>
      </c>
    </row>
    <row r="453" spans="1:11" x14ac:dyDescent="0.3">
      <c r="A453" s="9" t="s">
        <v>118</v>
      </c>
      <c r="B453" s="1" t="s">
        <v>119</v>
      </c>
      <c r="C453" s="1" t="s">
        <v>20</v>
      </c>
      <c r="D453" s="1">
        <v>4.2</v>
      </c>
      <c r="E453" s="1">
        <v>1401</v>
      </c>
      <c r="F453" s="1">
        <v>103</v>
      </c>
      <c r="G453" s="1">
        <v>6072</v>
      </c>
      <c r="H453" s="1" t="str">
        <f t="shared" si="14"/>
        <v>Below 20k</v>
      </c>
      <c r="I453" s="1">
        <v>6749</v>
      </c>
      <c r="J453" s="1" t="s">
        <v>944</v>
      </c>
      <c r="K453" s="10">
        <f t="shared" si="15"/>
        <v>677</v>
      </c>
    </row>
    <row r="454" spans="1:11" x14ac:dyDescent="0.3">
      <c r="A454" s="9" t="s">
        <v>169</v>
      </c>
      <c r="B454" s="1" t="s">
        <v>170</v>
      </c>
      <c r="C454" s="1" t="s">
        <v>20</v>
      </c>
      <c r="D454" s="1">
        <v>4.2</v>
      </c>
      <c r="E454" s="1">
        <v>9685</v>
      </c>
      <c r="F454" s="1">
        <v>714</v>
      </c>
      <c r="G454" s="1">
        <v>12999</v>
      </c>
      <c r="H454" s="1" t="str">
        <f t="shared" si="14"/>
        <v>Below 20k</v>
      </c>
      <c r="I454" s="1">
        <v>16999</v>
      </c>
      <c r="J454" s="1" t="s">
        <v>956</v>
      </c>
      <c r="K454" s="10">
        <f t="shared" si="15"/>
        <v>4000</v>
      </c>
    </row>
    <row r="455" spans="1:11" x14ac:dyDescent="0.3">
      <c r="A455" s="9" t="s">
        <v>188</v>
      </c>
      <c r="B455" s="1" t="s">
        <v>134</v>
      </c>
      <c r="C455" s="1" t="s">
        <v>20</v>
      </c>
      <c r="D455" s="1">
        <v>4.3</v>
      </c>
      <c r="E455" s="1">
        <v>26844</v>
      </c>
      <c r="F455" s="1">
        <v>1664</v>
      </c>
      <c r="G455" s="1">
        <v>11499</v>
      </c>
      <c r="H455" s="1" t="str">
        <f t="shared" si="14"/>
        <v>Below 20k</v>
      </c>
      <c r="I455" s="1">
        <v>16999</v>
      </c>
      <c r="J455" s="1" t="s">
        <v>969</v>
      </c>
      <c r="K455" s="10">
        <f t="shared" si="15"/>
        <v>5500</v>
      </c>
    </row>
    <row r="456" spans="1:11" x14ac:dyDescent="0.3">
      <c r="A456" s="9" t="s">
        <v>214</v>
      </c>
      <c r="B456" s="1" t="s">
        <v>166</v>
      </c>
      <c r="C456" s="1" t="s">
        <v>20</v>
      </c>
      <c r="D456" s="1">
        <v>4.2</v>
      </c>
      <c r="E456" s="1">
        <v>6997</v>
      </c>
      <c r="F456" s="1">
        <v>449</v>
      </c>
      <c r="G456" s="1">
        <v>8260</v>
      </c>
      <c r="H456" s="1" t="str">
        <f t="shared" si="14"/>
        <v>Below 20k</v>
      </c>
      <c r="I456" s="1">
        <v>8623</v>
      </c>
      <c r="J456" s="1" t="s">
        <v>953</v>
      </c>
      <c r="K456" s="10">
        <f t="shared" si="15"/>
        <v>363</v>
      </c>
    </row>
    <row r="457" spans="1:11" x14ac:dyDescent="0.3">
      <c r="A457" s="9" t="s">
        <v>225</v>
      </c>
      <c r="B457" s="1" t="s">
        <v>226</v>
      </c>
      <c r="C457" s="1" t="s">
        <v>20</v>
      </c>
      <c r="D457" s="1">
        <v>4.2</v>
      </c>
      <c r="E457" s="1">
        <v>8778</v>
      </c>
      <c r="F457" s="1">
        <v>633</v>
      </c>
      <c r="G457" s="1">
        <v>8490</v>
      </c>
      <c r="H457" s="1" t="str">
        <f t="shared" si="14"/>
        <v>Below 20k</v>
      </c>
      <c r="I457" s="1">
        <v>8948</v>
      </c>
      <c r="J457" s="1" t="s">
        <v>942</v>
      </c>
      <c r="K457" s="10">
        <f t="shared" si="15"/>
        <v>458</v>
      </c>
    </row>
    <row r="458" spans="1:11" x14ac:dyDescent="0.3">
      <c r="A458" s="9" t="s">
        <v>227</v>
      </c>
      <c r="B458" s="1" t="s">
        <v>226</v>
      </c>
      <c r="C458" s="1" t="s">
        <v>20</v>
      </c>
      <c r="D458" s="1">
        <v>4.2</v>
      </c>
      <c r="E458" s="1">
        <v>8778</v>
      </c>
      <c r="F458" s="1">
        <v>633</v>
      </c>
      <c r="G458" s="1">
        <v>8387</v>
      </c>
      <c r="H458" s="1" t="str">
        <f t="shared" si="14"/>
        <v>Below 20k</v>
      </c>
      <c r="I458" s="1">
        <v>8845</v>
      </c>
      <c r="J458" s="1" t="s">
        <v>942</v>
      </c>
      <c r="K458" s="10">
        <f t="shared" si="15"/>
        <v>458</v>
      </c>
    </row>
    <row r="459" spans="1:11" x14ac:dyDescent="0.3">
      <c r="A459" s="9" t="s">
        <v>233</v>
      </c>
      <c r="B459" s="1" t="s">
        <v>234</v>
      </c>
      <c r="C459" s="1" t="s">
        <v>20</v>
      </c>
      <c r="D459" s="1">
        <v>4.0999999999999996</v>
      </c>
      <c r="E459" s="1">
        <v>463</v>
      </c>
      <c r="F459" s="1">
        <v>31</v>
      </c>
      <c r="G459" s="1">
        <v>12406</v>
      </c>
      <c r="H459" s="1" t="str">
        <f t="shared" si="14"/>
        <v>Below 20k</v>
      </c>
      <c r="I459" s="1">
        <v>13780</v>
      </c>
      <c r="J459" s="1" t="s">
        <v>946</v>
      </c>
      <c r="K459" s="10">
        <f t="shared" si="15"/>
        <v>1374</v>
      </c>
    </row>
    <row r="460" spans="1:11" x14ac:dyDescent="0.3">
      <c r="A460" s="9" t="s">
        <v>238</v>
      </c>
      <c r="B460" s="1" t="s">
        <v>170</v>
      </c>
      <c r="C460" s="1" t="s">
        <v>20</v>
      </c>
      <c r="D460" s="1">
        <v>4.2</v>
      </c>
      <c r="E460" s="1">
        <v>9685</v>
      </c>
      <c r="F460" s="1">
        <v>714</v>
      </c>
      <c r="G460" s="1">
        <v>12999</v>
      </c>
      <c r="H460" s="1" t="str">
        <f t="shared" si="14"/>
        <v>Below 20k</v>
      </c>
      <c r="I460" s="1">
        <v>16999</v>
      </c>
      <c r="J460" s="1" t="s">
        <v>956</v>
      </c>
      <c r="K460" s="10">
        <f t="shared" si="15"/>
        <v>4000</v>
      </c>
    </row>
    <row r="461" spans="1:11" x14ac:dyDescent="0.3">
      <c r="A461" s="9" t="s">
        <v>239</v>
      </c>
      <c r="B461" s="1" t="s">
        <v>170</v>
      </c>
      <c r="C461" s="1" t="s">
        <v>20</v>
      </c>
      <c r="D461" s="1">
        <v>4.2</v>
      </c>
      <c r="E461" s="1">
        <v>9685</v>
      </c>
      <c r="F461" s="1">
        <v>714</v>
      </c>
      <c r="G461" s="1">
        <v>12999</v>
      </c>
      <c r="H461" s="1" t="str">
        <f t="shared" si="14"/>
        <v>Below 20k</v>
      </c>
      <c r="I461" s="1">
        <v>16999</v>
      </c>
      <c r="J461" s="1" t="s">
        <v>956</v>
      </c>
      <c r="K461" s="10">
        <f t="shared" si="15"/>
        <v>4000</v>
      </c>
    </row>
    <row r="462" spans="1:11" x14ac:dyDescent="0.3">
      <c r="A462" s="9" t="s">
        <v>116</v>
      </c>
      <c r="B462" s="1" t="s">
        <v>117</v>
      </c>
      <c r="C462" s="1" t="s">
        <v>20</v>
      </c>
      <c r="D462" s="1">
        <v>4.0999999999999996</v>
      </c>
      <c r="E462" s="1">
        <v>4811</v>
      </c>
      <c r="F462" s="1">
        <v>317</v>
      </c>
      <c r="G462" s="1">
        <v>8437</v>
      </c>
      <c r="H462" s="1" t="str">
        <f t="shared" si="14"/>
        <v>Below 20k</v>
      </c>
      <c r="I462" s="1">
        <v>9098</v>
      </c>
      <c r="J462" s="1" t="s">
        <v>971</v>
      </c>
      <c r="K462" s="10">
        <f t="shared" si="15"/>
        <v>661</v>
      </c>
    </row>
    <row r="463" spans="1:11" x14ac:dyDescent="0.3">
      <c r="A463" s="9" t="s">
        <v>257</v>
      </c>
      <c r="B463" s="1" t="s">
        <v>258</v>
      </c>
      <c r="C463" s="1" t="s">
        <v>20</v>
      </c>
      <c r="D463" s="1">
        <v>4.2</v>
      </c>
      <c r="E463" s="1">
        <v>30482</v>
      </c>
      <c r="F463" s="1">
        <v>2373</v>
      </c>
      <c r="G463" s="1">
        <v>14999</v>
      </c>
      <c r="H463" s="1" t="str">
        <f t="shared" si="14"/>
        <v>Below 20k</v>
      </c>
      <c r="I463" s="1">
        <v>18999</v>
      </c>
      <c r="J463" s="1" t="s">
        <v>976</v>
      </c>
      <c r="K463" s="10">
        <f t="shared" si="15"/>
        <v>4000</v>
      </c>
    </row>
    <row r="464" spans="1:11" x14ac:dyDescent="0.3">
      <c r="A464" s="9" t="s">
        <v>292</v>
      </c>
      <c r="B464" s="1" t="s">
        <v>293</v>
      </c>
      <c r="C464" s="1" t="s">
        <v>20</v>
      </c>
      <c r="D464" s="1">
        <v>4.4000000000000004</v>
      </c>
      <c r="E464" s="1">
        <v>82416</v>
      </c>
      <c r="F464" s="1">
        <v>5610</v>
      </c>
      <c r="G464" s="1">
        <v>12999</v>
      </c>
      <c r="H464" s="1" t="str">
        <f t="shared" si="14"/>
        <v>Below 20k</v>
      </c>
      <c r="I464" s="1">
        <v>16999</v>
      </c>
      <c r="J464" s="1" t="s">
        <v>956</v>
      </c>
      <c r="K464" s="10">
        <f t="shared" si="15"/>
        <v>4000</v>
      </c>
    </row>
    <row r="465" spans="1:11" x14ac:dyDescent="0.3">
      <c r="A465" s="9" t="s">
        <v>299</v>
      </c>
      <c r="B465" s="1" t="s">
        <v>300</v>
      </c>
      <c r="C465" s="1" t="s">
        <v>20</v>
      </c>
      <c r="D465" s="1">
        <v>4.3</v>
      </c>
      <c r="E465" s="1">
        <v>43837</v>
      </c>
      <c r="F465" s="1">
        <v>3182</v>
      </c>
      <c r="G465" s="1">
        <v>12999</v>
      </c>
      <c r="H465" s="1" t="str">
        <f t="shared" si="14"/>
        <v>Below 20k</v>
      </c>
      <c r="I465" s="1">
        <v>16999</v>
      </c>
      <c r="J465" s="1" t="s">
        <v>956</v>
      </c>
      <c r="K465" s="10">
        <f t="shared" si="15"/>
        <v>4000</v>
      </c>
    </row>
    <row r="466" spans="1:11" x14ac:dyDescent="0.3">
      <c r="A466" s="9" t="s">
        <v>301</v>
      </c>
      <c r="B466" s="1" t="s">
        <v>166</v>
      </c>
      <c r="C466" s="1" t="s">
        <v>20</v>
      </c>
      <c r="D466" s="1">
        <v>4.0999999999999996</v>
      </c>
      <c r="E466" s="1">
        <v>4811</v>
      </c>
      <c r="F466" s="1">
        <v>317</v>
      </c>
      <c r="G466" s="1">
        <v>8114</v>
      </c>
      <c r="H466" s="1" t="str">
        <f t="shared" si="14"/>
        <v>Below 20k</v>
      </c>
      <c r="I466" s="1">
        <v>8614</v>
      </c>
      <c r="J466" s="1" t="s">
        <v>942</v>
      </c>
      <c r="K466" s="10">
        <f t="shared" si="15"/>
        <v>500</v>
      </c>
    </row>
    <row r="467" spans="1:11" x14ac:dyDescent="0.3">
      <c r="A467" s="9" t="s">
        <v>302</v>
      </c>
      <c r="B467" s="1" t="s">
        <v>293</v>
      </c>
      <c r="C467" s="1" t="s">
        <v>20</v>
      </c>
      <c r="D467" s="1">
        <v>4.4000000000000004</v>
      </c>
      <c r="E467" s="1">
        <v>82416</v>
      </c>
      <c r="F467" s="1">
        <v>5610</v>
      </c>
      <c r="G467" s="1">
        <v>12999</v>
      </c>
      <c r="H467" s="1" t="str">
        <f t="shared" si="14"/>
        <v>Below 20k</v>
      </c>
      <c r="I467" s="1">
        <v>16999</v>
      </c>
      <c r="J467" s="1" t="s">
        <v>956</v>
      </c>
      <c r="K467" s="10">
        <f t="shared" si="15"/>
        <v>4000</v>
      </c>
    </row>
    <row r="468" spans="1:11" x14ac:dyDescent="0.3">
      <c r="A468" s="9" t="s">
        <v>307</v>
      </c>
      <c r="B468" s="1" t="s">
        <v>309</v>
      </c>
      <c r="C468" s="1" t="s">
        <v>308</v>
      </c>
      <c r="D468" s="1">
        <v>4.2</v>
      </c>
      <c r="E468" s="1">
        <v>9005</v>
      </c>
      <c r="F468" s="1">
        <v>831</v>
      </c>
      <c r="G468" s="1">
        <v>12289</v>
      </c>
      <c r="H468" s="1" t="str">
        <f t="shared" si="14"/>
        <v>Below 20k</v>
      </c>
      <c r="I468" s="1">
        <v>13239</v>
      </c>
      <c r="J468" s="1" t="s">
        <v>971</v>
      </c>
      <c r="K468" s="10">
        <f t="shared" si="15"/>
        <v>950</v>
      </c>
    </row>
    <row r="469" spans="1:11" x14ac:dyDescent="0.3">
      <c r="A469" s="9" t="s">
        <v>316</v>
      </c>
      <c r="B469" s="1" t="s">
        <v>258</v>
      </c>
      <c r="C469" s="1" t="s">
        <v>20</v>
      </c>
      <c r="D469" s="1">
        <v>4.2</v>
      </c>
      <c r="E469" s="1">
        <v>30482</v>
      </c>
      <c r="F469" s="1">
        <v>2373</v>
      </c>
      <c r="G469" s="1">
        <v>14999</v>
      </c>
      <c r="H469" s="1" t="str">
        <f t="shared" si="14"/>
        <v>Below 20k</v>
      </c>
      <c r="I469" s="1">
        <v>18999</v>
      </c>
      <c r="J469" s="1" t="s">
        <v>976</v>
      </c>
      <c r="K469" s="10">
        <f t="shared" si="15"/>
        <v>4000</v>
      </c>
    </row>
    <row r="470" spans="1:11" x14ac:dyDescent="0.3">
      <c r="A470" s="9" t="s">
        <v>322</v>
      </c>
      <c r="B470" s="1" t="s">
        <v>323</v>
      </c>
      <c r="C470" s="1" t="s">
        <v>308</v>
      </c>
      <c r="D470" s="1">
        <v>4.2</v>
      </c>
      <c r="E470" s="1">
        <v>8892</v>
      </c>
      <c r="F470" s="1">
        <v>706</v>
      </c>
      <c r="G470" s="1">
        <v>14190</v>
      </c>
      <c r="H470" s="1" t="str">
        <f t="shared" si="14"/>
        <v>Below 20k</v>
      </c>
      <c r="I470" s="1">
        <v>15790</v>
      </c>
      <c r="J470" s="1" t="s">
        <v>944</v>
      </c>
      <c r="K470" s="10">
        <f t="shared" si="15"/>
        <v>1600</v>
      </c>
    </row>
    <row r="471" spans="1:11" x14ac:dyDescent="0.3">
      <c r="A471" s="9" t="s">
        <v>327</v>
      </c>
      <c r="B471" s="1" t="s">
        <v>328</v>
      </c>
      <c r="C471" s="1" t="s">
        <v>20</v>
      </c>
      <c r="D471" s="1">
        <v>4.2</v>
      </c>
      <c r="E471" s="1">
        <v>137</v>
      </c>
      <c r="F471" s="1">
        <v>13</v>
      </c>
      <c r="G471" s="1">
        <v>16490</v>
      </c>
      <c r="H471" s="1" t="str">
        <f t="shared" si="14"/>
        <v>Below 20k</v>
      </c>
      <c r="I471" s="1">
        <v>17980</v>
      </c>
      <c r="J471" s="1" t="s">
        <v>945</v>
      </c>
      <c r="K471" s="10">
        <f t="shared" si="15"/>
        <v>1490</v>
      </c>
    </row>
    <row r="472" spans="1:11" x14ac:dyDescent="0.3">
      <c r="A472" s="9" t="s">
        <v>331</v>
      </c>
      <c r="B472" s="1" t="s">
        <v>332</v>
      </c>
      <c r="C472" s="1" t="s">
        <v>20</v>
      </c>
      <c r="D472" s="1">
        <v>4</v>
      </c>
      <c r="E472" s="1">
        <v>470</v>
      </c>
      <c r="F472" s="1">
        <v>31</v>
      </c>
      <c r="G472" s="1">
        <v>9990</v>
      </c>
      <c r="H472" s="1" t="str">
        <f t="shared" si="14"/>
        <v>Below 20k</v>
      </c>
      <c r="I472" s="1">
        <v>11480</v>
      </c>
      <c r="J472" s="1" t="s">
        <v>950</v>
      </c>
      <c r="K472" s="10">
        <f t="shared" si="15"/>
        <v>1490</v>
      </c>
    </row>
    <row r="473" spans="1:11" x14ac:dyDescent="0.3">
      <c r="A473" s="9" t="s">
        <v>365</v>
      </c>
      <c r="B473" s="1" t="s">
        <v>300</v>
      </c>
      <c r="C473" s="1" t="s">
        <v>20</v>
      </c>
      <c r="D473" s="1">
        <v>4.3</v>
      </c>
      <c r="E473" s="1">
        <v>43837</v>
      </c>
      <c r="F473" s="1">
        <v>3182</v>
      </c>
      <c r="G473" s="1">
        <v>12999</v>
      </c>
      <c r="H473" s="1" t="str">
        <f t="shared" si="14"/>
        <v>Below 20k</v>
      </c>
      <c r="I473" s="1">
        <v>16999</v>
      </c>
      <c r="J473" s="1" t="s">
        <v>956</v>
      </c>
      <c r="K473" s="10">
        <f t="shared" si="15"/>
        <v>4000</v>
      </c>
    </row>
    <row r="474" spans="1:11" x14ac:dyDescent="0.3">
      <c r="A474" s="9" t="s">
        <v>382</v>
      </c>
      <c r="B474" s="1" t="s">
        <v>119</v>
      </c>
      <c r="C474" s="1" t="s">
        <v>20</v>
      </c>
      <c r="D474" s="1">
        <v>4.2</v>
      </c>
      <c r="E474" s="1">
        <v>1401</v>
      </c>
      <c r="F474" s="1">
        <v>103</v>
      </c>
      <c r="G474" s="1">
        <v>6029</v>
      </c>
      <c r="H474" s="1" t="str">
        <f t="shared" si="14"/>
        <v>Below 20k</v>
      </c>
      <c r="I474" s="1">
        <v>6719</v>
      </c>
      <c r="J474" s="1" t="s">
        <v>944</v>
      </c>
      <c r="K474" s="10">
        <f t="shared" si="15"/>
        <v>690</v>
      </c>
    </row>
    <row r="475" spans="1:11" x14ac:dyDescent="0.3">
      <c r="A475" s="9" t="s">
        <v>413</v>
      </c>
      <c r="B475" s="1" t="s">
        <v>414</v>
      </c>
      <c r="C475" s="1" t="s">
        <v>308</v>
      </c>
      <c r="D475" s="1">
        <v>4.0999999999999996</v>
      </c>
      <c r="E475" s="1">
        <v>24099</v>
      </c>
      <c r="F475" s="1">
        <v>1843</v>
      </c>
      <c r="G475" s="1">
        <v>6480</v>
      </c>
      <c r="H475" s="1" t="str">
        <f t="shared" si="14"/>
        <v>Below 20k</v>
      </c>
      <c r="I475" s="1">
        <v>6740</v>
      </c>
      <c r="J475" s="1" t="s">
        <v>948</v>
      </c>
      <c r="K475" s="10">
        <f t="shared" si="15"/>
        <v>260</v>
      </c>
    </row>
    <row r="476" spans="1:11" x14ac:dyDescent="0.3">
      <c r="A476" s="9" t="s">
        <v>415</v>
      </c>
      <c r="B476" s="1" t="s">
        <v>416</v>
      </c>
      <c r="C476" s="1" t="s">
        <v>308</v>
      </c>
      <c r="D476" s="1">
        <v>4.2</v>
      </c>
      <c r="E476" s="1">
        <v>5790</v>
      </c>
      <c r="F476" s="1">
        <v>436</v>
      </c>
      <c r="G476" s="1">
        <v>7499</v>
      </c>
      <c r="H476" s="1" t="str">
        <f t="shared" si="14"/>
        <v>Below 20k</v>
      </c>
      <c r="I476" s="1">
        <v>7930</v>
      </c>
      <c r="J476" s="1" t="s">
        <v>942</v>
      </c>
      <c r="K476" s="10">
        <f t="shared" si="15"/>
        <v>431</v>
      </c>
    </row>
    <row r="477" spans="1:11" x14ac:dyDescent="0.3">
      <c r="A477" s="9" t="s">
        <v>428</v>
      </c>
      <c r="B477" s="1" t="s">
        <v>429</v>
      </c>
      <c r="C477" s="1" t="s">
        <v>20</v>
      </c>
      <c r="D477" s="1">
        <v>4.2</v>
      </c>
      <c r="E477" s="1">
        <v>4451</v>
      </c>
      <c r="F477" s="1">
        <v>300</v>
      </c>
      <c r="G477" s="1">
        <v>10499</v>
      </c>
      <c r="H477" s="1" t="str">
        <f t="shared" si="14"/>
        <v>Below 20k</v>
      </c>
      <c r="I477" s="1">
        <v>12999</v>
      </c>
      <c r="J477" s="1" t="s">
        <v>951</v>
      </c>
      <c r="K477" s="10">
        <f t="shared" si="15"/>
        <v>2500</v>
      </c>
    </row>
    <row r="478" spans="1:11" x14ac:dyDescent="0.3">
      <c r="A478" s="9" t="s">
        <v>430</v>
      </c>
      <c r="B478" s="1" t="s">
        <v>429</v>
      </c>
      <c r="C478" s="1" t="s">
        <v>20</v>
      </c>
      <c r="D478" s="1">
        <v>4.2</v>
      </c>
      <c r="E478" s="1">
        <v>4451</v>
      </c>
      <c r="F478" s="1">
        <v>300</v>
      </c>
      <c r="G478" s="1">
        <v>10499</v>
      </c>
      <c r="H478" s="1" t="str">
        <f t="shared" si="14"/>
        <v>Below 20k</v>
      </c>
      <c r="I478" s="1">
        <v>12999</v>
      </c>
      <c r="J478" s="1" t="s">
        <v>951</v>
      </c>
      <c r="K478" s="10">
        <f t="shared" si="15"/>
        <v>2500</v>
      </c>
    </row>
    <row r="479" spans="1:11" x14ac:dyDescent="0.3">
      <c r="A479" s="9" t="s">
        <v>486</v>
      </c>
      <c r="B479" s="1" t="s">
        <v>328</v>
      </c>
      <c r="C479" s="1" t="s">
        <v>20</v>
      </c>
      <c r="D479" s="1">
        <v>4.2</v>
      </c>
      <c r="E479" s="1">
        <v>137</v>
      </c>
      <c r="F479" s="1">
        <v>13</v>
      </c>
      <c r="G479" s="1">
        <v>15408</v>
      </c>
      <c r="H479" s="1" t="str">
        <f t="shared" si="14"/>
        <v>Below 20k</v>
      </c>
      <c r="I479" s="1">
        <v>15750</v>
      </c>
      <c r="J479" s="1" t="s">
        <v>955</v>
      </c>
      <c r="K479" s="10">
        <f t="shared" si="15"/>
        <v>342</v>
      </c>
    </row>
    <row r="480" spans="1:11" x14ac:dyDescent="0.3">
      <c r="A480" s="9" t="s">
        <v>509</v>
      </c>
      <c r="B480" s="1" t="s">
        <v>510</v>
      </c>
      <c r="C480" s="1" t="s">
        <v>20</v>
      </c>
      <c r="D480" s="1">
        <v>4.2</v>
      </c>
      <c r="E480" s="1">
        <v>21047</v>
      </c>
      <c r="F480" s="1">
        <v>1582</v>
      </c>
      <c r="G480" s="1">
        <v>11999</v>
      </c>
      <c r="H480" s="1" t="str">
        <f t="shared" si="14"/>
        <v>Below 20k</v>
      </c>
      <c r="I480" s="1">
        <v>16999</v>
      </c>
      <c r="J480" s="1" t="s">
        <v>963</v>
      </c>
      <c r="K480" s="10">
        <f t="shared" si="15"/>
        <v>5000</v>
      </c>
    </row>
    <row r="481" spans="1:11" x14ac:dyDescent="0.3">
      <c r="A481" s="9" t="s">
        <v>517</v>
      </c>
      <c r="B481" s="1" t="s">
        <v>518</v>
      </c>
      <c r="C481" s="1" t="s">
        <v>308</v>
      </c>
      <c r="D481" s="1">
        <v>4.2</v>
      </c>
      <c r="E481" s="1">
        <v>8892</v>
      </c>
      <c r="F481" s="1">
        <v>706</v>
      </c>
      <c r="G481" s="1">
        <v>15779</v>
      </c>
      <c r="H481" s="1" t="str">
        <f t="shared" si="14"/>
        <v>Below 20k</v>
      </c>
      <c r="I481" s="1">
        <v>15998</v>
      </c>
      <c r="J481" s="1" t="s">
        <v>958</v>
      </c>
      <c r="K481" s="10">
        <f t="shared" si="15"/>
        <v>219</v>
      </c>
    </row>
    <row r="482" spans="1:11" x14ac:dyDescent="0.3">
      <c r="A482" s="9" t="s">
        <v>533</v>
      </c>
      <c r="B482" s="1" t="s">
        <v>300</v>
      </c>
      <c r="C482" s="1" t="s">
        <v>20</v>
      </c>
      <c r="D482" s="1">
        <v>4.3</v>
      </c>
      <c r="E482" s="1">
        <v>43837</v>
      </c>
      <c r="F482" s="1">
        <v>3182</v>
      </c>
      <c r="G482" s="1">
        <v>12999</v>
      </c>
      <c r="H482" s="1" t="str">
        <f t="shared" si="14"/>
        <v>Below 20k</v>
      </c>
      <c r="I482" s="1">
        <v>16999</v>
      </c>
      <c r="J482" s="1" t="s">
        <v>956</v>
      </c>
      <c r="K482" s="10">
        <f t="shared" si="15"/>
        <v>4000</v>
      </c>
    </row>
    <row r="483" spans="1:11" x14ac:dyDescent="0.3">
      <c r="A483" s="9" t="s">
        <v>542</v>
      </c>
      <c r="B483" s="1" t="s">
        <v>543</v>
      </c>
      <c r="C483" s="1" t="s">
        <v>20</v>
      </c>
      <c r="D483" s="1">
        <v>4.2</v>
      </c>
      <c r="E483" s="1">
        <v>515</v>
      </c>
      <c r="F483" s="1">
        <v>42</v>
      </c>
      <c r="G483" s="1">
        <v>7499</v>
      </c>
      <c r="H483" s="1" t="str">
        <f t="shared" si="14"/>
        <v>Below 20k</v>
      </c>
      <c r="I483" s="1">
        <v>9999</v>
      </c>
      <c r="J483" s="1" t="s">
        <v>967</v>
      </c>
      <c r="K483" s="10">
        <f t="shared" si="15"/>
        <v>2500</v>
      </c>
    </row>
    <row r="484" spans="1:11" x14ac:dyDescent="0.3">
      <c r="A484" s="9" t="s">
        <v>551</v>
      </c>
      <c r="B484" s="1" t="s">
        <v>552</v>
      </c>
      <c r="C484" s="1" t="s">
        <v>20</v>
      </c>
      <c r="D484" s="1">
        <v>4.2</v>
      </c>
      <c r="E484" s="1">
        <v>2044</v>
      </c>
      <c r="F484" s="1">
        <v>166</v>
      </c>
      <c r="G484" s="1">
        <v>15790</v>
      </c>
      <c r="H484" s="1" t="str">
        <f t="shared" si="14"/>
        <v>Below 20k</v>
      </c>
      <c r="I484" s="1">
        <v>17990</v>
      </c>
      <c r="J484" s="1" t="s">
        <v>950</v>
      </c>
      <c r="K484" s="10">
        <f t="shared" si="15"/>
        <v>2200</v>
      </c>
    </row>
    <row r="485" spans="1:11" x14ac:dyDescent="0.3">
      <c r="A485" s="9" t="s">
        <v>569</v>
      </c>
      <c r="B485" s="1" t="s">
        <v>570</v>
      </c>
      <c r="C485" s="1" t="s">
        <v>20</v>
      </c>
      <c r="D485" s="1">
        <v>4.3</v>
      </c>
      <c r="E485" s="1">
        <v>575591</v>
      </c>
      <c r="F485" s="1">
        <v>33954</v>
      </c>
      <c r="G485" s="1">
        <v>8999</v>
      </c>
      <c r="H485" s="1" t="str">
        <f t="shared" si="14"/>
        <v>Below 20k</v>
      </c>
      <c r="I485" s="1">
        <v>9999</v>
      </c>
      <c r="J485" s="1" t="s">
        <v>944</v>
      </c>
      <c r="K485" s="10">
        <f t="shared" si="15"/>
        <v>1000</v>
      </c>
    </row>
    <row r="486" spans="1:11" x14ac:dyDescent="0.3">
      <c r="A486" s="9" t="s">
        <v>594</v>
      </c>
      <c r="B486" s="1" t="s">
        <v>414</v>
      </c>
      <c r="C486" s="1" t="s">
        <v>308</v>
      </c>
      <c r="D486" s="1">
        <v>4.0999999999999996</v>
      </c>
      <c r="E486" s="1">
        <v>24099</v>
      </c>
      <c r="F486" s="1">
        <v>1843</v>
      </c>
      <c r="G486" s="1">
        <v>6590</v>
      </c>
      <c r="H486" s="1" t="str">
        <f t="shared" si="14"/>
        <v>Below 20k</v>
      </c>
      <c r="I486" s="1">
        <v>7200</v>
      </c>
      <c r="J486" s="1" t="s">
        <v>945</v>
      </c>
      <c r="K486" s="10">
        <f t="shared" si="15"/>
        <v>610</v>
      </c>
    </row>
    <row r="487" spans="1:11" x14ac:dyDescent="0.3">
      <c r="A487" s="9" t="s">
        <v>413</v>
      </c>
      <c r="B487" s="1" t="s">
        <v>416</v>
      </c>
      <c r="C487" s="1" t="s">
        <v>308</v>
      </c>
      <c r="D487" s="1">
        <v>4.2</v>
      </c>
      <c r="E487" s="1">
        <v>5790</v>
      </c>
      <c r="F487" s="1">
        <v>436</v>
      </c>
      <c r="G487" s="1">
        <v>6964</v>
      </c>
      <c r="H487" s="1" t="str">
        <f t="shared" si="14"/>
        <v>Below 20k</v>
      </c>
      <c r="I487" s="1">
        <v>7605</v>
      </c>
      <c r="J487" s="1" t="s">
        <v>945</v>
      </c>
      <c r="K487" s="10">
        <f t="shared" si="15"/>
        <v>641</v>
      </c>
    </row>
    <row r="488" spans="1:11" x14ac:dyDescent="0.3">
      <c r="A488" s="9" t="s">
        <v>413</v>
      </c>
      <c r="B488" s="1" t="s">
        <v>414</v>
      </c>
      <c r="C488" s="1" t="s">
        <v>308</v>
      </c>
      <c r="D488" s="1">
        <v>4.0999999999999996</v>
      </c>
      <c r="E488" s="1">
        <v>24099</v>
      </c>
      <c r="F488" s="1">
        <v>1843</v>
      </c>
      <c r="G488" s="1">
        <v>6636</v>
      </c>
      <c r="H488" s="1" t="str">
        <f t="shared" si="14"/>
        <v>Below 20k</v>
      </c>
      <c r="I488" s="1">
        <v>7199</v>
      </c>
      <c r="J488" s="1" t="s">
        <v>971</v>
      </c>
      <c r="K488" s="10">
        <f t="shared" si="15"/>
        <v>563</v>
      </c>
    </row>
    <row r="489" spans="1:11" x14ac:dyDescent="0.3">
      <c r="A489" s="9" t="s">
        <v>595</v>
      </c>
      <c r="B489" s="1" t="s">
        <v>596</v>
      </c>
      <c r="C489" s="1" t="s">
        <v>20</v>
      </c>
      <c r="D489" s="1">
        <v>4.3</v>
      </c>
      <c r="E489" s="1">
        <v>241513</v>
      </c>
      <c r="F489" s="1">
        <v>17042</v>
      </c>
      <c r="G489" s="1">
        <v>11499</v>
      </c>
      <c r="H489" s="1" t="str">
        <f t="shared" si="14"/>
        <v>Below 20k</v>
      </c>
      <c r="I489" s="1">
        <v>13999</v>
      </c>
      <c r="J489" s="1" t="s">
        <v>949</v>
      </c>
      <c r="K489" s="10">
        <f t="shared" si="15"/>
        <v>2500</v>
      </c>
    </row>
    <row r="490" spans="1:11" x14ac:dyDescent="0.3">
      <c r="A490" s="9" t="s">
        <v>597</v>
      </c>
      <c r="B490" s="1" t="s">
        <v>518</v>
      </c>
      <c r="C490" s="1" t="s">
        <v>308</v>
      </c>
      <c r="D490" s="1">
        <v>4.2</v>
      </c>
      <c r="E490" s="1">
        <v>8892</v>
      </c>
      <c r="F490" s="1">
        <v>706</v>
      </c>
      <c r="G490" s="1">
        <v>13891</v>
      </c>
      <c r="H490" s="1" t="str">
        <f t="shared" si="14"/>
        <v>Below 20k</v>
      </c>
      <c r="I490" s="1">
        <v>16149</v>
      </c>
      <c r="J490" s="1" t="s">
        <v>943</v>
      </c>
      <c r="K490" s="10">
        <f t="shared" si="15"/>
        <v>2258</v>
      </c>
    </row>
    <row r="491" spans="1:11" x14ac:dyDescent="0.3">
      <c r="A491" s="9" t="s">
        <v>599</v>
      </c>
      <c r="B491" s="1" t="s">
        <v>600</v>
      </c>
      <c r="C491" s="1" t="s">
        <v>308</v>
      </c>
      <c r="D491" s="1">
        <v>4.2</v>
      </c>
      <c r="E491" s="1">
        <v>9005</v>
      </c>
      <c r="F491" s="1">
        <v>831</v>
      </c>
      <c r="G491" s="1">
        <v>12353</v>
      </c>
      <c r="H491" s="1" t="str">
        <f t="shared" si="14"/>
        <v>Below 20k</v>
      </c>
      <c r="I491" s="1">
        <v>12524</v>
      </c>
      <c r="J491" s="1" t="s">
        <v>958</v>
      </c>
      <c r="K491" s="10">
        <f t="shared" si="15"/>
        <v>171</v>
      </c>
    </row>
    <row r="492" spans="1:11" x14ac:dyDescent="0.3">
      <c r="A492" s="9" t="s">
        <v>603</v>
      </c>
      <c r="B492" s="1" t="s">
        <v>600</v>
      </c>
      <c r="C492" s="1" t="s">
        <v>308</v>
      </c>
      <c r="D492" s="1">
        <v>4.2</v>
      </c>
      <c r="E492" s="1">
        <v>9005</v>
      </c>
      <c r="F492" s="1">
        <v>831</v>
      </c>
      <c r="G492" s="1">
        <v>11935</v>
      </c>
      <c r="H492" s="1" t="str">
        <f t="shared" si="14"/>
        <v>Below 20k</v>
      </c>
      <c r="I492" s="1">
        <v>12866</v>
      </c>
      <c r="J492" s="1" t="s">
        <v>971</v>
      </c>
      <c r="K492" s="10">
        <f t="shared" si="15"/>
        <v>931</v>
      </c>
    </row>
    <row r="493" spans="1:11" x14ac:dyDescent="0.3">
      <c r="A493" s="9" t="s">
        <v>615</v>
      </c>
      <c r="B493" s="1" t="s">
        <v>570</v>
      </c>
      <c r="C493" s="1" t="s">
        <v>20</v>
      </c>
      <c r="D493" s="1">
        <v>4.3</v>
      </c>
      <c r="E493" s="1">
        <v>575591</v>
      </c>
      <c r="F493" s="1">
        <v>33954</v>
      </c>
      <c r="G493" s="1">
        <v>8999</v>
      </c>
      <c r="H493" s="1" t="str">
        <f t="shared" si="14"/>
        <v>Below 20k</v>
      </c>
      <c r="I493" s="1">
        <v>9999</v>
      </c>
      <c r="J493" s="1" t="s">
        <v>944</v>
      </c>
      <c r="K493" s="10">
        <f t="shared" si="15"/>
        <v>1000</v>
      </c>
    </row>
    <row r="494" spans="1:11" x14ac:dyDescent="0.3">
      <c r="A494" s="9" t="s">
        <v>551</v>
      </c>
      <c r="B494" s="1" t="s">
        <v>616</v>
      </c>
      <c r="C494" s="1" t="s">
        <v>20</v>
      </c>
      <c r="D494" s="1">
        <v>4.2</v>
      </c>
      <c r="E494" s="1">
        <v>838</v>
      </c>
      <c r="F494" s="1">
        <v>83</v>
      </c>
      <c r="G494" s="1">
        <v>15998</v>
      </c>
      <c r="H494" s="1" t="str">
        <f t="shared" si="14"/>
        <v>Below 20k</v>
      </c>
      <c r="I494" s="1">
        <v>16970</v>
      </c>
      <c r="J494" s="1" t="s">
        <v>942</v>
      </c>
      <c r="K494" s="10">
        <f t="shared" si="15"/>
        <v>972</v>
      </c>
    </row>
    <row r="495" spans="1:11" x14ac:dyDescent="0.3">
      <c r="A495" s="9" t="s">
        <v>620</v>
      </c>
      <c r="B495" s="1" t="s">
        <v>621</v>
      </c>
      <c r="C495" s="1" t="s">
        <v>20</v>
      </c>
      <c r="D495" s="1">
        <v>4.3</v>
      </c>
      <c r="E495" s="1">
        <v>6560</v>
      </c>
      <c r="F495" s="1">
        <v>437</v>
      </c>
      <c r="G495" s="1">
        <v>14500</v>
      </c>
      <c r="H495" s="1" t="str">
        <f t="shared" si="14"/>
        <v>Below 20k</v>
      </c>
      <c r="I495" s="1">
        <v>15999</v>
      </c>
      <c r="J495" s="1" t="s">
        <v>946</v>
      </c>
      <c r="K495" s="10">
        <f t="shared" si="15"/>
        <v>1499</v>
      </c>
    </row>
    <row r="496" spans="1:11" x14ac:dyDescent="0.3">
      <c r="A496" s="9" t="s">
        <v>627</v>
      </c>
      <c r="B496" s="1" t="s">
        <v>628</v>
      </c>
      <c r="C496" s="1" t="s">
        <v>20</v>
      </c>
      <c r="D496" s="1">
        <v>4.0999999999999996</v>
      </c>
      <c r="E496" s="1">
        <v>611</v>
      </c>
      <c r="F496" s="1">
        <v>43</v>
      </c>
      <c r="G496" s="1">
        <v>19348</v>
      </c>
      <c r="H496" s="1" t="str">
        <f t="shared" si="14"/>
        <v>Below 20k</v>
      </c>
      <c r="I496" s="1">
        <v>20459</v>
      </c>
      <c r="J496" s="1" t="s">
        <v>942</v>
      </c>
      <c r="K496" s="10">
        <f t="shared" si="15"/>
        <v>1111</v>
      </c>
    </row>
    <row r="497" spans="1:11" x14ac:dyDescent="0.3">
      <c r="A497" s="9" t="s">
        <v>674</v>
      </c>
      <c r="B497" s="1" t="s">
        <v>570</v>
      </c>
      <c r="C497" s="1" t="s">
        <v>20</v>
      </c>
      <c r="D497" s="1">
        <v>4.3</v>
      </c>
      <c r="E497" s="1">
        <v>575591</v>
      </c>
      <c r="F497" s="1">
        <v>33954</v>
      </c>
      <c r="G497" s="1">
        <v>8999</v>
      </c>
      <c r="H497" s="1" t="str">
        <f t="shared" si="14"/>
        <v>Below 20k</v>
      </c>
      <c r="I497" s="1">
        <v>9999</v>
      </c>
      <c r="J497" s="1" t="s">
        <v>944</v>
      </c>
      <c r="K497" s="10">
        <f t="shared" si="15"/>
        <v>1000</v>
      </c>
    </row>
    <row r="498" spans="1:11" x14ac:dyDescent="0.3">
      <c r="A498" s="9" t="s">
        <v>693</v>
      </c>
      <c r="B498" s="1" t="s">
        <v>300</v>
      </c>
      <c r="C498" s="1" t="s">
        <v>20</v>
      </c>
      <c r="D498" s="1">
        <v>4.3</v>
      </c>
      <c r="E498" s="1">
        <v>43837</v>
      </c>
      <c r="F498" s="1">
        <v>3182</v>
      </c>
      <c r="G498" s="1">
        <v>12999</v>
      </c>
      <c r="H498" s="1" t="str">
        <f t="shared" si="14"/>
        <v>Below 20k</v>
      </c>
      <c r="I498" s="1">
        <v>16999</v>
      </c>
      <c r="J498" s="1" t="s">
        <v>956</v>
      </c>
      <c r="K498" s="10">
        <f t="shared" si="15"/>
        <v>4000</v>
      </c>
    </row>
    <row r="499" spans="1:11" x14ac:dyDescent="0.3">
      <c r="A499" s="9" t="s">
        <v>322</v>
      </c>
      <c r="B499" s="1" t="s">
        <v>323</v>
      </c>
      <c r="C499" s="1" t="s">
        <v>308</v>
      </c>
      <c r="D499" s="1">
        <v>4.2</v>
      </c>
      <c r="E499" s="1">
        <v>8892</v>
      </c>
      <c r="F499" s="1">
        <v>706</v>
      </c>
      <c r="G499" s="1">
        <v>14180</v>
      </c>
      <c r="H499" s="1" t="str">
        <f t="shared" si="14"/>
        <v>Below 20k</v>
      </c>
      <c r="I499" s="1">
        <v>15869</v>
      </c>
      <c r="J499" s="1" t="s">
        <v>944</v>
      </c>
      <c r="K499" s="10">
        <f t="shared" si="15"/>
        <v>1689</v>
      </c>
    </row>
    <row r="500" spans="1:11" x14ac:dyDescent="0.3">
      <c r="A500" s="9" t="s">
        <v>723</v>
      </c>
      <c r="B500" s="1" t="s">
        <v>724</v>
      </c>
      <c r="C500" s="1" t="s">
        <v>20</v>
      </c>
      <c r="D500" s="1">
        <v>4.3</v>
      </c>
      <c r="E500" s="1">
        <v>241513</v>
      </c>
      <c r="F500" s="1">
        <v>17042</v>
      </c>
      <c r="G500" s="1">
        <v>11999</v>
      </c>
      <c r="H500" s="1" t="str">
        <f t="shared" si="14"/>
        <v>Below 20k</v>
      </c>
      <c r="I500" s="1">
        <v>15999</v>
      </c>
      <c r="J500" s="1" t="s">
        <v>967</v>
      </c>
      <c r="K500" s="10">
        <f t="shared" si="15"/>
        <v>4000</v>
      </c>
    </row>
    <row r="501" spans="1:11" x14ac:dyDescent="0.3">
      <c r="A501" s="9" t="s">
        <v>740</v>
      </c>
      <c r="B501" s="1" t="s">
        <v>616</v>
      </c>
      <c r="C501" s="1" t="s">
        <v>20</v>
      </c>
      <c r="D501" s="1">
        <v>4.2</v>
      </c>
      <c r="E501" s="1">
        <v>838</v>
      </c>
      <c r="F501" s="1">
        <v>83</v>
      </c>
      <c r="G501" s="1">
        <v>15950</v>
      </c>
      <c r="H501" s="1" t="str">
        <f t="shared" si="14"/>
        <v>Below 20k</v>
      </c>
      <c r="I501" s="1">
        <v>16450</v>
      </c>
      <c r="J501" s="1" t="s">
        <v>948</v>
      </c>
      <c r="K501" s="10">
        <f t="shared" si="15"/>
        <v>500</v>
      </c>
    </row>
    <row r="502" spans="1:11" x14ac:dyDescent="0.3">
      <c r="A502" s="9" t="s">
        <v>745</v>
      </c>
      <c r="B502" s="1" t="s">
        <v>746</v>
      </c>
      <c r="C502" s="1" t="s">
        <v>20</v>
      </c>
      <c r="D502" s="1">
        <v>4.3</v>
      </c>
      <c r="E502" s="1">
        <v>2091</v>
      </c>
      <c r="F502" s="1">
        <v>166</v>
      </c>
      <c r="G502" s="1">
        <v>12990</v>
      </c>
      <c r="H502" s="1" t="str">
        <f t="shared" si="14"/>
        <v>Below 20k</v>
      </c>
      <c r="I502" s="1">
        <v>13315</v>
      </c>
      <c r="J502" s="1" t="s">
        <v>955</v>
      </c>
      <c r="K502" s="10">
        <f t="shared" si="15"/>
        <v>325</v>
      </c>
    </row>
    <row r="503" spans="1:11" x14ac:dyDescent="0.3">
      <c r="A503" s="9" t="s">
        <v>775</v>
      </c>
      <c r="B503" s="1" t="s">
        <v>543</v>
      </c>
      <c r="C503" s="1" t="s">
        <v>20</v>
      </c>
      <c r="D503" s="1">
        <v>4.2</v>
      </c>
      <c r="E503" s="1">
        <v>515</v>
      </c>
      <c r="F503" s="1">
        <v>42</v>
      </c>
      <c r="G503" s="1">
        <v>7499</v>
      </c>
      <c r="H503" s="1" t="str">
        <f t="shared" si="14"/>
        <v>Below 20k</v>
      </c>
      <c r="I503" s="1">
        <v>9999</v>
      </c>
      <c r="J503" s="1" t="s">
        <v>967</v>
      </c>
      <c r="K503" s="10">
        <f t="shared" si="15"/>
        <v>2500</v>
      </c>
    </row>
    <row r="504" spans="1:11" x14ac:dyDescent="0.3">
      <c r="A504" s="9" t="s">
        <v>779</v>
      </c>
      <c r="B504" s="1" t="s">
        <v>780</v>
      </c>
      <c r="C504" s="1" t="s">
        <v>20</v>
      </c>
      <c r="D504" s="1">
        <v>4.2</v>
      </c>
      <c r="E504" s="1">
        <v>7142</v>
      </c>
      <c r="F504" s="1">
        <v>663</v>
      </c>
      <c r="G504" s="1">
        <v>16499</v>
      </c>
      <c r="H504" s="1" t="str">
        <f t="shared" si="14"/>
        <v>Below 20k</v>
      </c>
      <c r="I504" s="1">
        <v>20999</v>
      </c>
      <c r="J504" s="1" t="s">
        <v>976</v>
      </c>
      <c r="K504" s="10">
        <f t="shared" si="15"/>
        <v>4500</v>
      </c>
    </row>
    <row r="505" spans="1:11" x14ac:dyDescent="0.3">
      <c r="A505" s="9" t="s">
        <v>783</v>
      </c>
      <c r="B505" s="1" t="s">
        <v>784</v>
      </c>
      <c r="C505" s="1" t="s">
        <v>20</v>
      </c>
      <c r="D505" s="1">
        <v>4.3</v>
      </c>
      <c r="E505" s="1">
        <v>16226</v>
      </c>
      <c r="F505" s="1">
        <v>1217</v>
      </c>
      <c r="G505" s="1">
        <v>19999</v>
      </c>
      <c r="H505" s="1" t="str">
        <f t="shared" si="14"/>
        <v>Below 20k</v>
      </c>
      <c r="I505" s="1">
        <v>22999</v>
      </c>
      <c r="J505" s="1" t="s">
        <v>943</v>
      </c>
      <c r="K505" s="10">
        <f t="shared" si="15"/>
        <v>3000</v>
      </c>
    </row>
    <row r="506" spans="1:11" x14ac:dyDescent="0.3">
      <c r="A506" s="9" t="s">
        <v>797</v>
      </c>
      <c r="B506" s="1" t="s">
        <v>798</v>
      </c>
      <c r="C506" s="1" t="s">
        <v>20</v>
      </c>
      <c r="D506" s="1">
        <v>4.3</v>
      </c>
      <c r="E506" s="1">
        <v>41424</v>
      </c>
      <c r="F506" s="1">
        <v>3885</v>
      </c>
      <c r="G506" s="1">
        <v>17999</v>
      </c>
      <c r="H506" s="1" t="str">
        <f t="shared" si="14"/>
        <v>Below 20k</v>
      </c>
      <c r="I506" s="1">
        <v>19999</v>
      </c>
      <c r="J506" s="1" t="s">
        <v>944</v>
      </c>
      <c r="K506" s="10">
        <f t="shared" si="15"/>
        <v>2000</v>
      </c>
    </row>
    <row r="507" spans="1:11" x14ac:dyDescent="0.3">
      <c r="A507" s="9" t="s">
        <v>824</v>
      </c>
      <c r="B507" s="1" t="s">
        <v>825</v>
      </c>
      <c r="C507" s="1" t="s">
        <v>20</v>
      </c>
      <c r="D507" s="1">
        <v>4.2</v>
      </c>
      <c r="E507" s="1">
        <v>5339</v>
      </c>
      <c r="F507" s="1">
        <v>436</v>
      </c>
      <c r="G507" s="1">
        <v>15695</v>
      </c>
      <c r="H507" s="1" t="str">
        <f t="shared" si="14"/>
        <v>Below 20k</v>
      </c>
      <c r="I507" s="1">
        <v>18999</v>
      </c>
      <c r="J507" s="1" t="s">
        <v>949</v>
      </c>
      <c r="K507" s="10">
        <f t="shared" si="15"/>
        <v>3304</v>
      </c>
    </row>
    <row r="508" spans="1:11" x14ac:dyDescent="0.3">
      <c r="A508" s="9" t="s">
        <v>842</v>
      </c>
      <c r="B508" s="1" t="s">
        <v>843</v>
      </c>
      <c r="C508" s="1" t="s">
        <v>20</v>
      </c>
      <c r="D508" s="1">
        <v>4.4000000000000004</v>
      </c>
      <c r="E508" s="1">
        <v>226686</v>
      </c>
      <c r="F508" s="1">
        <v>15270</v>
      </c>
      <c r="G508" s="1">
        <v>12490</v>
      </c>
      <c r="H508" s="1" t="str">
        <f t="shared" si="14"/>
        <v>Below 20k</v>
      </c>
      <c r="I508" s="1">
        <v>12990</v>
      </c>
      <c r="J508" s="1" t="s">
        <v>948</v>
      </c>
      <c r="K508" s="10">
        <f t="shared" si="15"/>
        <v>500</v>
      </c>
    </row>
    <row r="509" spans="1:11" x14ac:dyDescent="0.3">
      <c r="A509" s="9" t="s">
        <v>861</v>
      </c>
      <c r="B509" s="1" t="s">
        <v>862</v>
      </c>
      <c r="C509" s="1" t="s">
        <v>308</v>
      </c>
      <c r="D509" s="1">
        <v>4.3</v>
      </c>
      <c r="E509" s="1">
        <v>26594</v>
      </c>
      <c r="F509" s="1">
        <v>1826</v>
      </c>
      <c r="G509" s="1">
        <v>14949</v>
      </c>
      <c r="H509" s="1" t="str">
        <f t="shared" si="14"/>
        <v>Below 20k</v>
      </c>
      <c r="I509" s="1">
        <v>16999</v>
      </c>
      <c r="J509" s="1" t="s">
        <v>950</v>
      </c>
      <c r="K509" s="10">
        <f t="shared" si="15"/>
        <v>2050</v>
      </c>
    </row>
    <row r="510" spans="1:11" x14ac:dyDescent="0.3">
      <c r="A510" s="9" t="s">
        <v>430</v>
      </c>
      <c r="B510" s="1" t="s">
        <v>429</v>
      </c>
      <c r="C510" s="1" t="s">
        <v>20</v>
      </c>
      <c r="D510" s="1">
        <v>4.2</v>
      </c>
      <c r="E510" s="1">
        <v>4451</v>
      </c>
      <c r="F510" s="1">
        <v>300</v>
      </c>
      <c r="G510" s="1">
        <v>9990</v>
      </c>
      <c r="H510" s="1" t="str">
        <f t="shared" si="14"/>
        <v>Below 20k</v>
      </c>
      <c r="I510" s="1">
        <v>11250</v>
      </c>
      <c r="J510" s="1" t="s">
        <v>940</v>
      </c>
      <c r="K510" s="10">
        <f t="shared" si="15"/>
        <v>1260</v>
      </c>
    </row>
    <row r="511" spans="1:11" x14ac:dyDescent="0.3">
      <c r="A511" s="9" t="s">
        <v>874</v>
      </c>
      <c r="B511" s="1" t="s">
        <v>875</v>
      </c>
      <c r="C511" s="1" t="s">
        <v>20</v>
      </c>
      <c r="D511" s="1">
        <v>4.3</v>
      </c>
      <c r="E511" s="1">
        <v>123381</v>
      </c>
      <c r="F511" s="1">
        <v>9426</v>
      </c>
      <c r="G511" s="1">
        <v>13990</v>
      </c>
      <c r="H511" s="1" t="str">
        <f t="shared" si="14"/>
        <v>Below 20k</v>
      </c>
      <c r="I511" s="1">
        <v>16499</v>
      </c>
      <c r="J511" s="1" t="s">
        <v>978</v>
      </c>
      <c r="K511" s="10">
        <f t="shared" si="15"/>
        <v>2509</v>
      </c>
    </row>
    <row r="512" spans="1:11" x14ac:dyDescent="0.3">
      <c r="A512" s="9" t="s">
        <v>903</v>
      </c>
      <c r="B512" s="1" t="s">
        <v>596</v>
      </c>
      <c r="C512" s="1" t="s">
        <v>20</v>
      </c>
      <c r="D512" s="1">
        <v>4.3</v>
      </c>
      <c r="E512" s="1">
        <v>241513</v>
      </c>
      <c r="F512" s="1">
        <v>17042</v>
      </c>
      <c r="G512" s="1">
        <v>11499</v>
      </c>
      <c r="H512" s="1" t="str">
        <f t="shared" si="14"/>
        <v>Below 20k</v>
      </c>
      <c r="I512" s="1">
        <v>13999</v>
      </c>
      <c r="J512" s="1" t="s">
        <v>949</v>
      </c>
      <c r="K512" s="10">
        <f t="shared" si="15"/>
        <v>2500</v>
      </c>
    </row>
    <row r="513" spans="1:11" x14ac:dyDescent="0.3">
      <c r="A513" s="9" t="s">
        <v>914</v>
      </c>
      <c r="B513" s="1" t="s">
        <v>915</v>
      </c>
      <c r="C513" s="1" t="s">
        <v>20</v>
      </c>
      <c r="D513" s="1">
        <v>4.3</v>
      </c>
      <c r="E513" s="1">
        <v>123381</v>
      </c>
      <c r="F513" s="1">
        <v>9426</v>
      </c>
      <c r="G513" s="1">
        <v>13190</v>
      </c>
      <c r="H513" s="1" t="str">
        <f t="shared" si="14"/>
        <v>Below 20k</v>
      </c>
      <c r="I513" s="1">
        <v>13980</v>
      </c>
      <c r="J513" s="1" t="s">
        <v>942</v>
      </c>
      <c r="K513" s="10">
        <f t="shared" si="15"/>
        <v>790</v>
      </c>
    </row>
    <row r="514" spans="1:11" x14ac:dyDescent="0.3">
      <c r="A514" s="9" t="s">
        <v>932</v>
      </c>
      <c r="B514" s="1" t="s">
        <v>875</v>
      </c>
      <c r="C514" s="1" t="s">
        <v>20</v>
      </c>
      <c r="D514" s="1">
        <v>4.3</v>
      </c>
      <c r="E514" s="1">
        <v>123381</v>
      </c>
      <c r="F514" s="1">
        <v>9426</v>
      </c>
      <c r="G514" s="1">
        <v>13499</v>
      </c>
      <c r="H514" s="1" t="str">
        <f t="shared" si="14"/>
        <v>Below 20k</v>
      </c>
      <c r="I514" s="1">
        <v>16499</v>
      </c>
      <c r="J514" s="1" t="s">
        <v>977</v>
      </c>
      <c r="K514" s="10">
        <f t="shared" si="15"/>
        <v>3000</v>
      </c>
    </row>
    <row r="515" spans="1:11" x14ac:dyDescent="0.3">
      <c r="A515" s="9" t="s">
        <v>935</v>
      </c>
      <c r="B515" s="1" t="s">
        <v>628</v>
      </c>
      <c r="C515" s="1" t="s">
        <v>20</v>
      </c>
      <c r="D515" s="1">
        <v>4.0999999999999996</v>
      </c>
      <c r="E515" s="1">
        <v>611</v>
      </c>
      <c r="F515" s="1">
        <v>43</v>
      </c>
      <c r="G515" s="1">
        <v>19395</v>
      </c>
      <c r="H515" s="1" t="str">
        <f t="shared" ref="H515:H578" si="16">IF(G515&gt;40000,"Above 40k",IF(G515&gt;=21000,"20k to 40k","Below 20k"))</f>
        <v>Below 20k</v>
      </c>
      <c r="I515" s="1">
        <v>20689</v>
      </c>
      <c r="J515" s="1" t="s">
        <v>939</v>
      </c>
      <c r="K515" s="10">
        <f t="shared" ref="K515:K578" si="17">I515-G515</f>
        <v>1294</v>
      </c>
    </row>
    <row r="516" spans="1:11" x14ac:dyDescent="0.3">
      <c r="A516" s="9" t="s">
        <v>127</v>
      </c>
      <c r="B516" s="1" t="s">
        <v>129</v>
      </c>
      <c r="C516" s="1" t="s">
        <v>128</v>
      </c>
      <c r="D516" s="1">
        <v>4.3</v>
      </c>
      <c r="E516" s="1">
        <v>100752</v>
      </c>
      <c r="F516" s="1">
        <v>9714</v>
      </c>
      <c r="G516" s="1">
        <v>10999</v>
      </c>
      <c r="H516" s="1" t="str">
        <f t="shared" si="16"/>
        <v>Below 20k</v>
      </c>
      <c r="I516" s="1">
        <v>14999</v>
      </c>
      <c r="J516" s="1" t="s">
        <v>952</v>
      </c>
      <c r="K516" s="10">
        <f t="shared" si="17"/>
        <v>4000</v>
      </c>
    </row>
    <row r="517" spans="1:11" x14ac:dyDescent="0.3">
      <c r="A517" s="9" t="s">
        <v>142</v>
      </c>
      <c r="B517" s="1" t="s">
        <v>143</v>
      </c>
      <c r="C517" s="1" t="s">
        <v>128</v>
      </c>
      <c r="D517" s="1">
        <v>4.3</v>
      </c>
      <c r="E517" s="1">
        <v>134708</v>
      </c>
      <c r="F517" s="1">
        <v>11135</v>
      </c>
      <c r="G517" s="1">
        <v>15999</v>
      </c>
      <c r="H517" s="1" t="str">
        <f t="shared" si="16"/>
        <v>Below 20k</v>
      </c>
      <c r="I517" s="1">
        <v>23999</v>
      </c>
      <c r="J517" s="1" t="s">
        <v>962</v>
      </c>
      <c r="K517" s="10">
        <f t="shared" si="17"/>
        <v>8000</v>
      </c>
    </row>
    <row r="518" spans="1:11" x14ac:dyDescent="0.3">
      <c r="A518" s="9" t="s">
        <v>144</v>
      </c>
      <c r="B518" s="1" t="s">
        <v>143</v>
      </c>
      <c r="C518" s="1" t="s">
        <v>128</v>
      </c>
      <c r="D518" s="1">
        <v>4.3</v>
      </c>
      <c r="E518" s="1">
        <v>134708</v>
      </c>
      <c r="F518" s="1">
        <v>11135</v>
      </c>
      <c r="G518" s="1">
        <v>15999</v>
      </c>
      <c r="H518" s="1" t="str">
        <f t="shared" si="16"/>
        <v>Below 20k</v>
      </c>
      <c r="I518" s="1">
        <v>23999</v>
      </c>
      <c r="J518" s="1" t="s">
        <v>962</v>
      </c>
      <c r="K518" s="10">
        <f t="shared" si="17"/>
        <v>8000</v>
      </c>
    </row>
    <row r="519" spans="1:11" x14ac:dyDescent="0.3">
      <c r="A519" s="9" t="s">
        <v>145</v>
      </c>
      <c r="B519" s="1" t="s">
        <v>143</v>
      </c>
      <c r="C519" s="1" t="s">
        <v>128</v>
      </c>
      <c r="D519" s="1">
        <v>4.3</v>
      </c>
      <c r="E519" s="1">
        <v>134708</v>
      </c>
      <c r="F519" s="1">
        <v>11135</v>
      </c>
      <c r="G519" s="1">
        <v>15999</v>
      </c>
      <c r="H519" s="1" t="str">
        <f t="shared" si="16"/>
        <v>Below 20k</v>
      </c>
      <c r="I519" s="1">
        <v>23999</v>
      </c>
      <c r="J519" s="1" t="s">
        <v>962</v>
      </c>
      <c r="K519" s="10">
        <f t="shared" si="17"/>
        <v>8000</v>
      </c>
    </row>
    <row r="520" spans="1:11" x14ac:dyDescent="0.3">
      <c r="A520" s="9" t="s">
        <v>164</v>
      </c>
      <c r="B520" s="1" t="s">
        <v>165</v>
      </c>
      <c r="C520" s="1" t="s">
        <v>128</v>
      </c>
      <c r="D520" s="1">
        <v>4.0999999999999996</v>
      </c>
      <c r="E520" s="1">
        <v>5592</v>
      </c>
      <c r="F520" s="1">
        <v>555</v>
      </c>
      <c r="G520" s="1">
        <v>14999</v>
      </c>
      <c r="H520" s="1" t="str">
        <f t="shared" si="16"/>
        <v>Below 20k</v>
      </c>
      <c r="I520" s="1">
        <v>25999</v>
      </c>
      <c r="J520" s="1" t="s">
        <v>968</v>
      </c>
      <c r="K520" s="10">
        <f t="shared" si="17"/>
        <v>11000</v>
      </c>
    </row>
    <row r="521" spans="1:11" x14ac:dyDescent="0.3">
      <c r="A521" s="9" t="s">
        <v>142</v>
      </c>
      <c r="B521" s="1" t="s">
        <v>167</v>
      </c>
      <c r="C521" s="1" t="s">
        <v>128</v>
      </c>
      <c r="D521" s="1">
        <v>4.2</v>
      </c>
      <c r="E521" s="1">
        <v>31480</v>
      </c>
      <c r="F521" s="1">
        <v>2568</v>
      </c>
      <c r="G521" s="1">
        <v>14999</v>
      </c>
      <c r="H521" s="1" t="str">
        <f t="shared" si="16"/>
        <v>Below 20k</v>
      </c>
      <c r="I521" s="1">
        <v>22999</v>
      </c>
      <c r="J521" s="1" t="s">
        <v>964</v>
      </c>
      <c r="K521" s="10">
        <f t="shared" si="17"/>
        <v>8000</v>
      </c>
    </row>
    <row r="522" spans="1:11" x14ac:dyDescent="0.3">
      <c r="A522" s="9" t="s">
        <v>172</v>
      </c>
      <c r="B522" s="1" t="s">
        <v>173</v>
      </c>
      <c r="C522" s="1" t="s">
        <v>128</v>
      </c>
      <c r="D522" s="1">
        <v>4.4000000000000004</v>
      </c>
      <c r="E522" s="1">
        <v>105323</v>
      </c>
      <c r="F522" s="1">
        <v>5994</v>
      </c>
      <c r="G522" s="1">
        <v>10999</v>
      </c>
      <c r="H522" s="1" t="str">
        <f t="shared" si="16"/>
        <v>Below 20k</v>
      </c>
      <c r="I522" s="1">
        <v>14999</v>
      </c>
      <c r="J522" s="1" t="s">
        <v>952</v>
      </c>
      <c r="K522" s="10">
        <f t="shared" si="17"/>
        <v>4000</v>
      </c>
    </row>
    <row r="523" spans="1:11" x14ac:dyDescent="0.3">
      <c r="A523" s="9" t="s">
        <v>186</v>
      </c>
      <c r="B523" s="1" t="s">
        <v>187</v>
      </c>
      <c r="C523" s="1" t="s">
        <v>128</v>
      </c>
      <c r="D523" s="1">
        <v>4.2</v>
      </c>
      <c r="E523" s="1">
        <v>6931</v>
      </c>
      <c r="F523" s="1">
        <v>598</v>
      </c>
      <c r="G523" s="1">
        <v>16952</v>
      </c>
      <c r="H523" s="1" t="str">
        <f t="shared" si="16"/>
        <v>Below 20k</v>
      </c>
      <c r="I523" s="1">
        <v>17500</v>
      </c>
      <c r="J523" s="1" t="s">
        <v>948</v>
      </c>
      <c r="K523" s="10">
        <f t="shared" si="17"/>
        <v>548</v>
      </c>
    </row>
    <row r="524" spans="1:11" x14ac:dyDescent="0.3">
      <c r="A524" s="9" t="s">
        <v>189</v>
      </c>
      <c r="B524" s="1" t="s">
        <v>190</v>
      </c>
      <c r="C524" s="1" t="s">
        <v>128</v>
      </c>
      <c r="D524" s="1">
        <v>4.4000000000000004</v>
      </c>
      <c r="E524" s="1">
        <v>105323</v>
      </c>
      <c r="F524" s="1">
        <v>5994</v>
      </c>
      <c r="G524" s="1">
        <v>11999</v>
      </c>
      <c r="H524" s="1" t="str">
        <f t="shared" si="16"/>
        <v>Below 20k</v>
      </c>
      <c r="I524" s="1">
        <v>16999</v>
      </c>
      <c r="J524" s="1" t="s">
        <v>963</v>
      </c>
      <c r="K524" s="10">
        <f t="shared" si="17"/>
        <v>5000</v>
      </c>
    </row>
    <row r="525" spans="1:11" x14ac:dyDescent="0.3">
      <c r="A525" s="9" t="s">
        <v>203</v>
      </c>
      <c r="B525" s="1" t="s">
        <v>187</v>
      </c>
      <c r="C525" s="1" t="s">
        <v>128</v>
      </c>
      <c r="D525" s="1">
        <v>4.2</v>
      </c>
      <c r="E525" s="1">
        <v>6931</v>
      </c>
      <c r="F525" s="1">
        <v>598</v>
      </c>
      <c r="G525" s="1">
        <v>16900</v>
      </c>
      <c r="H525" s="1" t="str">
        <f t="shared" si="16"/>
        <v>Below 20k</v>
      </c>
      <c r="I525" s="1">
        <v>17298</v>
      </c>
      <c r="J525" s="1" t="s">
        <v>955</v>
      </c>
      <c r="K525" s="10">
        <f t="shared" si="17"/>
        <v>398</v>
      </c>
    </row>
    <row r="526" spans="1:11" x14ac:dyDescent="0.3">
      <c r="A526" s="9" t="s">
        <v>203</v>
      </c>
      <c r="B526" s="1" t="s">
        <v>208</v>
      </c>
      <c r="C526" s="1" t="s">
        <v>128</v>
      </c>
      <c r="D526" s="1">
        <v>4.2</v>
      </c>
      <c r="E526" s="1">
        <v>697</v>
      </c>
      <c r="F526" s="1">
        <v>49</v>
      </c>
      <c r="G526" s="1">
        <v>19167</v>
      </c>
      <c r="H526" s="1" t="str">
        <f t="shared" si="16"/>
        <v>Below 20k</v>
      </c>
      <c r="I526" s="1">
        <v>19998</v>
      </c>
      <c r="J526" s="1" t="s">
        <v>953</v>
      </c>
      <c r="K526" s="10">
        <f t="shared" si="17"/>
        <v>831</v>
      </c>
    </row>
    <row r="527" spans="1:11" x14ac:dyDescent="0.3">
      <c r="A527" s="9" t="s">
        <v>144</v>
      </c>
      <c r="B527" s="1" t="s">
        <v>167</v>
      </c>
      <c r="C527" s="1" t="s">
        <v>128</v>
      </c>
      <c r="D527" s="1">
        <v>4.2</v>
      </c>
      <c r="E527" s="1">
        <v>31480</v>
      </c>
      <c r="F527" s="1">
        <v>2568</v>
      </c>
      <c r="G527" s="1">
        <v>14999</v>
      </c>
      <c r="H527" s="1" t="str">
        <f t="shared" si="16"/>
        <v>Below 20k</v>
      </c>
      <c r="I527" s="1">
        <v>22999</v>
      </c>
      <c r="J527" s="1" t="s">
        <v>964</v>
      </c>
      <c r="K527" s="10">
        <f t="shared" si="17"/>
        <v>8000</v>
      </c>
    </row>
    <row r="528" spans="1:11" x14ac:dyDescent="0.3">
      <c r="A528" s="9" t="s">
        <v>232</v>
      </c>
      <c r="B528" s="1" t="s">
        <v>190</v>
      </c>
      <c r="C528" s="1" t="s">
        <v>128</v>
      </c>
      <c r="D528" s="1">
        <v>4.4000000000000004</v>
      </c>
      <c r="E528" s="1">
        <v>105323</v>
      </c>
      <c r="F528" s="1">
        <v>5994</v>
      </c>
      <c r="G528" s="1">
        <v>11999</v>
      </c>
      <c r="H528" s="1" t="str">
        <f t="shared" si="16"/>
        <v>Below 20k</v>
      </c>
      <c r="I528" s="1">
        <v>16999</v>
      </c>
      <c r="J528" s="1" t="s">
        <v>963</v>
      </c>
      <c r="K528" s="10">
        <f t="shared" si="17"/>
        <v>5000</v>
      </c>
    </row>
    <row r="529" spans="1:11" x14ac:dyDescent="0.3">
      <c r="A529" s="9" t="s">
        <v>244</v>
      </c>
      <c r="B529" s="1" t="s">
        <v>173</v>
      </c>
      <c r="C529" s="1" t="s">
        <v>128</v>
      </c>
      <c r="D529" s="1">
        <v>4.4000000000000004</v>
      </c>
      <c r="E529" s="1">
        <v>105323</v>
      </c>
      <c r="F529" s="1">
        <v>5994</v>
      </c>
      <c r="G529" s="1">
        <v>10999</v>
      </c>
      <c r="H529" s="1" t="str">
        <f t="shared" si="16"/>
        <v>Below 20k</v>
      </c>
      <c r="I529" s="1">
        <v>14999</v>
      </c>
      <c r="J529" s="1" t="s">
        <v>952</v>
      </c>
      <c r="K529" s="10">
        <f t="shared" si="17"/>
        <v>4000</v>
      </c>
    </row>
    <row r="530" spans="1:11" x14ac:dyDescent="0.3">
      <c r="A530" s="9" t="s">
        <v>245</v>
      </c>
      <c r="B530" s="1" t="s">
        <v>246</v>
      </c>
      <c r="C530" s="1" t="s">
        <v>128</v>
      </c>
      <c r="D530" s="1">
        <v>4.0999999999999996</v>
      </c>
      <c r="E530" s="1">
        <v>3035</v>
      </c>
      <c r="F530" s="1">
        <v>252</v>
      </c>
      <c r="G530" s="1">
        <v>2058</v>
      </c>
      <c r="H530" s="1" t="str">
        <f t="shared" si="16"/>
        <v>Below 20k</v>
      </c>
      <c r="I530" s="1">
        <v>2099</v>
      </c>
      <c r="J530" s="1" t="s">
        <v>958</v>
      </c>
      <c r="K530" s="10">
        <f t="shared" si="17"/>
        <v>41</v>
      </c>
    </row>
    <row r="531" spans="1:11" x14ac:dyDescent="0.3">
      <c r="A531" s="9" t="s">
        <v>247</v>
      </c>
      <c r="B531" s="1" t="s">
        <v>248</v>
      </c>
      <c r="C531" s="1" t="s">
        <v>128</v>
      </c>
      <c r="D531" s="1">
        <v>4.3</v>
      </c>
      <c r="E531" s="1">
        <v>64082</v>
      </c>
      <c r="F531" s="1">
        <v>5929</v>
      </c>
      <c r="G531" s="1">
        <v>12999</v>
      </c>
      <c r="H531" s="1" t="str">
        <f t="shared" si="16"/>
        <v>Below 20k</v>
      </c>
      <c r="I531" s="1">
        <v>16999</v>
      </c>
      <c r="J531" s="1" t="s">
        <v>956</v>
      </c>
      <c r="K531" s="10">
        <f t="shared" si="17"/>
        <v>4000</v>
      </c>
    </row>
    <row r="532" spans="1:11" x14ac:dyDescent="0.3">
      <c r="A532" s="9" t="s">
        <v>274</v>
      </c>
      <c r="B532" s="1" t="s">
        <v>173</v>
      </c>
      <c r="C532" s="1" t="s">
        <v>128</v>
      </c>
      <c r="D532" s="1">
        <v>4.4000000000000004</v>
      </c>
      <c r="E532" s="1">
        <v>105323</v>
      </c>
      <c r="F532" s="1">
        <v>5994</v>
      </c>
      <c r="G532" s="1">
        <v>10999</v>
      </c>
      <c r="H532" s="1" t="str">
        <f t="shared" si="16"/>
        <v>Below 20k</v>
      </c>
      <c r="I532" s="1">
        <v>14999</v>
      </c>
      <c r="J532" s="1" t="s">
        <v>952</v>
      </c>
      <c r="K532" s="10">
        <f t="shared" si="17"/>
        <v>4000</v>
      </c>
    </row>
    <row r="533" spans="1:11" x14ac:dyDescent="0.3">
      <c r="A533" s="9" t="s">
        <v>314</v>
      </c>
      <c r="B533" s="1" t="s">
        <v>315</v>
      </c>
      <c r="C533" s="1" t="s">
        <v>128</v>
      </c>
      <c r="D533" s="1">
        <v>4</v>
      </c>
      <c r="E533" s="1">
        <v>339</v>
      </c>
      <c r="F533" s="1">
        <v>29</v>
      </c>
      <c r="G533" s="1">
        <v>8999</v>
      </c>
      <c r="H533" s="1" t="str">
        <f t="shared" si="16"/>
        <v>Below 20k</v>
      </c>
      <c r="I533" s="1">
        <v>13499</v>
      </c>
      <c r="J533" s="1" t="s">
        <v>962</v>
      </c>
      <c r="K533" s="10">
        <f t="shared" si="17"/>
        <v>4500</v>
      </c>
    </row>
    <row r="534" spans="1:11" x14ac:dyDescent="0.3">
      <c r="A534" s="9" t="s">
        <v>329</v>
      </c>
      <c r="B534" s="1" t="s">
        <v>330</v>
      </c>
      <c r="C534" s="1" t="s">
        <v>128</v>
      </c>
      <c r="D534" s="1">
        <v>4.0999999999999996</v>
      </c>
      <c r="E534" s="1">
        <v>328</v>
      </c>
      <c r="F534" s="1">
        <v>24</v>
      </c>
      <c r="G534" s="1">
        <v>14477</v>
      </c>
      <c r="H534" s="1" t="str">
        <f t="shared" si="16"/>
        <v>Below 20k</v>
      </c>
      <c r="I534" s="1">
        <v>16490</v>
      </c>
      <c r="J534" s="1" t="s">
        <v>950</v>
      </c>
      <c r="K534" s="10">
        <f t="shared" si="17"/>
        <v>2013</v>
      </c>
    </row>
    <row r="535" spans="1:11" x14ac:dyDescent="0.3">
      <c r="A535" s="9" t="s">
        <v>362</v>
      </c>
      <c r="B535" s="1" t="s">
        <v>363</v>
      </c>
      <c r="C535" s="1" t="s">
        <v>128</v>
      </c>
      <c r="D535" s="1">
        <v>4.2</v>
      </c>
      <c r="E535" s="1">
        <v>438</v>
      </c>
      <c r="F535" s="1">
        <v>30</v>
      </c>
      <c r="G535" s="1">
        <v>8149</v>
      </c>
      <c r="H535" s="1" t="str">
        <f t="shared" si="16"/>
        <v>Below 20k</v>
      </c>
      <c r="I535" s="1">
        <v>9880</v>
      </c>
      <c r="J535" s="1" t="s">
        <v>949</v>
      </c>
      <c r="K535" s="10">
        <f t="shared" si="17"/>
        <v>1731</v>
      </c>
    </row>
    <row r="536" spans="1:11" x14ac:dyDescent="0.3">
      <c r="A536" s="9" t="s">
        <v>367</v>
      </c>
      <c r="B536" s="1" t="s">
        <v>129</v>
      </c>
      <c r="C536" s="1" t="s">
        <v>128</v>
      </c>
      <c r="D536" s="1">
        <v>4.3</v>
      </c>
      <c r="E536" s="1">
        <v>100752</v>
      </c>
      <c r="F536" s="1">
        <v>9714</v>
      </c>
      <c r="G536" s="1">
        <v>10999</v>
      </c>
      <c r="H536" s="1" t="str">
        <f t="shared" si="16"/>
        <v>Below 20k</v>
      </c>
      <c r="I536" s="1">
        <v>14999</v>
      </c>
      <c r="J536" s="1" t="s">
        <v>952</v>
      </c>
      <c r="K536" s="10">
        <f t="shared" si="17"/>
        <v>4000</v>
      </c>
    </row>
    <row r="537" spans="1:11" x14ac:dyDescent="0.3">
      <c r="A537" s="9" t="s">
        <v>373</v>
      </c>
      <c r="B537" s="1" t="s">
        <v>374</v>
      </c>
      <c r="C537" s="1" t="s">
        <v>128</v>
      </c>
      <c r="D537" s="1">
        <v>4.0999999999999996</v>
      </c>
      <c r="E537" s="1">
        <v>7010</v>
      </c>
      <c r="F537" s="1">
        <v>503</v>
      </c>
      <c r="G537" s="1">
        <v>1590</v>
      </c>
      <c r="H537" s="1" t="str">
        <f t="shared" si="16"/>
        <v>Below 20k</v>
      </c>
      <c r="I537" s="1">
        <v>1950</v>
      </c>
      <c r="J537" s="1" t="s">
        <v>977</v>
      </c>
      <c r="K537" s="10">
        <f t="shared" si="17"/>
        <v>360</v>
      </c>
    </row>
    <row r="538" spans="1:11" x14ac:dyDescent="0.3">
      <c r="A538" s="9" t="s">
        <v>396</v>
      </c>
      <c r="B538" s="1" t="s">
        <v>397</v>
      </c>
      <c r="C538" s="1" t="s">
        <v>128</v>
      </c>
      <c r="D538" s="1">
        <v>3.9</v>
      </c>
      <c r="E538" s="1">
        <v>137</v>
      </c>
      <c r="F538" s="1">
        <v>8</v>
      </c>
      <c r="G538" s="1">
        <v>25990</v>
      </c>
      <c r="H538" s="1" t="str">
        <f t="shared" si="16"/>
        <v>20k to 40k</v>
      </c>
      <c r="I538" s="1">
        <v>26999</v>
      </c>
      <c r="J538" s="1" t="s">
        <v>948</v>
      </c>
      <c r="K538" s="10">
        <f t="shared" si="17"/>
        <v>1009</v>
      </c>
    </row>
    <row r="539" spans="1:11" x14ac:dyDescent="0.3">
      <c r="A539" s="9" t="s">
        <v>403</v>
      </c>
      <c r="B539" s="1" t="s">
        <v>404</v>
      </c>
      <c r="C539" s="1" t="s">
        <v>128</v>
      </c>
      <c r="D539" s="1">
        <v>4.3</v>
      </c>
      <c r="E539" s="1">
        <v>1669</v>
      </c>
      <c r="F539" s="1">
        <v>114</v>
      </c>
      <c r="G539" s="1">
        <v>10070</v>
      </c>
      <c r="H539" s="1" t="str">
        <f t="shared" si="16"/>
        <v>Below 20k</v>
      </c>
      <c r="I539" s="1">
        <v>10485</v>
      </c>
      <c r="J539" s="1" t="s">
        <v>948</v>
      </c>
      <c r="K539" s="10">
        <f t="shared" si="17"/>
        <v>415</v>
      </c>
    </row>
    <row r="540" spans="1:11" x14ac:dyDescent="0.3">
      <c r="A540" s="9" t="s">
        <v>423</v>
      </c>
      <c r="B540" s="1" t="s">
        <v>208</v>
      </c>
      <c r="C540" s="1" t="s">
        <v>128</v>
      </c>
      <c r="D540" s="1">
        <v>4.2</v>
      </c>
      <c r="E540" s="1">
        <v>697</v>
      </c>
      <c r="F540" s="1">
        <v>49</v>
      </c>
      <c r="G540" s="1">
        <v>18854</v>
      </c>
      <c r="H540" s="1" t="str">
        <f t="shared" si="16"/>
        <v>Below 20k</v>
      </c>
      <c r="I540" s="1">
        <v>25990</v>
      </c>
      <c r="J540" s="1" t="s">
        <v>965</v>
      </c>
      <c r="K540" s="10">
        <f t="shared" si="17"/>
        <v>7136</v>
      </c>
    </row>
    <row r="541" spans="1:11" x14ac:dyDescent="0.3">
      <c r="A541" s="9" t="s">
        <v>433</v>
      </c>
      <c r="B541" s="1" t="s">
        <v>190</v>
      </c>
      <c r="C541" s="1" t="s">
        <v>128</v>
      </c>
      <c r="D541" s="1">
        <v>4.4000000000000004</v>
      </c>
      <c r="E541" s="1">
        <v>105323</v>
      </c>
      <c r="F541" s="1">
        <v>5994</v>
      </c>
      <c r="G541" s="1">
        <v>11999</v>
      </c>
      <c r="H541" s="1" t="str">
        <f t="shared" si="16"/>
        <v>Below 20k</v>
      </c>
      <c r="I541" s="1">
        <v>16999</v>
      </c>
      <c r="J541" s="1" t="s">
        <v>963</v>
      </c>
      <c r="K541" s="10">
        <f t="shared" si="17"/>
        <v>5000</v>
      </c>
    </row>
    <row r="542" spans="1:11" x14ac:dyDescent="0.3">
      <c r="A542" s="9" t="s">
        <v>145</v>
      </c>
      <c r="B542" s="1" t="s">
        <v>167</v>
      </c>
      <c r="C542" s="1" t="s">
        <v>128</v>
      </c>
      <c r="D542" s="1">
        <v>4.2</v>
      </c>
      <c r="E542" s="1">
        <v>31480</v>
      </c>
      <c r="F542" s="1">
        <v>2568</v>
      </c>
      <c r="G542" s="1">
        <v>14999</v>
      </c>
      <c r="H542" s="1" t="str">
        <f t="shared" si="16"/>
        <v>Below 20k</v>
      </c>
      <c r="I542" s="1">
        <v>22999</v>
      </c>
      <c r="J542" s="1" t="s">
        <v>964</v>
      </c>
      <c r="K542" s="10">
        <f t="shared" si="17"/>
        <v>8000</v>
      </c>
    </row>
    <row r="543" spans="1:11" x14ac:dyDescent="0.3">
      <c r="A543" s="9" t="s">
        <v>438</v>
      </c>
      <c r="B543" s="1" t="s">
        <v>439</v>
      </c>
      <c r="C543" s="1" t="s">
        <v>128</v>
      </c>
      <c r="D543" s="1">
        <v>4.2</v>
      </c>
      <c r="E543" s="1">
        <v>4113</v>
      </c>
      <c r="F543" s="1">
        <v>368</v>
      </c>
      <c r="G543" s="1">
        <v>14495</v>
      </c>
      <c r="H543" s="1" t="str">
        <f t="shared" si="16"/>
        <v>Below 20k</v>
      </c>
      <c r="I543" s="1">
        <v>15299</v>
      </c>
      <c r="J543" s="1" t="s">
        <v>942</v>
      </c>
      <c r="K543" s="10">
        <f t="shared" si="17"/>
        <v>804</v>
      </c>
    </row>
    <row r="544" spans="1:11" x14ac:dyDescent="0.3">
      <c r="A544" s="9" t="s">
        <v>457</v>
      </c>
      <c r="B544" s="1" t="s">
        <v>248</v>
      </c>
      <c r="C544" s="1" t="s">
        <v>128</v>
      </c>
      <c r="D544" s="1">
        <v>4.3</v>
      </c>
      <c r="E544" s="1">
        <v>64082</v>
      </c>
      <c r="F544" s="1">
        <v>5929</v>
      </c>
      <c r="G544" s="1">
        <v>12999</v>
      </c>
      <c r="H544" s="1" t="str">
        <f t="shared" si="16"/>
        <v>Below 20k</v>
      </c>
      <c r="I544" s="1">
        <v>16999</v>
      </c>
      <c r="J544" s="1" t="s">
        <v>956</v>
      </c>
      <c r="K544" s="10">
        <f t="shared" si="17"/>
        <v>4000</v>
      </c>
    </row>
    <row r="545" spans="1:11" x14ac:dyDescent="0.3">
      <c r="A545" s="9" t="s">
        <v>466</v>
      </c>
      <c r="B545" s="1" t="s">
        <v>467</v>
      </c>
      <c r="C545" s="1" t="s">
        <v>128</v>
      </c>
      <c r="D545" s="1">
        <v>4.2</v>
      </c>
      <c r="E545" s="1">
        <v>4148</v>
      </c>
      <c r="F545" s="1">
        <v>419</v>
      </c>
      <c r="G545" s="1">
        <v>11980</v>
      </c>
      <c r="H545" s="1" t="str">
        <f t="shared" si="16"/>
        <v>Below 20k</v>
      </c>
      <c r="I545" s="1">
        <v>12480</v>
      </c>
      <c r="J545" s="1" t="s">
        <v>953</v>
      </c>
      <c r="K545" s="10">
        <f t="shared" si="17"/>
        <v>500</v>
      </c>
    </row>
    <row r="546" spans="1:11" x14ac:dyDescent="0.3">
      <c r="A546" s="9" t="s">
        <v>496</v>
      </c>
      <c r="B546" s="1" t="s">
        <v>497</v>
      </c>
      <c r="C546" s="1" t="s">
        <v>128</v>
      </c>
      <c r="D546" s="1">
        <v>4.0999999999999996</v>
      </c>
      <c r="E546" s="1">
        <v>1235</v>
      </c>
      <c r="F546" s="1">
        <v>143</v>
      </c>
      <c r="G546" s="1">
        <v>33499</v>
      </c>
      <c r="H546" s="1" t="str">
        <f t="shared" si="16"/>
        <v>20k to 40k</v>
      </c>
      <c r="I546" s="1">
        <v>39990</v>
      </c>
      <c r="J546" s="1" t="s">
        <v>970</v>
      </c>
      <c r="K546" s="10">
        <f t="shared" si="17"/>
        <v>6491</v>
      </c>
    </row>
    <row r="547" spans="1:11" x14ac:dyDescent="0.3">
      <c r="A547" s="9" t="s">
        <v>500</v>
      </c>
      <c r="B547" s="1" t="s">
        <v>501</v>
      </c>
      <c r="C547" s="1" t="s">
        <v>128</v>
      </c>
      <c r="D547" s="1">
        <v>4.2</v>
      </c>
      <c r="E547" s="1">
        <v>1229</v>
      </c>
      <c r="F547" s="1">
        <v>164</v>
      </c>
      <c r="G547" s="1">
        <v>41999</v>
      </c>
      <c r="H547" s="1" t="str">
        <f t="shared" si="16"/>
        <v>Above 40k</v>
      </c>
      <c r="I547" s="1">
        <v>47490</v>
      </c>
      <c r="J547" s="1" t="s">
        <v>940</v>
      </c>
      <c r="K547" s="10">
        <f t="shared" si="17"/>
        <v>5491</v>
      </c>
    </row>
    <row r="548" spans="1:11" x14ac:dyDescent="0.3">
      <c r="A548" s="9" t="s">
        <v>503</v>
      </c>
      <c r="B548" s="1" t="s">
        <v>504</v>
      </c>
      <c r="C548" s="1" t="s">
        <v>128</v>
      </c>
      <c r="D548" s="1">
        <v>4.2</v>
      </c>
      <c r="E548" s="1">
        <v>16474</v>
      </c>
      <c r="F548" s="1">
        <v>1207</v>
      </c>
      <c r="G548" s="1">
        <v>10990</v>
      </c>
      <c r="H548" s="1" t="str">
        <f t="shared" si="16"/>
        <v>Below 20k</v>
      </c>
      <c r="I548" s="1">
        <v>12900</v>
      </c>
      <c r="J548" s="1" t="s">
        <v>957</v>
      </c>
      <c r="K548" s="10">
        <f t="shared" si="17"/>
        <v>1910</v>
      </c>
    </row>
    <row r="549" spans="1:11" x14ac:dyDescent="0.3">
      <c r="A549" s="9" t="s">
        <v>515</v>
      </c>
      <c r="B549" s="1" t="s">
        <v>374</v>
      </c>
      <c r="C549" s="1" t="s">
        <v>128</v>
      </c>
      <c r="D549" s="1">
        <v>4.0999999999999996</v>
      </c>
      <c r="E549" s="1">
        <v>3143</v>
      </c>
      <c r="F549" s="1">
        <v>203</v>
      </c>
      <c r="G549" s="1">
        <v>1659</v>
      </c>
      <c r="H549" s="1" t="str">
        <f t="shared" si="16"/>
        <v>Below 20k</v>
      </c>
      <c r="I549" s="1">
        <v>1689</v>
      </c>
      <c r="J549" s="1" t="s">
        <v>958</v>
      </c>
      <c r="K549" s="10">
        <f t="shared" si="17"/>
        <v>30</v>
      </c>
    </row>
    <row r="550" spans="1:11" x14ac:dyDescent="0.3">
      <c r="A550" s="9" t="s">
        <v>519</v>
      </c>
      <c r="B550" s="1" t="s">
        <v>520</v>
      </c>
      <c r="C550" s="1" t="s">
        <v>128</v>
      </c>
      <c r="D550" s="1">
        <v>4.3</v>
      </c>
      <c r="E550" s="1">
        <v>195923</v>
      </c>
      <c r="F550" s="1">
        <v>18328</v>
      </c>
      <c r="G550" s="1">
        <v>2329</v>
      </c>
      <c r="H550" s="1" t="str">
        <f t="shared" si="16"/>
        <v>Below 20k</v>
      </c>
      <c r="I550" s="1">
        <v>2399</v>
      </c>
      <c r="J550" s="1" t="s">
        <v>955</v>
      </c>
      <c r="K550" s="10">
        <f t="shared" si="17"/>
        <v>70</v>
      </c>
    </row>
    <row r="551" spans="1:11" x14ac:dyDescent="0.3">
      <c r="A551" s="9" t="s">
        <v>530</v>
      </c>
      <c r="B551" s="1" t="s">
        <v>531</v>
      </c>
      <c r="C551" s="1" t="s">
        <v>128</v>
      </c>
      <c r="D551" s="1">
        <v>4.4000000000000004</v>
      </c>
      <c r="E551" s="1">
        <v>28344</v>
      </c>
      <c r="F551" s="1">
        <v>2941</v>
      </c>
      <c r="G551" s="1">
        <v>39999</v>
      </c>
      <c r="H551" s="1" t="str">
        <f t="shared" si="16"/>
        <v>20k to 40k</v>
      </c>
      <c r="I551" s="1">
        <v>74999</v>
      </c>
      <c r="J551" s="1" t="s">
        <v>980</v>
      </c>
      <c r="K551" s="10">
        <f t="shared" si="17"/>
        <v>35000</v>
      </c>
    </row>
    <row r="552" spans="1:11" x14ac:dyDescent="0.3">
      <c r="A552" s="9" t="s">
        <v>532</v>
      </c>
      <c r="B552" s="1" t="s">
        <v>467</v>
      </c>
      <c r="C552" s="1" t="s">
        <v>128</v>
      </c>
      <c r="D552" s="1">
        <v>4.2</v>
      </c>
      <c r="E552" s="1">
        <v>4148</v>
      </c>
      <c r="F552" s="1">
        <v>419</v>
      </c>
      <c r="G552" s="1">
        <v>11690</v>
      </c>
      <c r="H552" s="1" t="str">
        <f t="shared" si="16"/>
        <v>Below 20k</v>
      </c>
      <c r="I552" s="1">
        <v>15466</v>
      </c>
      <c r="J552" s="1" t="s">
        <v>960</v>
      </c>
      <c r="K552" s="10">
        <f t="shared" si="17"/>
        <v>3776</v>
      </c>
    </row>
    <row r="553" spans="1:11" x14ac:dyDescent="0.3">
      <c r="A553" s="9" t="s">
        <v>561</v>
      </c>
      <c r="B553" s="1" t="s">
        <v>497</v>
      </c>
      <c r="C553" s="1" t="s">
        <v>128</v>
      </c>
      <c r="D553" s="1">
        <v>4.0999999999999996</v>
      </c>
      <c r="E553" s="1">
        <v>1235</v>
      </c>
      <c r="F553" s="1">
        <v>143</v>
      </c>
      <c r="G553" s="1">
        <v>33499</v>
      </c>
      <c r="H553" s="1" t="str">
        <f t="shared" si="16"/>
        <v>20k to 40k</v>
      </c>
      <c r="I553" s="1">
        <v>39990</v>
      </c>
      <c r="J553" s="1" t="s">
        <v>970</v>
      </c>
      <c r="K553" s="10">
        <f t="shared" si="17"/>
        <v>6491</v>
      </c>
    </row>
    <row r="554" spans="1:11" x14ac:dyDescent="0.3">
      <c r="A554" s="9" t="s">
        <v>588</v>
      </c>
      <c r="B554" s="1" t="s">
        <v>589</v>
      </c>
      <c r="C554" s="1" t="s">
        <v>128</v>
      </c>
      <c r="D554" s="1">
        <v>4.3</v>
      </c>
      <c r="E554" s="1">
        <v>1669</v>
      </c>
      <c r="F554" s="1">
        <v>114</v>
      </c>
      <c r="G554" s="1">
        <v>12816</v>
      </c>
      <c r="H554" s="1" t="str">
        <f t="shared" si="16"/>
        <v>Below 20k</v>
      </c>
      <c r="I554" s="1">
        <v>13490</v>
      </c>
      <c r="J554" s="1" t="s">
        <v>953</v>
      </c>
      <c r="K554" s="10">
        <f t="shared" si="17"/>
        <v>674</v>
      </c>
    </row>
    <row r="555" spans="1:11" x14ac:dyDescent="0.3">
      <c r="A555" s="9" t="s">
        <v>607</v>
      </c>
      <c r="B555" s="1" t="s">
        <v>531</v>
      </c>
      <c r="C555" s="1" t="s">
        <v>128</v>
      </c>
      <c r="D555" s="1">
        <v>4.4000000000000004</v>
      </c>
      <c r="E555" s="1">
        <v>28344</v>
      </c>
      <c r="F555" s="1">
        <v>2941</v>
      </c>
      <c r="G555" s="1">
        <v>39999</v>
      </c>
      <c r="H555" s="1" t="str">
        <f t="shared" si="16"/>
        <v>20k to 40k</v>
      </c>
      <c r="I555" s="1">
        <v>74999</v>
      </c>
      <c r="J555" s="1" t="s">
        <v>980</v>
      </c>
      <c r="K555" s="10">
        <f t="shared" si="17"/>
        <v>35000</v>
      </c>
    </row>
    <row r="556" spans="1:11" x14ac:dyDescent="0.3">
      <c r="A556" s="9" t="s">
        <v>637</v>
      </c>
      <c r="B556" s="1" t="s">
        <v>638</v>
      </c>
      <c r="C556" s="1" t="s">
        <v>128</v>
      </c>
      <c r="D556" s="1">
        <v>4.3</v>
      </c>
      <c r="E556" s="1">
        <v>415</v>
      </c>
      <c r="F556" s="1">
        <v>29</v>
      </c>
      <c r="G556" s="1">
        <v>19999</v>
      </c>
      <c r="H556" s="1" t="str">
        <f t="shared" si="16"/>
        <v>Below 20k</v>
      </c>
      <c r="I556" s="1">
        <v>25490</v>
      </c>
      <c r="J556" s="1" t="s">
        <v>976</v>
      </c>
      <c r="K556" s="10">
        <f t="shared" si="17"/>
        <v>5491</v>
      </c>
    </row>
    <row r="557" spans="1:11" x14ac:dyDescent="0.3">
      <c r="A557" s="9" t="s">
        <v>639</v>
      </c>
      <c r="B557" s="1" t="s">
        <v>640</v>
      </c>
      <c r="C557" s="1" t="s">
        <v>128</v>
      </c>
      <c r="D557" s="1">
        <v>4.2</v>
      </c>
      <c r="E557" s="1">
        <v>700</v>
      </c>
      <c r="F557" s="1">
        <v>48</v>
      </c>
      <c r="G557" s="1">
        <v>18499</v>
      </c>
      <c r="H557" s="1" t="str">
        <f t="shared" si="16"/>
        <v>Below 20k</v>
      </c>
      <c r="I557" s="1">
        <v>23990</v>
      </c>
      <c r="J557" s="1" t="s">
        <v>972</v>
      </c>
      <c r="K557" s="10">
        <f t="shared" si="17"/>
        <v>5491</v>
      </c>
    </row>
    <row r="558" spans="1:11" x14ac:dyDescent="0.3">
      <c r="A558" s="9" t="s">
        <v>647</v>
      </c>
      <c r="B558" s="1" t="s">
        <v>648</v>
      </c>
      <c r="C558" s="1" t="s">
        <v>128</v>
      </c>
      <c r="D558" s="1">
        <v>4.3</v>
      </c>
      <c r="E558" s="1">
        <v>33812</v>
      </c>
      <c r="F558" s="1">
        <v>2923</v>
      </c>
      <c r="G558" s="1">
        <v>1664</v>
      </c>
      <c r="H558" s="1" t="str">
        <f t="shared" si="16"/>
        <v>Below 20k</v>
      </c>
      <c r="I558" s="1">
        <v>1799</v>
      </c>
      <c r="J558" s="1" t="s">
        <v>971</v>
      </c>
      <c r="K558" s="10">
        <f t="shared" si="17"/>
        <v>135</v>
      </c>
    </row>
    <row r="559" spans="1:11" x14ac:dyDescent="0.3">
      <c r="A559" s="9" t="s">
        <v>650</v>
      </c>
      <c r="B559" s="1" t="s">
        <v>531</v>
      </c>
      <c r="C559" s="1" t="s">
        <v>128</v>
      </c>
      <c r="D559" s="1">
        <v>4.4000000000000004</v>
      </c>
      <c r="E559" s="1">
        <v>28344</v>
      </c>
      <c r="F559" s="1">
        <v>2941</v>
      </c>
      <c r="G559" s="1">
        <v>39999</v>
      </c>
      <c r="H559" s="1" t="str">
        <f t="shared" si="16"/>
        <v>20k to 40k</v>
      </c>
      <c r="I559" s="1">
        <v>74999</v>
      </c>
      <c r="J559" s="1" t="s">
        <v>980</v>
      </c>
      <c r="K559" s="10">
        <f t="shared" si="17"/>
        <v>35000</v>
      </c>
    </row>
    <row r="560" spans="1:11" x14ac:dyDescent="0.3">
      <c r="A560" s="9" t="s">
        <v>682</v>
      </c>
      <c r="B560" s="1" t="s">
        <v>683</v>
      </c>
      <c r="C560" s="1" t="s">
        <v>128</v>
      </c>
      <c r="D560" s="1">
        <v>4.3</v>
      </c>
      <c r="E560" s="1">
        <v>297025</v>
      </c>
      <c r="F560" s="1">
        <v>23478</v>
      </c>
      <c r="G560" s="1">
        <v>11499</v>
      </c>
      <c r="H560" s="1" t="str">
        <f t="shared" si="16"/>
        <v>Below 20k</v>
      </c>
      <c r="I560" s="1">
        <v>13999</v>
      </c>
      <c r="J560" s="1" t="s">
        <v>949</v>
      </c>
      <c r="K560" s="10">
        <f t="shared" si="17"/>
        <v>2500</v>
      </c>
    </row>
    <row r="561" spans="1:11" x14ac:dyDescent="0.3">
      <c r="A561" s="9" t="s">
        <v>700</v>
      </c>
      <c r="B561" s="1" t="s">
        <v>701</v>
      </c>
      <c r="C561" s="1" t="s">
        <v>128</v>
      </c>
      <c r="D561" s="1">
        <v>4.3</v>
      </c>
      <c r="E561" s="1">
        <v>23398</v>
      </c>
      <c r="F561" s="1">
        <v>2401</v>
      </c>
      <c r="G561" s="1">
        <v>2250</v>
      </c>
      <c r="H561" s="1" t="str">
        <f t="shared" si="16"/>
        <v>Below 20k</v>
      </c>
      <c r="I561" s="1">
        <v>2340</v>
      </c>
      <c r="J561" s="1" t="s">
        <v>948</v>
      </c>
      <c r="K561" s="10">
        <f t="shared" si="17"/>
        <v>90</v>
      </c>
    </row>
    <row r="562" spans="1:11" x14ac:dyDescent="0.3">
      <c r="A562" s="9" t="s">
        <v>712</v>
      </c>
      <c r="B562" s="1" t="s">
        <v>713</v>
      </c>
      <c r="C562" s="1" t="s">
        <v>128</v>
      </c>
      <c r="D562" s="1">
        <v>4.0999999999999996</v>
      </c>
      <c r="E562" s="1">
        <v>622</v>
      </c>
      <c r="F562" s="1">
        <v>47</v>
      </c>
      <c r="G562" s="1">
        <v>15999</v>
      </c>
      <c r="H562" s="1" t="str">
        <f t="shared" si="16"/>
        <v>Below 20k</v>
      </c>
      <c r="I562" s="1">
        <v>19990</v>
      </c>
      <c r="J562" s="1" t="s">
        <v>951</v>
      </c>
      <c r="K562" s="10">
        <f t="shared" si="17"/>
        <v>3991</v>
      </c>
    </row>
    <row r="563" spans="1:11" x14ac:dyDescent="0.3">
      <c r="A563" s="9" t="s">
        <v>755</v>
      </c>
      <c r="B563" s="1" t="s">
        <v>756</v>
      </c>
      <c r="C563" s="1" t="s">
        <v>128</v>
      </c>
      <c r="D563" s="1">
        <v>4.5</v>
      </c>
      <c r="E563" s="1">
        <v>1933</v>
      </c>
      <c r="F563" s="1">
        <v>225</v>
      </c>
      <c r="G563" s="1">
        <v>69999</v>
      </c>
      <c r="H563" s="1" t="str">
        <f t="shared" si="16"/>
        <v>Above 40k</v>
      </c>
      <c r="I563" s="1">
        <v>101999</v>
      </c>
      <c r="J563" s="1" t="s">
        <v>959</v>
      </c>
      <c r="K563" s="10">
        <f t="shared" si="17"/>
        <v>32000</v>
      </c>
    </row>
    <row r="564" spans="1:11" x14ac:dyDescent="0.3">
      <c r="A564" s="9" t="s">
        <v>766</v>
      </c>
      <c r="B564" s="1" t="s">
        <v>683</v>
      </c>
      <c r="C564" s="1" t="s">
        <v>128</v>
      </c>
      <c r="D564" s="1">
        <v>4.3</v>
      </c>
      <c r="E564" s="1">
        <v>297025</v>
      </c>
      <c r="F564" s="1">
        <v>23478</v>
      </c>
      <c r="G564" s="1">
        <v>11499</v>
      </c>
      <c r="H564" s="1" t="str">
        <f t="shared" si="16"/>
        <v>Below 20k</v>
      </c>
      <c r="I564" s="1">
        <v>13999</v>
      </c>
      <c r="J564" s="1" t="s">
        <v>949</v>
      </c>
      <c r="K564" s="10">
        <f t="shared" si="17"/>
        <v>2500</v>
      </c>
    </row>
    <row r="565" spans="1:11" x14ac:dyDescent="0.3">
      <c r="A565" s="9" t="s">
        <v>561</v>
      </c>
      <c r="B565" s="1" t="s">
        <v>785</v>
      </c>
      <c r="C565" s="1" t="s">
        <v>128</v>
      </c>
      <c r="D565" s="1">
        <v>4</v>
      </c>
      <c r="E565" s="1">
        <v>550</v>
      </c>
      <c r="F565" s="1">
        <v>63</v>
      </c>
      <c r="G565" s="1">
        <v>31999</v>
      </c>
      <c r="H565" s="1" t="str">
        <f t="shared" si="16"/>
        <v>20k to 40k</v>
      </c>
      <c r="I565" s="1">
        <v>38990</v>
      </c>
      <c r="J565" s="1" t="s">
        <v>949</v>
      </c>
      <c r="K565" s="10">
        <f t="shared" si="17"/>
        <v>6991</v>
      </c>
    </row>
    <row r="566" spans="1:11" x14ac:dyDescent="0.3">
      <c r="A566" s="9" t="s">
        <v>898</v>
      </c>
      <c r="B566" s="1" t="s">
        <v>899</v>
      </c>
      <c r="C566" s="1" t="s">
        <v>128</v>
      </c>
      <c r="D566" s="1">
        <v>4.3</v>
      </c>
      <c r="E566" s="1">
        <v>10</v>
      </c>
      <c r="F566" s="1">
        <v>1</v>
      </c>
      <c r="G566" s="1">
        <v>13499</v>
      </c>
      <c r="H566" s="1" t="str">
        <f t="shared" si="16"/>
        <v>Below 20k</v>
      </c>
      <c r="I566" s="1">
        <v>15990</v>
      </c>
      <c r="J566" s="1" t="s">
        <v>978</v>
      </c>
      <c r="K566" s="10">
        <f t="shared" si="17"/>
        <v>2491</v>
      </c>
    </row>
    <row r="567" spans="1:11" x14ac:dyDescent="0.3">
      <c r="A567" s="9" t="s">
        <v>900</v>
      </c>
      <c r="B567" s="1" t="s">
        <v>785</v>
      </c>
      <c r="C567" s="1" t="s">
        <v>128</v>
      </c>
      <c r="D567" s="1">
        <v>4</v>
      </c>
      <c r="E567" s="1">
        <v>550</v>
      </c>
      <c r="F567" s="1">
        <v>63</v>
      </c>
      <c r="G567" s="1">
        <v>31999</v>
      </c>
      <c r="H567" s="1" t="str">
        <f t="shared" si="16"/>
        <v>20k to 40k</v>
      </c>
      <c r="I567" s="1">
        <v>38990</v>
      </c>
      <c r="J567" s="1" t="s">
        <v>949</v>
      </c>
      <c r="K567" s="10">
        <f t="shared" si="17"/>
        <v>6991</v>
      </c>
    </row>
    <row r="568" spans="1:11" x14ac:dyDescent="0.3">
      <c r="A568" s="9" t="s">
        <v>900</v>
      </c>
      <c r="B568" s="1" t="s">
        <v>497</v>
      </c>
      <c r="C568" s="1" t="s">
        <v>128</v>
      </c>
      <c r="D568" s="1">
        <v>4.0999999999999996</v>
      </c>
      <c r="E568" s="1">
        <v>1235</v>
      </c>
      <c r="F568" s="1">
        <v>143</v>
      </c>
      <c r="G568" s="1">
        <v>33499</v>
      </c>
      <c r="H568" s="1" t="str">
        <f t="shared" si="16"/>
        <v>20k to 40k</v>
      </c>
      <c r="I568" s="1">
        <v>39990</v>
      </c>
      <c r="J568" s="1" t="s">
        <v>970</v>
      </c>
      <c r="K568" s="10">
        <f t="shared" si="17"/>
        <v>6491</v>
      </c>
    </row>
    <row r="569" spans="1:11" x14ac:dyDescent="0.3">
      <c r="A569" s="9" t="s">
        <v>917</v>
      </c>
      <c r="B569" s="1" t="s">
        <v>756</v>
      </c>
      <c r="C569" s="1" t="s">
        <v>128</v>
      </c>
      <c r="D569" s="1">
        <v>4.5</v>
      </c>
      <c r="E569" s="1">
        <v>1933</v>
      </c>
      <c r="F569" s="1">
        <v>225</v>
      </c>
      <c r="G569" s="1">
        <v>69999</v>
      </c>
      <c r="H569" s="1" t="str">
        <f t="shared" si="16"/>
        <v>Above 40k</v>
      </c>
      <c r="I569" s="1">
        <v>101999</v>
      </c>
      <c r="J569" s="1" t="s">
        <v>959</v>
      </c>
      <c r="K569" s="10">
        <f t="shared" si="17"/>
        <v>32000</v>
      </c>
    </row>
    <row r="570" spans="1:11" x14ac:dyDescent="0.3">
      <c r="A570" s="9" t="s">
        <v>920</v>
      </c>
      <c r="B570" s="1" t="s">
        <v>921</v>
      </c>
      <c r="C570" s="1" t="s">
        <v>128</v>
      </c>
      <c r="D570" s="1">
        <v>4.0999999999999996</v>
      </c>
      <c r="E570" s="1">
        <v>1440</v>
      </c>
      <c r="F570" s="1">
        <v>155</v>
      </c>
      <c r="G570" s="1">
        <v>25999</v>
      </c>
      <c r="H570" s="1" t="str">
        <f t="shared" si="16"/>
        <v>20k to 40k</v>
      </c>
      <c r="I570" s="1">
        <v>32990</v>
      </c>
      <c r="J570" s="1" t="s">
        <v>976</v>
      </c>
      <c r="K570" s="10">
        <f t="shared" si="17"/>
        <v>6991</v>
      </c>
    </row>
    <row r="571" spans="1:11" x14ac:dyDescent="0.3">
      <c r="A571" s="9" t="s">
        <v>933</v>
      </c>
      <c r="B571" s="1" t="s">
        <v>934</v>
      </c>
      <c r="C571" s="1" t="s">
        <v>128</v>
      </c>
      <c r="D571" s="1">
        <v>4.0999999999999996</v>
      </c>
      <c r="E571" s="1">
        <v>247</v>
      </c>
      <c r="F571" s="1">
        <v>19</v>
      </c>
      <c r="G571" s="1">
        <v>16999</v>
      </c>
      <c r="H571" s="1" t="str">
        <f t="shared" si="16"/>
        <v>Below 20k</v>
      </c>
      <c r="I571" s="1">
        <v>20990</v>
      </c>
      <c r="J571" s="1" t="s">
        <v>951</v>
      </c>
      <c r="K571" s="10">
        <f t="shared" si="17"/>
        <v>3991</v>
      </c>
    </row>
    <row r="572" spans="1:11" x14ac:dyDescent="0.3">
      <c r="A572" s="9" t="s">
        <v>388</v>
      </c>
      <c r="B572" s="1" t="s">
        <v>390</v>
      </c>
      <c r="C572" s="1" t="s">
        <v>389</v>
      </c>
      <c r="D572" s="1">
        <v>4.2</v>
      </c>
      <c r="E572" s="1">
        <v>319</v>
      </c>
      <c r="F572" s="1">
        <v>33</v>
      </c>
      <c r="G572" s="1">
        <v>8985</v>
      </c>
      <c r="H572" s="1" t="str">
        <f t="shared" si="16"/>
        <v>Below 20k</v>
      </c>
      <c r="I572" s="1">
        <v>10299</v>
      </c>
      <c r="J572" s="1" t="s">
        <v>950</v>
      </c>
      <c r="K572" s="10">
        <f t="shared" si="17"/>
        <v>1314</v>
      </c>
    </row>
    <row r="573" spans="1:11" x14ac:dyDescent="0.3">
      <c r="A573" s="9" t="s">
        <v>391</v>
      </c>
      <c r="B573" s="1" t="s">
        <v>390</v>
      </c>
      <c r="C573" s="1" t="s">
        <v>389</v>
      </c>
      <c r="D573" s="1">
        <v>4.2</v>
      </c>
      <c r="E573" s="1">
        <v>319</v>
      </c>
      <c r="F573" s="1">
        <v>33</v>
      </c>
      <c r="G573" s="1">
        <v>8999</v>
      </c>
      <c r="H573" s="1" t="str">
        <f t="shared" si="16"/>
        <v>Below 20k</v>
      </c>
      <c r="I573" s="1">
        <v>10290</v>
      </c>
      <c r="J573" s="1" t="s">
        <v>950</v>
      </c>
      <c r="K573" s="10">
        <f t="shared" si="17"/>
        <v>1291</v>
      </c>
    </row>
    <row r="574" spans="1:11" x14ac:dyDescent="0.3">
      <c r="A574" s="9" t="s">
        <v>398</v>
      </c>
      <c r="B574" s="1" t="s">
        <v>399</v>
      </c>
      <c r="C574" s="1" t="s">
        <v>389</v>
      </c>
      <c r="D574" s="1">
        <v>3.7</v>
      </c>
      <c r="E574" s="1">
        <v>27</v>
      </c>
      <c r="F574" s="1">
        <v>2</v>
      </c>
      <c r="G574" s="1">
        <v>8337</v>
      </c>
      <c r="H574" s="1" t="str">
        <f t="shared" si="16"/>
        <v>Below 20k</v>
      </c>
      <c r="I574" s="1">
        <v>8450</v>
      </c>
      <c r="J574" s="1" t="s">
        <v>958</v>
      </c>
      <c r="K574" s="10">
        <f t="shared" si="17"/>
        <v>113</v>
      </c>
    </row>
    <row r="575" spans="1:11" x14ac:dyDescent="0.3">
      <c r="A575" s="9" t="s">
        <v>538</v>
      </c>
      <c r="B575" s="1" t="s">
        <v>539</v>
      </c>
      <c r="C575" s="1" t="s">
        <v>389</v>
      </c>
      <c r="D575" s="1">
        <v>4.2</v>
      </c>
      <c r="E575" s="1">
        <v>643</v>
      </c>
      <c r="F575" s="1">
        <v>41</v>
      </c>
      <c r="G575" s="1">
        <v>6499</v>
      </c>
      <c r="H575" s="1" t="str">
        <f t="shared" si="16"/>
        <v>Below 20k</v>
      </c>
      <c r="I575" s="1">
        <v>6776</v>
      </c>
      <c r="J575" s="1" t="s">
        <v>953</v>
      </c>
      <c r="K575" s="10">
        <f t="shared" si="17"/>
        <v>277</v>
      </c>
    </row>
    <row r="576" spans="1:11" x14ac:dyDescent="0.3">
      <c r="A576" s="9" t="s">
        <v>544</v>
      </c>
      <c r="B576" s="1" t="s">
        <v>545</v>
      </c>
      <c r="C576" s="1" t="s">
        <v>389</v>
      </c>
      <c r="D576" s="1">
        <v>4.2</v>
      </c>
      <c r="E576" s="1">
        <v>224</v>
      </c>
      <c r="F576" s="1">
        <v>11</v>
      </c>
      <c r="G576" s="1">
        <v>11985</v>
      </c>
      <c r="H576" s="1" t="str">
        <f t="shared" si="16"/>
        <v>Below 20k</v>
      </c>
      <c r="I576" s="1">
        <v>12490</v>
      </c>
      <c r="J576" s="1" t="s">
        <v>953</v>
      </c>
      <c r="K576" s="10">
        <f t="shared" si="17"/>
        <v>505</v>
      </c>
    </row>
    <row r="577" spans="1:11" x14ac:dyDescent="0.3">
      <c r="A577" s="9" t="s">
        <v>590</v>
      </c>
      <c r="B577" s="1" t="s">
        <v>591</v>
      </c>
      <c r="C577" s="1" t="s">
        <v>389</v>
      </c>
      <c r="D577" s="1">
        <v>4.0999999999999996</v>
      </c>
      <c r="E577" s="1">
        <v>161</v>
      </c>
      <c r="F577" s="1">
        <v>18</v>
      </c>
      <c r="G577" s="1">
        <v>14758</v>
      </c>
      <c r="H577" s="1" t="str">
        <f t="shared" si="16"/>
        <v>Below 20k</v>
      </c>
      <c r="I577" s="1">
        <v>15199</v>
      </c>
      <c r="J577" s="1" t="s">
        <v>955</v>
      </c>
      <c r="K577" s="10">
        <f t="shared" si="17"/>
        <v>441</v>
      </c>
    </row>
    <row r="578" spans="1:11" x14ac:dyDescent="0.3">
      <c r="A578" s="9" t="s">
        <v>676</v>
      </c>
      <c r="B578" s="1" t="s">
        <v>677</v>
      </c>
      <c r="C578" s="1" t="s">
        <v>389</v>
      </c>
      <c r="D578" s="1">
        <v>4.3</v>
      </c>
      <c r="E578" s="1">
        <v>126</v>
      </c>
      <c r="F578" s="1">
        <v>13</v>
      </c>
      <c r="G578" s="1">
        <v>9899</v>
      </c>
      <c r="H578" s="1" t="str">
        <f t="shared" si="16"/>
        <v>Below 20k</v>
      </c>
      <c r="I578" s="1">
        <v>11194</v>
      </c>
      <c r="J578" s="1" t="s">
        <v>940</v>
      </c>
      <c r="K578" s="10">
        <f t="shared" si="17"/>
        <v>1295</v>
      </c>
    </row>
    <row r="579" spans="1:11" x14ac:dyDescent="0.3">
      <c r="A579" s="9" t="s">
        <v>694</v>
      </c>
      <c r="B579" s="1" t="s">
        <v>695</v>
      </c>
      <c r="C579" s="1" t="s">
        <v>389</v>
      </c>
      <c r="D579" s="1">
        <v>4.2</v>
      </c>
      <c r="E579" s="1">
        <v>350</v>
      </c>
      <c r="F579" s="1">
        <v>25</v>
      </c>
      <c r="G579" s="1">
        <v>7499</v>
      </c>
      <c r="H579" s="1" t="str">
        <f t="shared" ref="H579:H623" si="18">IF(G579&gt;40000,"Above 40k",IF(G579&gt;=21000,"20k to 40k","Below 20k"))</f>
        <v>Below 20k</v>
      </c>
      <c r="I579" s="1">
        <v>7897</v>
      </c>
      <c r="J579" s="1" t="s">
        <v>942</v>
      </c>
      <c r="K579" s="10">
        <f t="shared" ref="K579:K623" si="19">I579-G579</f>
        <v>398</v>
      </c>
    </row>
    <row r="580" spans="1:11" x14ac:dyDescent="0.3">
      <c r="A580" s="9" t="s">
        <v>743</v>
      </c>
      <c r="B580" s="1" t="s">
        <v>744</v>
      </c>
      <c r="C580" s="1" t="s">
        <v>389</v>
      </c>
      <c r="D580" s="1">
        <v>4.2</v>
      </c>
      <c r="E580" s="1">
        <v>707</v>
      </c>
      <c r="F580" s="1">
        <v>54</v>
      </c>
      <c r="G580" s="1">
        <v>6920</v>
      </c>
      <c r="H580" s="1" t="str">
        <f t="shared" si="18"/>
        <v>Below 20k</v>
      </c>
      <c r="I580" s="1">
        <v>7079</v>
      </c>
      <c r="J580" s="1" t="s">
        <v>955</v>
      </c>
      <c r="K580" s="10">
        <f t="shared" si="19"/>
        <v>159</v>
      </c>
    </row>
    <row r="581" spans="1:11" x14ac:dyDescent="0.3">
      <c r="A581" s="9" t="s">
        <v>856</v>
      </c>
      <c r="B581" s="1" t="s">
        <v>857</v>
      </c>
      <c r="C581" s="1" t="s">
        <v>389</v>
      </c>
      <c r="D581" s="1">
        <v>4.4000000000000004</v>
      </c>
      <c r="E581" s="1">
        <v>47</v>
      </c>
      <c r="F581" s="1">
        <v>4</v>
      </c>
      <c r="G581" s="1">
        <v>9380</v>
      </c>
      <c r="H581" s="1" t="str">
        <f t="shared" si="18"/>
        <v>Below 20k</v>
      </c>
      <c r="I581" s="1">
        <v>9487</v>
      </c>
      <c r="J581" s="1" t="s">
        <v>958</v>
      </c>
      <c r="K581" s="10">
        <f t="shared" si="19"/>
        <v>107</v>
      </c>
    </row>
    <row r="582" spans="1:11" x14ac:dyDescent="0.3">
      <c r="A582" s="9" t="s">
        <v>51</v>
      </c>
      <c r="B582" s="1" t="s">
        <v>53</v>
      </c>
      <c r="C582" s="1" t="s">
        <v>52</v>
      </c>
      <c r="D582" s="1">
        <v>4.5</v>
      </c>
      <c r="E582" s="1">
        <v>65274</v>
      </c>
      <c r="F582" s="1">
        <v>3701</v>
      </c>
      <c r="G582" s="1">
        <v>11999</v>
      </c>
      <c r="H582" s="1" t="str">
        <f t="shared" si="18"/>
        <v>Below 20k</v>
      </c>
      <c r="I582" s="1">
        <v>16990</v>
      </c>
      <c r="J582" s="1" t="s">
        <v>963</v>
      </c>
      <c r="K582" s="10">
        <f t="shared" si="19"/>
        <v>4991</v>
      </c>
    </row>
    <row r="583" spans="1:11" x14ac:dyDescent="0.3">
      <c r="A583" s="9" t="s">
        <v>54</v>
      </c>
      <c r="B583" s="1" t="s">
        <v>53</v>
      </c>
      <c r="C583" s="1" t="s">
        <v>52</v>
      </c>
      <c r="D583" s="1">
        <v>4.5</v>
      </c>
      <c r="E583" s="1">
        <v>65274</v>
      </c>
      <c r="F583" s="1">
        <v>3701</v>
      </c>
      <c r="G583" s="1">
        <v>11999</v>
      </c>
      <c r="H583" s="1" t="str">
        <f t="shared" si="18"/>
        <v>Below 20k</v>
      </c>
      <c r="I583" s="1">
        <v>16990</v>
      </c>
      <c r="J583" s="1" t="s">
        <v>963</v>
      </c>
      <c r="K583" s="10">
        <f t="shared" si="19"/>
        <v>4991</v>
      </c>
    </row>
    <row r="584" spans="1:11" x14ac:dyDescent="0.3">
      <c r="A584" s="9" t="s">
        <v>58</v>
      </c>
      <c r="B584" s="1" t="s">
        <v>59</v>
      </c>
      <c r="C584" s="1" t="s">
        <v>52</v>
      </c>
      <c r="D584" s="1">
        <v>4.5</v>
      </c>
      <c r="E584" s="1">
        <v>65274</v>
      </c>
      <c r="F584" s="1">
        <v>3701</v>
      </c>
      <c r="G584" s="1">
        <v>12999</v>
      </c>
      <c r="H584" s="1" t="str">
        <f t="shared" si="18"/>
        <v>Below 20k</v>
      </c>
      <c r="I584" s="1">
        <v>17990</v>
      </c>
      <c r="J584" s="1" t="s">
        <v>965</v>
      </c>
      <c r="K584" s="10">
        <f t="shared" si="19"/>
        <v>4991</v>
      </c>
    </row>
    <row r="585" spans="1:11" x14ac:dyDescent="0.3">
      <c r="A585" s="9" t="s">
        <v>60</v>
      </c>
      <c r="B585" s="1" t="s">
        <v>59</v>
      </c>
      <c r="C585" s="1" t="s">
        <v>52</v>
      </c>
      <c r="D585" s="1">
        <v>4.5</v>
      </c>
      <c r="E585" s="1">
        <v>65274</v>
      </c>
      <c r="F585" s="1">
        <v>3701</v>
      </c>
      <c r="G585" s="1">
        <v>12999</v>
      </c>
      <c r="H585" s="1" t="str">
        <f t="shared" si="18"/>
        <v>Below 20k</v>
      </c>
      <c r="I585" s="1">
        <v>17990</v>
      </c>
      <c r="J585" s="1" t="s">
        <v>965</v>
      </c>
      <c r="K585" s="10">
        <f t="shared" si="19"/>
        <v>4991</v>
      </c>
    </row>
    <row r="586" spans="1:11" x14ac:dyDescent="0.3">
      <c r="A586" s="9" t="s">
        <v>75</v>
      </c>
      <c r="B586" s="1" t="s">
        <v>76</v>
      </c>
      <c r="C586" s="1" t="s">
        <v>52</v>
      </c>
      <c r="D586" s="1">
        <v>4.5</v>
      </c>
      <c r="E586" s="1">
        <v>73001</v>
      </c>
      <c r="F586" s="1">
        <v>5353</v>
      </c>
      <c r="G586" s="1">
        <v>14499</v>
      </c>
      <c r="H586" s="1" t="str">
        <f t="shared" si="18"/>
        <v>Below 20k</v>
      </c>
      <c r="I586" s="1">
        <v>19990</v>
      </c>
      <c r="J586" s="1" t="s">
        <v>965</v>
      </c>
      <c r="K586" s="10">
        <f t="shared" si="19"/>
        <v>5491</v>
      </c>
    </row>
    <row r="587" spans="1:11" x14ac:dyDescent="0.3">
      <c r="A587" s="9" t="s">
        <v>77</v>
      </c>
      <c r="B587" s="1" t="s">
        <v>76</v>
      </c>
      <c r="C587" s="1" t="s">
        <v>52</v>
      </c>
      <c r="D587" s="1">
        <v>4.5</v>
      </c>
      <c r="E587" s="1">
        <v>73001</v>
      </c>
      <c r="F587" s="1">
        <v>5353</v>
      </c>
      <c r="G587" s="1">
        <v>14499</v>
      </c>
      <c r="H587" s="1" t="str">
        <f t="shared" si="18"/>
        <v>Below 20k</v>
      </c>
      <c r="I587" s="1">
        <v>19990</v>
      </c>
      <c r="J587" s="1" t="s">
        <v>965</v>
      </c>
      <c r="K587" s="10">
        <f t="shared" si="19"/>
        <v>5491</v>
      </c>
    </row>
    <row r="588" spans="1:11" x14ac:dyDescent="0.3">
      <c r="A588" s="9" t="s">
        <v>60</v>
      </c>
      <c r="B588" s="1" t="s">
        <v>84</v>
      </c>
      <c r="C588" s="1" t="s">
        <v>52</v>
      </c>
      <c r="D588" s="1">
        <v>4.4000000000000004</v>
      </c>
      <c r="E588" s="1">
        <v>3232</v>
      </c>
      <c r="F588" s="1">
        <v>201</v>
      </c>
      <c r="G588" s="1">
        <v>14999</v>
      </c>
      <c r="H588" s="1" t="str">
        <f t="shared" si="18"/>
        <v>Below 20k</v>
      </c>
      <c r="I588" s="1">
        <v>18990</v>
      </c>
      <c r="J588" s="1" t="s">
        <v>976</v>
      </c>
      <c r="K588" s="10">
        <f t="shared" si="19"/>
        <v>3991</v>
      </c>
    </row>
    <row r="589" spans="1:11" x14ac:dyDescent="0.3">
      <c r="A589" s="9" t="s">
        <v>77</v>
      </c>
      <c r="B589" s="1" t="s">
        <v>96</v>
      </c>
      <c r="C589" s="1" t="s">
        <v>52</v>
      </c>
      <c r="D589" s="1">
        <v>4.4000000000000004</v>
      </c>
      <c r="E589" s="1">
        <v>42108</v>
      </c>
      <c r="F589" s="1">
        <v>3284</v>
      </c>
      <c r="G589" s="1">
        <v>15999</v>
      </c>
      <c r="H589" s="1" t="str">
        <f t="shared" si="18"/>
        <v>Below 20k</v>
      </c>
      <c r="I589" s="1">
        <v>20990</v>
      </c>
      <c r="J589" s="1" t="s">
        <v>956</v>
      </c>
      <c r="K589" s="10">
        <f t="shared" si="19"/>
        <v>4991</v>
      </c>
    </row>
    <row r="590" spans="1:11" x14ac:dyDescent="0.3">
      <c r="A590" s="9" t="s">
        <v>58</v>
      </c>
      <c r="B590" s="1" t="s">
        <v>84</v>
      </c>
      <c r="C590" s="1" t="s">
        <v>52</v>
      </c>
      <c r="D590" s="1">
        <v>4.4000000000000004</v>
      </c>
      <c r="E590" s="1">
        <v>3232</v>
      </c>
      <c r="F590" s="1">
        <v>201</v>
      </c>
      <c r="G590" s="1">
        <v>14999</v>
      </c>
      <c r="H590" s="1" t="str">
        <f t="shared" si="18"/>
        <v>Below 20k</v>
      </c>
      <c r="I590" s="1">
        <v>18990</v>
      </c>
      <c r="J590" s="1" t="s">
        <v>976</v>
      </c>
      <c r="K590" s="10">
        <f t="shared" si="19"/>
        <v>3991</v>
      </c>
    </row>
    <row r="591" spans="1:11" x14ac:dyDescent="0.3">
      <c r="A591" s="9" t="s">
        <v>159</v>
      </c>
      <c r="B591" s="1" t="s">
        <v>160</v>
      </c>
      <c r="C591" s="1" t="s">
        <v>52</v>
      </c>
      <c r="D591" s="1">
        <v>4.3</v>
      </c>
      <c r="E591" s="1">
        <v>58490</v>
      </c>
      <c r="F591" s="1">
        <v>4724</v>
      </c>
      <c r="G591" s="1">
        <v>15990</v>
      </c>
      <c r="H591" s="1" t="str">
        <f t="shared" si="18"/>
        <v>Below 20k</v>
      </c>
      <c r="I591" s="1">
        <v>19990</v>
      </c>
      <c r="J591" s="1" t="s">
        <v>975</v>
      </c>
      <c r="K591" s="10">
        <f t="shared" si="19"/>
        <v>4000</v>
      </c>
    </row>
    <row r="592" spans="1:11" x14ac:dyDescent="0.3">
      <c r="A592" s="9" t="s">
        <v>159</v>
      </c>
      <c r="B592" s="1" t="s">
        <v>161</v>
      </c>
      <c r="C592" s="1" t="s">
        <v>52</v>
      </c>
      <c r="D592" s="1">
        <v>4.4000000000000004</v>
      </c>
      <c r="E592" s="1">
        <v>154926</v>
      </c>
      <c r="F592" s="1">
        <v>12489</v>
      </c>
      <c r="G592" s="1">
        <v>16990</v>
      </c>
      <c r="H592" s="1" t="str">
        <f t="shared" si="18"/>
        <v>Below 20k</v>
      </c>
      <c r="I592" s="1">
        <v>20990</v>
      </c>
      <c r="J592" s="1" t="s">
        <v>951</v>
      </c>
      <c r="K592" s="10">
        <f t="shared" si="19"/>
        <v>4000</v>
      </c>
    </row>
    <row r="593" spans="1:11" x14ac:dyDescent="0.3">
      <c r="A593" s="9" t="s">
        <v>168</v>
      </c>
      <c r="B593" s="1" t="s">
        <v>96</v>
      </c>
      <c r="C593" s="1" t="s">
        <v>52</v>
      </c>
      <c r="D593" s="1">
        <v>4.4000000000000004</v>
      </c>
      <c r="E593" s="1">
        <v>42108</v>
      </c>
      <c r="F593" s="1">
        <v>3284</v>
      </c>
      <c r="G593" s="1">
        <v>15999</v>
      </c>
      <c r="H593" s="1" t="str">
        <f t="shared" si="18"/>
        <v>Below 20k</v>
      </c>
      <c r="I593" s="1">
        <v>20990</v>
      </c>
      <c r="J593" s="1" t="s">
        <v>956</v>
      </c>
      <c r="K593" s="10">
        <f t="shared" si="19"/>
        <v>4991</v>
      </c>
    </row>
    <row r="594" spans="1:11" x14ac:dyDescent="0.3">
      <c r="A594" s="9" t="s">
        <v>168</v>
      </c>
      <c r="B594" s="1" t="s">
        <v>76</v>
      </c>
      <c r="C594" s="1" t="s">
        <v>52</v>
      </c>
      <c r="D594" s="1">
        <v>4.5</v>
      </c>
      <c r="E594" s="1">
        <v>73001</v>
      </c>
      <c r="F594" s="1">
        <v>5353</v>
      </c>
      <c r="G594" s="1">
        <v>14499</v>
      </c>
      <c r="H594" s="1" t="str">
        <f t="shared" si="18"/>
        <v>Below 20k</v>
      </c>
      <c r="I594" s="1">
        <v>19990</v>
      </c>
      <c r="J594" s="1" t="s">
        <v>965</v>
      </c>
      <c r="K594" s="10">
        <f t="shared" si="19"/>
        <v>5491</v>
      </c>
    </row>
    <row r="595" spans="1:11" x14ac:dyDescent="0.3">
      <c r="A595" s="9" t="s">
        <v>77</v>
      </c>
      <c r="B595" s="1" t="s">
        <v>174</v>
      </c>
      <c r="C595" s="1" t="s">
        <v>52</v>
      </c>
      <c r="D595" s="1">
        <v>4.3</v>
      </c>
      <c r="E595" s="1">
        <v>5025</v>
      </c>
      <c r="F595" s="1">
        <v>426</v>
      </c>
      <c r="G595" s="1">
        <v>17999</v>
      </c>
      <c r="H595" s="1" t="str">
        <f t="shared" si="18"/>
        <v>Below 20k</v>
      </c>
      <c r="I595" s="1">
        <v>23990</v>
      </c>
      <c r="J595" s="1" t="s">
        <v>960</v>
      </c>
      <c r="K595" s="10">
        <f t="shared" si="19"/>
        <v>5991</v>
      </c>
    </row>
    <row r="596" spans="1:11" x14ac:dyDescent="0.3">
      <c r="A596" s="9" t="s">
        <v>184</v>
      </c>
      <c r="B596" s="1" t="s">
        <v>185</v>
      </c>
      <c r="C596" s="1" t="s">
        <v>52</v>
      </c>
      <c r="D596" s="1">
        <v>4.3</v>
      </c>
      <c r="E596" s="1">
        <v>58490</v>
      </c>
      <c r="F596" s="1">
        <v>4724</v>
      </c>
      <c r="G596" s="1">
        <v>15990</v>
      </c>
      <c r="H596" s="1" t="str">
        <f t="shared" si="18"/>
        <v>Below 20k</v>
      </c>
      <c r="I596" s="1">
        <v>19990</v>
      </c>
      <c r="J596" s="1" t="s">
        <v>975</v>
      </c>
      <c r="K596" s="10">
        <f t="shared" si="19"/>
        <v>4000</v>
      </c>
    </row>
    <row r="597" spans="1:11" x14ac:dyDescent="0.3">
      <c r="A597" s="9" t="s">
        <v>184</v>
      </c>
      <c r="B597" s="1" t="s">
        <v>161</v>
      </c>
      <c r="C597" s="1" t="s">
        <v>52</v>
      </c>
      <c r="D597" s="1">
        <v>4.4000000000000004</v>
      </c>
      <c r="E597" s="1">
        <v>154926</v>
      </c>
      <c r="F597" s="1">
        <v>12489</v>
      </c>
      <c r="G597" s="1">
        <v>16990</v>
      </c>
      <c r="H597" s="1" t="str">
        <f t="shared" si="18"/>
        <v>Below 20k</v>
      </c>
      <c r="I597" s="1">
        <v>20990</v>
      </c>
      <c r="J597" s="1" t="s">
        <v>951</v>
      </c>
      <c r="K597" s="10">
        <f t="shared" si="19"/>
        <v>4000</v>
      </c>
    </row>
    <row r="598" spans="1:11" x14ac:dyDescent="0.3">
      <c r="A598" s="9" t="s">
        <v>184</v>
      </c>
      <c r="B598" s="1" t="s">
        <v>262</v>
      </c>
      <c r="C598" s="1" t="s">
        <v>52</v>
      </c>
      <c r="D598" s="1">
        <v>4.3</v>
      </c>
      <c r="E598" s="1">
        <v>14615</v>
      </c>
      <c r="F598" s="1">
        <v>1277</v>
      </c>
      <c r="G598" s="1">
        <v>19990</v>
      </c>
      <c r="H598" s="1" t="str">
        <f t="shared" si="18"/>
        <v>Below 20k</v>
      </c>
      <c r="I598" s="1">
        <v>23990</v>
      </c>
      <c r="J598" s="1" t="s">
        <v>970</v>
      </c>
      <c r="K598" s="10">
        <f t="shared" si="19"/>
        <v>4000</v>
      </c>
    </row>
    <row r="599" spans="1:11" x14ac:dyDescent="0.3">
      <c r="A599" s="9" t="s">
        <v>324</v>
      </c>
      <c r="B599" s="1" t="s">
        <v>325</v>
      </c>
      <c r="C599" s="1" t="s">
        <v>52</v>
      </c>
      <c r="D599" s="1">
        <v>4.3</v>
      </c>
      <c r="E599" s="1">
        <v>7167</v>
      </c>
      <c r="F599" s="1">
        <v>691</v>
      </c>
      <c r="G599" s="1">
        <v>23999</v>
      </c>
      <c r="H599" s="1" t="str">
        <f t="shared" si="18"/>
        <v>20k to 40k</v>
      </c>
      <c r="I599" s="1">
        <v>28990</v>
      </c>
      <c r="J599" s="1" t="s">
        <v>949</v>
      </c>
      <c r="K599" s="10">
        <f t="shared" si="19"/>
        <v>4991</v>
      </c>
    </row>
    <row r="600" spans="1:11" x14ac:dyDescent="0.3">
      <c r="A600" s="9" t="s">
        <v>159</v>
      </c>
      <c r="B600" s="1" t="s">
        <v>262</v>
      </c>
      <c r="C600" s="1" t="s">
        <v>52</v>
      </c>
      <c r="D600" s="1">
        <v>4.3</v>
      </c>
      <c r="E600" s="1">
        <v>14615</v>
      </c>
      <c r="F600" s="1">
        <v>1277</v>
      </c>
      <c r="G600" s="1">
        <v>19990</v>
      </c>
      <c r="H600" s="1" t="str">
        <f t="shared" si="18"/>
        <v>Below 20k</v>
      </c>
      <c r="I600" s="1">
        <v>23990</v>
      </c>
      <c r="J600" s="1" t="s">
        <v>970</v>
      </c>
      <c r="K600" s="10">
        <f t="shared" si="19"/>
        <v>4000</v>
      </c>
    </row>
    <row r="601" spans="1:11" x14ac:dyDescent="0.3">
      <c r="A601" s="9" t="s">
        <v>431</v>
      </c>
      <c r="B601" s="1" t="s">
        <v>432</v>
      </c>
      <c r="C601" s="1" t="s">
        <v>52</v>
      </c>
      <c r="D601" s="1">
        <v>4.3</v>
      </c>
      <c r="E601" s="1">
        <v>3384</v>
      </c>
      <c r="F601" s="1">
        <v>251</v>
      </c>
      <c r="G601" s="1">
        <v>9499</v>
      </c>
      <c r="H601" s="1" t="str">
        <f t="shared" si="18"/>
        <v>Below 20k</v>
      </c>
      <c r="I601" s="1">
        <v>13990</v>
      </c>
      <c r="J601" s="1" t="s">
        <v>969</v>
      </c>
      <c r="K601" s="10">
        <f t="shared" si="19"/>
        <v>4491</v>
      </c>
    </row>
    <row r="602" spans="1:11" x14ac:dyDescent="0.3">
      <c r="A602" s="9" t="s">
        <v>440</v>
      </c>
      <c r="B602" s="1" t="s">
        <v>441</v>
      </c>
      <c r="C602" s="1" t="s">
        <v>52</v>
      </c>
      <c r="D602" s="1">
        <v>4.3</v>
      </c>
      <c r="E602" s="1">
        <v>619</v>
      </c>
      <c r="F602" s="1">
        <v>42</v>
      </c>
      <c r="G602" s="1">
        <v>9999</v>
      </c>
      <c r="H602" s="1" t="str">
        <f t="shared" si="18"/>
        <v>Below 20k</v>
      </c>
      <c r="I602" s="1">
        <v>12999</v>
      </c>
      <c r="J602" s="1" t="s">
        <v>956</v>
      </c>
      <c r="K602" s="10">
        <f t="shared" si="19"/>
        <v>3000</v>
      </c>
    </row>
    <row r="603" spans="1:11" x14ac:dyDescent="0.3">
      <c r="A603" s="9" t="s">
        <v>449</v>
      </c>
      <c r="B603" s="1" t="s">
        <v>450</v>
      </c>
      <c r="C603" s="1" t="s">
        <v>52</v>
      </c>
      <c r="D603" s="1">
        <v>4.3</v>
      </c>
      <c r="E603" s="1">
        <v>14318</v>
      </c>
      <c r="F603" s="1">
        <v>1549</v>
      </c>
      <c r="G603" s="1">
        <v>24999</v>
      </c>
      <c r="H603" s="1" t="str">
        <f t="shared" si="18"/>
        <v>20k to 40k</v>
      </c>
      <c r="I603" s="1">
        <v>30990</v>
      </c>
      <c r="J603" s="1" t="s">
        <v>951</v>
      </c>
      <c r="K603" s="10">
        <f t="shared" si="19"/>
        <v>5991</v>
      </c>
    </row>
    <row r="604" spans="1:11" x14ac:dyDescent="0.3">
      <c r="A604" s="9" t="s">
        <v>451</v>
      </c>
      <c r="B604" s="1" t="s">
        <v>452</v>
      </c>
      <c r="C604" s="1" t="s">
        <v>52</v>
      </c>
      <c r="D604" s="1">
        <v>4.0999999999999996</v>
      </c>
      <c r="E604" s="1">
        <v>1003</v>
      </c>
      <c r="F604" s="1">
        <v>73</v>
      </c>
      <c r="G604" s="1">
        <v>9469</v>
      </c>
      <c r="H604" s="1" t="str">
        <f t="shared" si="18"/>
        <v>Below 20k</v>
      </c>
      <c r="I604" s="1">
        <v>9975</v>
      </c>
      <c r="J604" s="1" t="s">
        <v>942</v>
      </c>
      <c r="K604" s="10">
        <f t="shared" si="19"/>
        <v>506</v>
      </c>
    </row>
    <row r="605" spans="1:11" x14ac:dyDescent="0.3">
      <c r="A605" s="9" t="s">
        <v>474</v>
      </c>
      <c r="B605" s="1" t="s">
        <v>475</v>
      </c>
      <c r="C605" s="1" t="s">
        <v>52</v>
      </c>
      <c r="D605" s="1">
        <v>4.2</v>
      </c>
      <c r="E605" s="1">
        <v>1401</v>
      </c>
      <c r="F605" s="1">
        <v>121</v>
      </c>
      <c r="G605" s="1">
        <v>19990</v>
      </c>
      <c r="H605" s="1" t="str">
        <f t="shared" si="18"/>
        <v>Below 20k</v>
      </c>
      <c r="I605" s="1">
        <v>25990</v>
      </c>
      <c r="J605" s="1" t="s">
        <v>956</v>
      </c>
      <c r="K605" s="10">
        <f t="shared" si="19"/>
        <v>6000</v>
      </c>
    </row>
    <row r="606" spans="1:11" x14ac:dyDescent="0.3">
      <c r="A606" s="9" t="s">
        <v>324</v>
      </c>
      <c r="B606" s="1" t="s">
        <v>450</v>
      </c>
      <c r="C606" s="1" t="s">
        <v>52</v>
      </c>
      <c r="D606" s="1">
        <v>4.3</v>
      </c>
      <c r="E606" s="1">
        <v>14318</v>
      </c>
      <c r="F606" s="1">
        <v>1549</v>
      </c>
      <c r="G606" s="1">
        <v>24999</v>
      </c>
      <c r="H606" s="1" t="str">
        <f t="shared" si="18"/>
        <v>20k to 40k</v>
      </c>
      <c r="I606" s="1">
        <v>30990</v>
      </c>
      <c r="J606" s="1" t="s">
        <v>951</v>
      </c>
      <c r="K606" s="10">
        <f t="shared" si="19"/>
        <v>5991</v>
      </c>
    </row>
    <row r="607" spans="1:11" x14ac:dyDescent="0.3">
      <c r="A607" s="9" t="s">
        <v>601</v>
      </c>
      <c r="B607" s="1" t="s">
        <v>602</v>
      </c>
      <c r="C607" s="1" t="s">
        <v>52</v>
      </c>
      <c r="D607" s="1">
        <v>4.3</v>
      </c>
      <c r="E607" s="1">
        <v>570</v>
      </c>
      <c r="F607" s="1">
        <v>40</v>
      </c>
      <c r="G607" s="1">
        <v>12499</v>
      </c>
      <c r="H607" s="1" t="str">
        <f t="shared" si="18"/>
        <v>Below 20k</v>
      </c>
      <c r="I607" s="1">
        <v>15999</v>
      </c>
      <c r="J607" s="1" t="s">
        <v>976</v>
      </c>
      <c r="K607" s="10">
        <f t="shared" si="19"/>
        <v>3500</v>
      </c>
    </row>
    <row r="608" spans="1:11" x14ac:dyDescent="0.3">
      <c r="A608" s="9" t="s">
        <v>604</v>
      </c>
      <c r="B608" s="1" t="s">
        <v>441</v>
      </c>
      <c r="C608" s="1" t="s">
        <v>52</v>
      </c>
      <c r="D608" s="1">
        <v>4.3</v>
      </c>
      <c r="E608" s="1">
        <v>619</v>
      </c>
      <c r="F608" s="1">
        <v>42</v>
      </c>
      <c r="G608" s="1">
        <v>9999</v>
      </c>
      <c r="H608" s="1" t="str">
        <f t="shared" si="18"/>
        <v>Below 20k</v>
      </c>
      <c r="I608" s="1">
        <v>12999</v>
      </c>
      <c r="J608" s="1" t="s">
        <v>956</v>
      </c>
      <c r="K608" s="10">
        <f t="shared" si="19"/>
        <v>3000</v>
      </c>
    </row>
    <row r="609" spans="1:11" x14ac:dyDescent="0.3">
      <c r="A609" s="9" t="s">
        <v>610</v>
      </c>
      <c r="B609" s="1" t="s">
        <v>432</v>
      </c>
      <c r="C609" s="1" t="s">
        <v>52</v>
      </c>
      <c r="D609" s="1">
        <v>4.3</v>
      </c>
      <c r="E609" s="1">
        <v>3384</v>
      </c>
      <c r="F609" s="1">
        <v>251</v>
      </c>
      <c r="G609" s="1">
        <v>9499</v>
      </c>
      <c r="H609" s="1" t="str">
        <f t="shared" si="18"/>
        <v>Below 20k</v>
      </c>
      <c r="I609" s="1">
        <v>13990</v>
      </c>
      <c r="J609" s="1" t="s">
        <v>969</v>
      </c>
      <c r="K609" s="10">
        <f t="shared" si="19"/>
        <v>4491</v>
      </c>
    </row>
    <row r="610" spans="1:11" x14ac:dyDescent="0.3">
      <c r="A610" s="9" t="s">
        <v>651</v>
      </c>
      <c r="B610" s="1" t="s">
        <v>652</v>
      </c>
      <c r="C610" s="1" t="s">
        <v>52</v>
      </c>
      <c r="D610" s="1">
        <v>4.3</v>
      </c>
      <c r="E610" s="1">
        <v>1958</v>
      </c>
      <c r="F610" s="1">
        <v>158</v>
      </c>
      <c r="G610" s="1">
        <v>13499</v>
      </c>
      <c r="H610" s="1" t="str">
        <f t="shared" si="18"/>
        <v>Below 20k</v>
      </c>
      <c r="I610" s="1">
        <v>17990</v>
      </c>
      <c r="J610" s="1" t="s">
        <v>960</v>
      </c>
      <c r="K610" s="10">
        <f t="shared" si="19"/>
        <v>4491</v>
      </c>
    </row>
    <row r="611" spans="1:11" x14ac:dyDescent="0.3">
      <c r="A611" s="9" t="s">
        <v>688</v>
      </c>
      <c r="B611" s="1" t="s">
        <v>689</v>
      </c>
      <c r="C611" s="1" t="s">
        <v>52</v>
      </c>
      <c r="D611" s="1">
        <v>4.4000000000000004</v>
      </c>
      <c r="E611" s="1">
        <v>1122</v>
      </c>
      <c r="F611" s="1">
        <v>85</v>
      </c>
      <c r="G611" s="1">
        <v>18499</v>
      </c>
      <c r="H611" s="1" t="str">
        <f t="shared" si="18"/>
        <v>Below 20k</v>
      </c>
      <c r="I611" s="1">
        <v>22999</v>
      </c>
      <c r="J611" s="1" t="s">
        <v>951</v>
      </c>
      <c r="K611" s="10">
        <f t="shared" si="19"/>
        <v>4500</v>
      </c>
    </row>
    <row r="612" spans="1:11" x14ac:dyDescent="0.3">
      <c r="A612" s="9" t="s">
        <v>709</v>
      </c>
      <c r="B612" s="1" t="s">
        <v>475</v>
      </c>
      <c r="C612" s="1" t="s">
        <v>52</v>
      </c>
      <c r="D612" s="1">
        <v>4.2</v>
      </c>
      <c r="E612" s="1">
        <v>1401</v>
      </c>
      <c r="F612" s="1">
        <v>121</v>
      </c>
      <c r="G612" s="1">
        <v>19990</v>
      </c>
      <c r="H612" s="1" t="str">
        <f t="shared" si="18"/>
        <v>Below 20k</v>
      </c>
      <c r="I612" s="1">
        <v>25990</v>
      </c>
      <c r="J612" s="1" t="s">
        <v>956</v>
      </c>
      <c r="K612" s="10">
        <f t="shared" si="19"/>
        <v>6000</v>
      </c>
    </row>
    <row r="613" spans="1:11" x14ac:dyDescent="0.3">
      <c r="A613" s="9" t="s">
        <v>761</v>
      </c>
      <c r="B613" s="1" t="s">
        <v>762</v>
      </c>
      <c r="C613" s="1" t="s">
        <v>52</v>
      </c>
      <c r="D613" s="1">
        <v>4.4000000000000004</v>
      </c>
      <c r="E613" s="1">
        <v>1502</v>
      </c>
      <c r="F613" s="1">
        <v>108</v>
      </c>
      <c r="G613" s="1">
        <v>15499</v>
      </c>
      <c r="H613" s="1" t="str">
        <f t="shared" si="18"/>
        <v>Below 20k</v>
      </c>
      <c r="I613" s="1">
        <v>19990</v>
      </c>
      <c r="J613" s="1" t="s">
        <v>972</v>
      </c>
      <c r="K613" s="10">
        <f t="shared" si="19"/>
        <v>4491</v>
      </c>
    </row>
    <row r="614" spans="1:11" x14ac:dyDescent="0.3">
      <c r="A614" s="9" t="s">
        <v>769</v>
      </c>
      <c r="B614" s="1" t="s">
        <v>770</v>
      </c>
      <c r="C614" s="1" t="s">
        <v>52</v>
      </c>
      <c r="D614" s="1">
        <v>4.3</v>
      </c>
      <c r="E614" s="1">
        <v>409</v>
      </c>
      <c r="F614" s="1">
        <v>27</v>
      </c>
      <c r="G614" s="1">
        <v>14499</v>
      </c>
      <c r="H614" s="1" t="str">
        <f t="shared" si="18"/>
        <v>Below 20k</v>
      </c>
      <c r="I614" s="1">
        <v>17990</v>
      </c>
      <c r="J614" s="1" t="s">
        <v>951</v>
      </c>
      <c r="K614" s="10">
        <f t="shared" si="19"/>
        <v>3491</v>
      </c>
    </row>
    <row r="615" spans="1:11" x14ac:dyDescent="0.3">
      <c r="A615" s="9" t="s">
        <v>774</v>
      </c>
      <c r="B615" s="1" t="s">
        <v>770</v>
      </c>
      <c r="C615" s="1" t="s">
        <v>52</v>
      </c>
      <c r="D615" s="1">
        <v>4.3</v>
      </c>
      <c r="E615" s="1">
        <v>409</v>
      </c>
      <c r="F615" s="1">
        <v>27</v>
      </c>
      <c r="G615" s="1">
        <v>14499</v>
      </c>
      <c r="H615" s="1" t="str">
        <f t="shared" si="18"/>
        <v>Below 20k</v>
      </c>
      <c r="I615" s="1">
        <v>17990</v>
      </c>
      <c r="J615" s="1" t="s">
        <v>951</v>
      </c>
      <c r="K615" s="10">
        <f t="shared" si="19"/>
        <v>3491</v>
      </c>
    </row>
    <row r="616" spans="1:11" x14ac:dyDescent="0.3">
      <c r="A616" s="9" t="s">
        <v>796</v>
      </c>
      <c r="B616" s="1" t="s">
        <v>762</v>
      </c>
      <c r="C616" s="1" t="s">
        <v>52</v>
      </c>
      <c r="D616" s="1">
        <v>4.4000000000000004</v>
      </c>
      <c r="E616" s="1">
        <v>1502</v>
      </c>
      <c r="F616" s="1">
        <v>108</v>
      </c>
      <c r="G616" s="1">
        <v>15499</v>
      </c>
      <c r="H616" s="1" t="str">
        <f t="shared" si="18"/>
        <v>Below 20k</v>
      </c>
      <c r="I616" s="1">
        <v>19990</v>
      </c>
      <c r="J616" s="1" t="s">
        <v>972</v>
      </c>
      <c r="K616" s="10">
        <f t="shared" si="19"/>
        <v>4491</v>
      </c>
    </row>
    <row r="617" spans="1:11" x14ac:dyDescent="0.3">
      <c r="A617" s="9" t="s">
        <v>835</v>
      </c>
      <c r="B617" s="1" t="s">
        <v>836</v>
      </c>
      <c r="C617" s="1" t="s">
        <v>52</v>
      </c>
      <c r="D617" s="1">
        <v>4.2</v>
      </c>
      <c r="E617" s="1">
        <v>1828</v>
      </c>
      <c r="F617" s="1">
        <v>166</v>
      </c>
      <c r="G617" s="1">
        <v>25990</v>
      </c>
      <c r="H617" s="1" t="str">
        <f t="shared" si="18"/>
        <v>20k to 40k</v>
      </c>
      <c r="I617" s="1">
        <v>28990</v>
      </c>
      <c r="J617" s="1" t="s">
        <v>944</v>
      </c>
      <c r="K617" s="10">
        <f t="shared" si="19"/>
        <v>3000</v>
      </c>
    </row>
    <row r="618" spans="1:11" x14ac:dyDescent="0.3">
      <c r="A618" s="9" t="s">
        <v>850</v>
      </c>
      <c r="B618" s="1" t="s">
        <v>452</v>
      </c>
      <c r="C618" s="1" t="s">
        <v>52</v>
      </c>
      <c r="D618" s="1">
        <v>4.0999999999999996</v>
      </c>
      <c r="E618" s="1">
        <v>1003</v>
      </c>
      <c r="F618" s="1">
        <v>73</v>
      </c>
      <c r="G618" s="1">
        <v>9499</v>
      </c>
      <c r="H618" s="1" t="str">
        <f t="shared" si="18"/>
        <v>Below 20k</v>
      </c>
      <c r="I618" s="1">
        <v>14490</v>
      </c>
      <c r="J618" s="1" t="s">
        <v>964</v>
      </c>
      <c r="K618" s="10">
        <f t="shared" si="19"/>
        <v>4991</v>
      </c>
    </row>
    <row r="619" spans="1:11" x14ac:dyDescent="0.3">
      <c r="A619" s="9" t="s">
        <v>868</v>
      </c>
      <c r="B619" s="1" t="s">
        <v>869</v>
      </c>
      <c r="C619" s="1" t="s">
        <v>52</v>
      </c>
      <c r="D619" s="1">
        <v>4.4000000000000004</v>
      </c>
      <c r="E619" s="1">
        <v>350</v>
      </c>
      <c r="F619" s="1">
        <v>23</v>
      </c>
      <c r="G619" s="1">
        <v>16499</v>
      </c>
      <c r="H619" s="1" t="str">
        <f t="shared" si="18"/>
        <v>Below 20k</v>
      </c>
      <c r="I619" s="1">
        <v>19990</v>
      </c>
      <c r="J619" s="1" t="s">
        <v>949</v>
      </c>
      <c r="K619" s="10">
        <f t="shared" si="19"/>
        <v>3491</v>
      </c>
    </row>
    <row r="620" spans="1:11" x14ac:dyDescent="0.3">
      <c r="A620" s="9" t="s">
        <v>926</v>
      </c>
      <c r="B620" s="1" t="s">
        <v>927</v>
      </c>
      <c r="C620" s="1" t="s">
        <v>52</v>
      </c>
      <c r="D620" s="1">
        <v>4.3</v>
      </c>
      <c r="E620" s="1">
        <v>3729</v>
      </c>
      <c r="F620" s="1">
        <v>409</v>
      </c>
      <c r="G620" s="1">
        <v>38990</v>
      </c>
      <c r="H620" s="1" t="str">
        <f t="shared" si="18"/>
        <v>20k to 40k</v>
      </c>
      <c r="I620" s="1">
        <v>41990</v>
      </c>
      <c r="J620" s="1" t="s">
        <v>971</v>
      </c>
      <c r="K620" s="10">
        <f t="shared" si="19"/>
        <v>3000</v>
      </c>
    </row>
    <row r="621" spans="1:11" x14ac:dyDescent="0.3">
      <c r="A621" s="9" t="s">
        <v>524</v>
      </c>
      <c r="B621" s="1" t="s">
        <v>526</v>
      </c>
      <c r="C621" s="1" t="s">
        <v>525</v>
      </c>
      <c r="D621" s="1">
        <v>4.2</v>
      </c>
      <c r="E621" s="1">
        <v>37175</v>
      </c>
      <c r="F621" s="1">
        <v>4598</v>
      </c>
      <c r="G621" s="1">
        <v>24999</v>
      </c>
      <c r="H621" s="1" t="str">
        <f t="shared" si="18"/>
        <v>20k to 40k</v>
      </c>
      <c r="I621" s="1">
        <v>29999</v>
      </c>
      <c r="J621" s="1" t="s">
        <v>970</v>
      </c>
      <c r="K621" s="10">
        <f t="shared" si="19"/>
        <v>5000</v>
      </c>
    </row>
    <row r="622" spans="1:11" x14ac:dyDescent="0.3">
      <c r="A622" s="9" t="s">
        <v>727</v>
      </c>
      <c r="B622" s="1" t="s">
        <v>728</v>
      </c>
      <c r="C622" s="1" t="s">
        <v>525</v>
      </c>
      <c r="D622" s="1">
        <v>4.2</v>
      </c>
      <c r="E622" s="1">
        <v>6364</v>
      </c>
      <c r="F622" s="1">
        <v>715</v>
      </c>
      <c r="G622" s="1">
        <v>27999</v>
      </c>
      <c r="H622" s="1" t="str">
        <f t="shared" si="18"/>
        <v>20k to 40k</v>
      </c>
      <c r="I622" s="1">
        <v>33999</v>
      </c>
      <c r="J622" s="1" t="s">
        <v>949</v>
      </c>
      <c r="K622" s="10">
        <f t="shared" si="19"/>
        <v>6000</v>
      </c>
    </row>
    <row r="623" spans="1:11" x14ac:dyDescent="0.3">
      <c r="A623" s="14" t="s">
        <v>524</v>
      </c>
      <c r="B623" s="15" t="s">
        <v>802</v>
      </c>
      <c r="C623" s="15" t="s">
        <v>525</v>
      </c>
      <c r="D623" s="15">
        <v>4.2</v>
      </c>
      <c r="E623" s="15">
        <v>20202</v>
      </c>
      <c r="F623" s="15">
        <v>2560</v>
      </c>
      <c r="G623" s="15">
        <v>26999</v>
      </c>
      <c r="H623" s="15" t="str">
        <f t="shared" si="18"/>
        <v>20k to 40k</v>
      </c>
      <c r="I623" s="15">
        <v>31999</v>
      </c>
      <c r="J623" s="15" t="s">
        <v>978</v>
      </c>
      <c r="K623" s="16">
        <f t="shared" si="19"/>
        <v>5000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0EF46-A7C4-4B72-AC1D-8994F658F677}">
  <dimension ref="A2:H11"/>
  <sheetViews>
    <sheetView workbookViewId="0">
      <selection activeCell="E7" sqref="E7"/>
    </sheetView>
  </sheetViews>
  <sheetFormatPr defaultRowHeight="14.4" x14ac:dyDescent="0.3"/>
  <cols>
    <col min="2" max="2" width="16.33203125" customWidth="1"/>
    <col min="3" max="3" width="10.77734375" customWidth="1"/>
    <col min="4" max="4" width="13.88671875" customWidth="1"/>
    <col min="5" max="5" width="14.21875" customWidth="1"/>
    <col min="6" max="6" width="15.77734375" customWidth="1"/>
    <col min="7" max="7" width="13.88671875" customWidth="1"/>
  </cols>
  <sheetData>
    <row r="2" spans="1:8" x14ac:dyDescent="0.3">
      <c r="A2" s="2" t="s">
        <v>991</v>
      </c>
      <c r="B2" s="3" t="s">
        <v>981</v>
      </c>
      <c r="C2" s="2" t="s">
        <v>2</v>
      </c>
      <c r="D2" s="2" t="s">
        <v>3</v>
      </c>
      <c r="E2" s="2" t="s">
        <v>4</v>
      </c>
      <c r="F2" s="2" t="s">
        <v>6</v>
      </c>
      <c r="G2" s="2" t="s">
        <v>7</v>
      </c>
    </row>
    <row r="3" spans="1:8" x14ac:dyDescent="0.3">
      <c r="A3" s="1">
        <v>1</v>
      </c>
      <c r="B3" s="1" t="s">
        <v>982</v>
      </c>
      <c r="C3" s="6">
        <f>AVERAGE(Flipkart[Ratings])</f>
        <v>4.2672025723472764</v>
      </c>
      <c r="D3" s="6">
        <f>AVERAGE(Flipkart[No_of_ratings])</f>
        <v>47068.581993569132</v>
      </c>
      <c r="E3" s="6">
        <f>AVERAGE(Flipkart[No_of_reviews])</f>
        <v>3393.7041800643087</v>
      </c>
      <c r="F3" s="6">
        <f>AVERAGE(Flipkart[MSP])</f>
        <v>17485.704180064309</v>
      </c>
      <c r="G3" s="6">
        <f>AVERAGE(Flipkart[MRP])</f>
        <v>21866.90192926045</v>
      </c>
    </row>
    <row r="4" spans="1:8" x14ac:dyDescent="0.3">
      <c r="A4" s="1">
        <v>2</v>
      </c>
      <c r="B4" s="1" t="s">
        <v>983</v>
      </c>
      <c r="C4" s="6">
        <f>MEDIAN(Flipkart[Ratings])</f>
        <v>4.3</v>
      </c>
      <c r="D4" s="6">
        <f>MEDIAN(Flipkart[No_of_ratings])</f>
        <v>14318</v>
      </c>
      <c r="E4" s="6">
        <f>MEDIAN(Flipkart[No_of_reviews])</f>
        <v>1277</v>
      </c>
      <c r="F4" s="6">
        <f>MEDIAN(Flipkart[MSP])</f>
        <v>12999</v>
      </c>
      <c r="G4" s="6">
        <f>MEDIAN(Flipkart[MRP])</f>
        <v>16999</v>
      </c>
    </row>
    <row r="5" spans="1:8" x14ac:dyDescent="0.3">
      <c r="A5" s="1">
        <v>3</v>
      </c>
      <c r="B5" s="1" t="s">
        <v>984</v>
      </c>
      <c r="C5" s="6">
        <f>_xlfn.MODE.SNGL(Flipkart[Ratings])</f>
        <v>4.3</v>
      </c>
      <c r="D5" s="6">
        <f>_xlfn.MODE.SNGL(Flipkart[No_of_ratings])</f>
        <v>174464</v>
      </c>
      <c r="E5" s="6">
        <f>_xlfn.MODE.SNGL(Flipkart[No_of_reviews])</f>
        <v>9613</v>
      </c>
      <c r="F5" s="6">
        <f>_xlfn.MODE.SNGL(Flipkart[MSP])</f>
        <v>12999</v>
      </c>
      <c r="G5" s="6">
        <f>_xlfn.MODE.SNGL(Flipkart[MRP])</f>
        <v>16999</v>
      </c>
    </row>
    <row r="6" spans="1:8" x14ac:dyDescent="0.3">
      <c r="A6" s="1">
        <v>4</v>
      </c>
      <c r="B6" s="1" t="s">
        <v>985</v>
      </c>
      <c r="C6" s="6">
        <f>MAX(Flipkart[Ratings])</f>
        <v>4.8</v>
      </c>
      <c r="D6" s="6">
        <f>MAX(Flipkart[No_of_ratings])</f>
        <v>575591</v>
      </c>
      <c r="E6" s="6">
        <f>MAX(Flipkart[No_of_reviews])</f>
        <v>34744</v>
      </c>
      <c r="F6" s="6">
        <f>MAX(Flipkart[MSP])</f>
        <v>114900</v>
      </c>
      <c r="G6" s="6">
        <f>MAX(Flipkart[MRP])</f>
        <v>139900</v>
      </c>
    </row>
    <row r="7" spans="1:8" x14ac:dyDescent="0.3">
      <c r="A7" s="1">
        <v>5</v>
      </c>
      <c r="B7" s="1" t="s">
        <v>986</v>
      </c>
      <c r="C7" s="6">
        <f>MIN(Flipkart[Ratings])</f>
        <v>3.4</v>
      </c>
      <c r="D7" s="6">
        <f>MIN(Flipkart[No_of_ratings])</f>
        <v>9</v>
      </c>
      <c r="E7" s="8">
        <f>MIN(Flipkart[No_of_reviews])</f>
        <v>0</v>
      </c>
      <c r="F7" s="6">
        <f>MIN(Flipkart[MSP])</f>
        <v>679</v>
      </c>
      <c r="G7" s="6">
        <f>MIN(Flipkart[MRP])</f>
        <v>729</v>
      </c>
    </row>
    <row r="8" spans="1:8" x14ac:dyDescent="0.3">
      <c r="A8" s="1">
        <v>6</v>
      </c>
      <c r="B8" s="1" t="s">
        <v>987</v>
      </c>
      <c r="C8" s="6">
        <f>C6-C7</f>
        <v>1.4</v>
      </c>
      <c r="D8" s="6">
        <f>D6-D7</f>
        <v>575582</v>
      </c>
      <c r="E8" s="6">
        <f>E6-E7</f>
        <v>34744</v>
      </c>
      <c r="F8" s="6">
        <f>F6-F7</f>
        <v>114221</v>
      </c>
      <c r="G8" s="6">
        <f>G6-G7</f>
        <v>139171</v>
      </c>
      <c r="H8" s="7"/>
    </row>
    <row r="9" spans="1:8" x14ac:dyDescent="0.3">
      <c r="A9" s="1">
        <v>7</v>
      </c>
      <c r="B9" s="1" t="s">
        <v>988</v>
      </c>
      <c r="C9" s="4">
        <f>_xlfn.VAR.S(Flipkart[Ratings])</f>
        <v>3.550874794828373E-2</v>
      </c>
      <c r="D9" s="6">
        <f>_xlfn.VAR.S(Flipkart[No_of_ratings])</f>
        <v>6002207317.6446352</v>
      </c>
      <c r="E9" s="6">
        <f>_xlfn.VAR.S(Flipkart[No_of_reviews])</f>
        <v>27169824.97515158</v>
      </c>
      <c r="F9" s="6">
        <f>_xlfn.VAR.S(Flipkart[MSP])</f>
        <v>312338842.98159277</v>
      </c>
      <c r="G9" s="6">
        <f>_xlfn.VAR.S(Flipkart[MRP])</f>
        <v>442934925.80840212</v>
      </c>
      <c r="H9" s="7"/>
    </row>
    <row r="10" spans="1:8" x14ac:dyDescent="0.3">
      <c r="A10" s="1">
        <v>8</v>
      </c>
      <c r="B10" s="1" t="s">
        <v>989</v>
      </c>
      <c r="C10" s="6">
        <f>_xlfn.STDEV.S(Flipkart[Ratings])</f>
        <v>0.18843765002855381</v>
      </c>
      <c r="D10" s="6">
        <f>_xlfn.STDEV.S(Flipkart[No_of_ratings])</f>
        <v>77473.913788091508</v>
      </c>
      <c r="E10" s="6">
        <f>_xlfn.STDEV.S(Flipkart[No_of_reviews])</f>
        <v>5212.4682229392611</v>
      </c>
      <c r="F10" s="6">
        <f>_xlfn.STDEV.S(Flipkart[MSP])</f>
        <v>17673.11073302017</v>
      </c>
      <c r="G10" s="6">
        <f>_xlfn.STDEV.S(Flipkart[MRP])</f>
        <v>21046.019239001045</v>
      </c>
    </row>
    <row r="11" spans="1:8" x14ac:dyDescent="0.3">
      <c r="A11" s="1">
        <v>9</v>
      </c>
      <c r="B11" s="1" t="s">
        <v>990</v>
      </c>
      <c r="C11" s="8">
        <f>COUNTA(Flipkart[Ratings])</f>
        <v>622</v>
      </c>
      <c r="D11" s="8">
        <f>COUNTA(Flipkart[No_of_ratings])</f>
        <v>622</v>
      </c>
      <c r="E11" s="8">
        <f>COUNTA(Flipkart[No_of_reviews])</f>
        <v>622</v>
      </c>
      <c r="F11" s="8">
        <f>COUNTA(Flipkart[MSP])</f>
        <v>622</v>
      </c>
      <c r="G11" s="8">
        <f>COUNTA(Flipkart[MRP])</f>
        <v>622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Flipkart</vt:lpstr>
      <vt:lpstr>KPI's</vt:lpstr>
      <vt:lpstr>DASHBOARD</vt:lpstr>
      <vt:lpstr>rATINGS</vt:lpstr>
      <vt:lpstr>MAIN SHEET</vt:lpstr>
      <vt:lpstr>BASIC FUNCTIONS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khushi misar</cp:lastModifiedBy>
  <dcterms:created xsi:type="dcterms:W3CDTF">2024-02-16T12:26:39Z</dcterms:created>
  <dcterms:modified xsi:type="dcterms:W3CDTF">2025-07-30T15:03:36Z</dcterms:modified>
</cp:coreProperties>
</file>