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/>
  <mc:AlternateContent xmlns:mc="http://schemas.openxmlformats.org/markup-compatibility/2006">
    <mc:Choice Requires="x15">
      <x15ac:absPath xmlns:x15ac="http://schemas.microsoft.com/office/spreadsheetml/2010/11/ac" url="C:\2. PROYECTOS CTeI\1. ALFIL\HUILA\"/>
    </mc:Choice>
  </mc:AlternateContent>
  <bookViews>
    <workbookView xWindow="0" yWindow="0" windowWidth="19200" windowHeight="6370"/>
  </bookViews>
  <sheets>
    <sheet name="Resumen" sheetId="1" r:id="rId1"/>
    <sheet name="Proyección" sheetId="2" r:id="rId2"/>
    <sheet name="01. RRHH" sheetId="3" r:id="rId3"/>
    <sheet name="02. Eq y Soft" sheetId="4" r:id="rId4"/>
    <sheet name="03. Capacitac" sheetId="5" r:id="rId5"/>
    <sheet name="04. Serv Tec" sheetId="6" r:id="rId6"/>
    <sheet name="05. Material e Insumos" sheetId="7" r:id="rId7"/>
    <sheet name="06. Protec y Divulgac" sheetId="8" r:id="rId8"/>
    <sheet name="07. Gastos Viajes" sheetId="9" r:id="rId9"/>
    <sheet name="08. Infraest" sheetId="10" r:id="rId10"/>
    <sheet name="09. Adtivos " sheetId="11" r:id="rId11"/>
    <sheet name="10. Intervent" sheetId="12" r:id="rId12"/>
    <sheet name="11. Otros" sheetId="13" r:id="rId13"/>
    <sheet name="12. Modelo presup. infraestruc." sheetId="14" r:id="rId14"/>
  </sheets>
  <calcPr calcId="171027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4" i="12" l="1"/>
  <c r="H14" i="12"/>
  <c r="I14" i="12"/>
  <c r="I15" i="12"/>
  <c r="D42" i="2"/>
  <c r="E42" i="2"/>
  <c r="F42" i="2"/>
  <c r="C42" i="2"/>
  <c r="F11" i="11"/>
  <c r="I11" i="11"/>
  <c r="J11" i="11"/>
  <c r="I12" i="11"/>
  <c r="J12" i="11"/>
  <c r="F13" i="11"/>
  <c r="I13" i="11"/>
  <c r="J13" i="11"/>
  <c r="F14" i="11"/>
  <c r="I14" i="11"/>
  <c r="J14" i="11"/>
  <c r="G15" i="11"/>
  <c r="F15" i="11"/>
  <c r="I15" i="11"/>
  <c r="J15" i="11"/>
  <c r="J16" i="11"/>
  <c r="F41" i="2"/>
  <c r="E41" i="2"/>
  <c r="D41" i="2"/>
  <c r="C41" i="2"/>
  <c r="I13" i="3"/>
  <c r="L13" i="3"/>
  <c r="M13" i="3"/>
  <c r="I14" i="3"/>
  <c r="L14" i="3"/>
  <c r="M14" i="3"/>
  <c r="I15" i="3"/>
  <c r="L15" i="3"/>
  <c r="M15" i="3"/>
  <c r="I16" i="3"/>
  <c r="L16" i="3"/>
  <c r="M16" i="3"/>
  <c r="I17" i="3"/>
  <c r="L17" i="3"/>
  <c r="M17" i="3"/>
  <c r="I18" i="3"/>
  <c r="L18" i="3"/>
  <c r="M18" i="3"/>
  <c r="I19" i="3"/>
  <c r="L19" i="3"/>
  <c r="M19" i="3"/>
  <c r="I20" i="3"/>
  <c r="L20" i="3"/>
  <c r="M20" i="3"/>
  <c r="I21" i="3"/>
  <c r="L21" i="3"/>
  <c r="M21" i="3"/>
  <c r="I22" i="3"/>
  <c r="L22" i="3"/>
  <c r="M22" i="3"/>
  <c r="I23" i="3"/>
  <c r="L23" i="3"/>
  <c r="M23" i="3"/>
  <c r="I24" i="3"/>
  <c r="L24" i="3"/>
  <c r="M24" i="3"/>
  <c r="M25" i="3"/>
  <c r="F33" i="2"/>
  <c r="E33" i="2"/>
  <c r="D33" i="2"/>
  <c r="C33" i="2"/>
  <c r="H12" i="1"/>
  <c r="J25" i="3"/>
  <c r="E12" i="1"/>
  <c r="K25" i="3"/>
  <c r="G12" i="1"/>
  <c r="I12" i="1"/>
  <c r="L25" i="3"/>
  <c r="J12" i="1"/>
  <c r="K12" i="1"/>
  <c r="H13" i="1"/>
  <c r="H21" i="4"/>
  <c r="E13" i="1"/>
  <c r="I21" i="4"/>
  <c r="G13" i="1"/>
  <c r="I13" i="1"/>
  <c r="G14" i="4"/>
  <c r="J14" i="4"/>
  <c r="G15" i="4"/>
  <c r="J15" i="4"/>
  <c r="G16" i="4"/>
  <c r="J16" i="4"/>
  <c r="G17" i="4"/>
  <c r="J17" i="4"/>
  <c r="G18" i="4"/>
  <c r="J18" i="4"/>
  <c r="G19" i="4"/>
  <c r="J19" i="4"/>
  <c r="G20" i="4"/>
  <c r="J20" i="4"/>
  <c r="J21" i="4"/>
  <c r="J13" i="1"/>
  <c r="K13" i="1"/>
  <c r="H14" i="1"/>
  <c r="I16" i="5"/>
  <c r="E14" i="1"/>
  <c r="J16" i="5"/>
  <c r="G14" i="1"/>
  <c r="I14" i="1"/>
  <c r="H12" i="5"/>
  <c r="K12" i="5"/>
  <c r="H13" i="5"/>
  <c r="K13" i="5"/>
  <c r="K16" i="5"/>
  <c r="J14" i="1"/>
  <c r="K14" i="1"/>
  <c r="H15" i="1"/>
  <c r="G14" i="6"/>
  <c r="G19" i="6"/>
  <c r="J15" i="1"/>
  <c r="K15" i="1"/>
  <c r="H16" i="1"/>
  <c r="G16" i="7"/>
  <c r="E16" i="1"/>
  <c r="H16" i="7"/>
  <c r="G16" i="1"/>
  <c r="I16" i="1"/>
  <c r="F13" i="7"/>
  <c r="I13" i="7"/>
  <c r="F14" i="7"/>
  <c r="I14" i="7"/>
  <c r="F15" i="7"/>
  <c r="I15" i="7"/>
  <c r="I16" i="7"/>
  <c r="J16" i="1"/>
  <c r="K16" i="1"/>
  <c r="H17" i="1"/>
  <c r="G18" i="8"/>
  <c r="E17" i="1"/>
  <c r="H18" i="8"/>
  <c r="G17" i="1"/>
  <c r="I17" i="1"/>
  <c r="I18" i="8"/>
  <c r="J17" i="1"/>
  <c r="K17" i="1"/>
  <c r="H18" i="1"/>
  <c r="L16" i="9"/>
  <c r="L17" i="9"/>
  <c r="E18" i="1"/>
  <c r="M16" i="9"/>
  <c r="M17" i="9"/>
  <c r="G18" i="1"/>
  <c r="I18" i="1"/>
  <c r="N12" i="9"/>
  <c r="G13" i="9"/>
  <c r="I13" i="9"/>
  <c r="K13" i="9"/>
  <c r="N13" i="9"/>
  <c r="G14" i="9"/>
  <c r="I14" i="9"/>
  <c r="K14" i="9"/>
  <c r="N14" i="9"/>
  <c r="G16" i="9"/>
  <c r="I16" i="9"/>
  <c r="K16" i="9"/>
  <c r="N16" i="9"/>
  <c r="N17" i="9"/>
  <c r="J18" i="1"/>
  <c r="K18" i="1"/>
  <c r="D16" i="10"/>
  <c r="D19" i="1"/>
  <c r="H19" i="1"/>
  <c r="E16" i="10"/>
  <c r="E19" i="1"/>
  <c r="F16" i="10"/>
  <c r="G19" i="1"/>
  <c r="I19" i="1"/>
  <c r="G16" i="10"/>
  <c r="J19" i="1"/>
  <c r="K19" i="1"/>
  <c r="H20" i="1"/>
  <c r="G16" i="11"/>
  <c r="E20" i="1"/>
  <c r="H16" i="11"/>
  <c r="G20" i="1"/>
  <c r="I20" i="1"/>
  <c r="I16" i="11"/>
  <c r="J20" i="1"/>
  <c r="K20" i="1"/>
  <c r="H21" i="1"/>
  <c r="F15" i="12"/>
  <c r="E21" i="1"/>
  <c r="G15" i="12"/>
  <c r="G21" i="1"/>
  <c r="I21" i="1"/>
  <c r="H15" i="12"/>
  <c r="J21" i="1"/>
  <c r="K21" i="1"/>
  <c r="H22" i="1"/>
  <c r="E19" i="13"/>
  <c r="E22" i="1"/>
  <c r="F19" i="13"/>
  <c r="G22" i="1"/>
  <c r="I22" i="1"/>
  <c r="G11" i="13"/>
  <c r="G12" i="13"/>
  <c r="G13" i="13"/>
  <c r="G14" i="13"/>
  <c r="G15" i="13"/>
  <c r="G16" i="13"/>
  <c r="G19" i="13"/>
  <c r="J22" i="1"/>
  <c r="K22" i="1"/>
  <c r="K23" i="1"/>
  <c r="F55" i="2"/>
  <c r="F57" i="2"/>
  <c r="F53" i="2"/>
  <c r="F54" i="2"/>
  <c r="F56" i="2"/>
  <c r="F52" i="2"/>
  <c r="F51" i="2"/>
  <c r="J23" i="1"/>
  <c r="L12" i="5"/>
  <c r="L13" i="5"/>
  <c r="L16" i="5"/>
  <c r="H11" i="13"/>
  <c r="F58" i="2"/>
  <c r="D29" i="2"/>
  <c r="C29" i="2"/>
  <c r="H23" i="1"/>
  <c r="C28" i="2"/>
  <c r="C30" i="2"/>
  <c r="J13" i="7"/>
  <c r="J14" i="7"/>
  <c r="J15" i="7"/>
  <c r="J16" i="7"/>
  <c r="J18" i="8"/>
  <c r="C38" i="2"/>
  <c r="C45" i="2"/>
  <c r="D26" i="2"/>
  <c r="D30" i="2"/>
  <c r="D35" i="2"/>
  <c r="D36" i="2"/>
  <c r="D39" i="2"/>
  <c r="D45" i="2"/>
  <c r="G43" i="2"/>
  <c r="E36" i="2"/>
  <c r="E39" i="2"/>
  <c r="G39" i="2"/>
  <c r="H16" i="13"/>
  <c r="G124" i="14"/>
  <c r="G125" i="14"/>
  <c r="G120" i="14"/>
  <c r="G121" i="14"/>
  <c r="G116" i="14"/>
  <c r="G117" i="14"/>
  <c r="G112" i="14"/>
  <c r="G113" i="14"/>
  <c r="G108" i="14"/>
  <c r="G109" i="14"/>
  <c r="G104" i="14"/>
  <c r="G105" i="14"/>
  <c r="G100" i="14"/>
  <c r="G101" i="14"/>
  <c r="G96" i="14"/>
  <c r="G97" i="14"/>
  <c r="G92" i="14"/>
  <c r="G93" i="14"/>
  <c r="G88" i="14"/>
  <c r="G89" i="14"/>
  <c r="G84" i="14"/>
  <c r="G85" i="14"/>
  <c r="G72" i="14"/>
  <c r="G74" i="14"/>
  <c r="G76" i="14"/>
  <c r="G78" i="14"/>
  <c r="G80" i="14"/>
  <c r="G81" i="14"/>
  <c r="G67" i="14"/>
  <c r="G68" i="14"/>
  <c r="G64" i="14"/>
  <c r="G65" i="14"/>
  <c r="G60" i="14"/>
  <c r="G61" i="14"/>
  <c r="G56" i="14"/>
  <c r="G57" i="14"/>
  <c r="G52" i="14"/>
  <c r="G53" i="14"/>
  <c r="G48" i="14"/>
  <c r="G49" i="14"/>
  <c r="G40" i="14"/>
  <c r="G42" i="14"/>
  <c r="G44" i="14"/>
  <c r="G45" i="14"/>
  <c r="G33" i="14"/>
  <c r="G35" i="14"/>
  <c r="G37" i="14"/>
  <c r="G38" i="14"/>
  <c r="G28" i="14"/>
  <c r="G30" i="14"/>
  <c r="G31" i="14"/>
  <c r="G23" i="14"/>
  <c r="G24" i="14"/>
  <c r="G19" i="14"/>
  <c r="G20" i="14"/>
  <c r="G130" i="14"/>
  <c r="G131" i="14"/>
  <c r="G132" i="14"/>
  <c r="G133" i="14"/>
  <c r="G135" i="14"/>
  <c r="G137" i="14"/>
  <c r="H12" i="13"/>
  <c r="H13" i="13"/>
  <c r="H14" i="13"/>
  <c r="H15" i="13"/>
  <c r="H19" i="13"/>
  <c r="D19" i="13"/>
  <c r="E15" i="12"/>
  <c r="F16" i="11"/>
  <c r="H11" i="10"/>
  <c r="H12" i="10"/>
  <c r="H13" i="10"/>
  <c r="H14" i="10"/>
  <c r="H15" i="10"/>
  <c r="H16" i="10"/>
  <c r="O12" i="9"/>
  <c r="O13" i="9"/>
  <c r="O14" i="9"/>
  <c r="O16" i="9"/>
  <c r="O17" i="9"/>
  <c r="I12" i="9"/>
  <c r="K12" i="9"/>
  <c r="K17" i="9"/>
  <c r="I17" i="9"/>
  <c r="G17" i="9"/>
  <c r="E16" i="8"/>
  <c r="F16" i="8"/>
  <c r="E17" i="8"/>
  <c r="F17" i="8"/>
  <c r="F18" i="8"/>
  <c r="F16" i="7"/>
  <c r="H14" i="6"/>
  <c r="H19" i="6"/>
  <c r="F19" i="6"/>
  <c r="E19" i="6"/>
  <c r="D19" i="6"/>
  <c r="J15" i="5"/>
  <c r="H15" i="5"/>
  <c r="K15" i="5"/>
  <c r="L15" i="5"/>
  <c r="K14" i="4"/>
  <c r="K15" i="4"/>
  <c r="K16" i="4"/>
  <c r="K17" i="4"/>
  <c r="K18" i="4"/>
  <c r="K19" i="4"/>
  <c r="K20" i="4"/>
  <c r="K21" i="4"/>
  <c r="G21" i="4"/>
  <c r="I25" i="3"/>
  <c r="G32" i="2"/>
  <c r="G33" i="2"/>
  <c r="G34" i="2"/>
  <c r="G35" i="2"/>
  <c r="F36" i="2"/>
  <c r="G36" i="2"/>
  <c r="G37" i="2"/>
  <c r="G38" i="2"/>
  <c r="G40" i="2"/>
  <c r="G41" i="2"/>
  <c r="G42" i="2"/>
  <c r="G44" i="2"/>
  <c r="G45" i="2"/>
  <c r="E26" i="2"/>
  <c r="E29" i="2"/>
  <c r="E30" i="2"/>
  <c r="E45" i="2"/>
  <c r="F26" i="2"/>
  <c r="F29" i="2"/>
  <c r="F30" i="2"/>
  <c r="F45" i="2"/>
  <c r="G31" i="2"/>
  <c r="G29" i="2"/>
  <c r="G28" i="2"/>
  <c r="G27" i="2"/>
  <c r="G25" i="2"/>
  <c r="C13" i="2"/>
  <c r="I23" i="1"/>
  <c r="G23" i="1"/>
  <c r="F23" i="1"/>
  <c r="E23" i="1"/>
  <c r="D23" i="1"/>
</calcChain>
</file>

<file path=xl/sharedStrings.xml><?xml version="1.0" encoding="utf-8"?>
<sst xmlns="http://schemas.openxmlformats.org/spreadsheetml/2006/main" count="430" uniqueCount="245">
  <si>
    <t>DESCRIPCIÓN DE LOS GASTOS DE TALENTO HUMANO</t>
  </si>
  <si>
    <t>RESUMEN DEL PRESUPUESTO</t>
  </si>
  <si>
    <t>FORMATO DE PROYECCION FINANCIERA</t>
  </si>
  <si>
    <t>RESUMEN</t>
  </si>
  <si>
    <t>FUENTES</t>
  </si>
  <si>
    <t>Pesos Colombianos</t>
  </si>
  <si>
    <t>CONTRAPARTIDA</t>
  </si>
  <si>
    <t>SGR</t>
  </si>
  <si>
    <t xml:space="preserve">Nombre o Título del Programa o Proyecto: </t>
  </si>
  <si>
    <t xml:space="preserve">Ejecutor: </t>
  </si>
  <si>
    <t>Departamento de Bolívar</t>
  </si>
  <si>
    <t>|</t>
  </si>
  <si>
    <t xml:space="preserve">Valor: </t>
  </si>
  <si>
    <t>TOTAL</t>
  </si>
  <si>
    <t>TOTAL DE CONTRAPARTIDA</t>
  </si>
  <si>
    <t>Efectivo</t>
  </si>
  <si>
    <t>RUBROS</t>
  </si>
  <si>
    <t>Especie</t>
  </si>
  <si>
    <t xml:space="preserve">Duración del Proyecto: </t>
  </si>
  <si>
    <t>Desde</t>
  </si>
  <si>
    <t>Hasta</t>
  </si>
  <si>
    <t xml:space="preserve">Periodo de Ejecución: </t>
  </si>
  <si>
    <t>NOMBRE</t>
  </si>
  <si>
    <t>01.</t>
  </si>
  <si>
    <t>Talento humano</t>
  </si>
  <si>
    <t>PROYECCIÓN FINANCIERA DETALLADA</t>
  </si>
  <si>
    <t>INSTITUCIÓN</t>
  </si>
  <si>
    <t>FORMACIÓN ACADÉMICA</t>
  </si>
  <si>
    <t>AÑO 1</t>
  </si>
  <si>
    <t>FUNCIÓN</t>
  </si>
  <si>
    <t xml:space="preserve">DEDICACIÓN </t>
  </si>
  <si>
    <t>Meses</t>
  </si>
  <si>
    <t>VALOR MES ($)</t>
  </si>
  <si>
    <t>AÑO 2</t>
  </si>
  <si>
    <t>AÑO 3</t>
  </si>
  <si>
    <t>AÑO 4</t>
  </si>
  <si>
    <t>INGRESOS</t>
  </si>
  <si>
    <t>Saldo inicial Efectivo</t>
  </si>
  <si>
    <t>Ingresos Gobernacion</t>
  </si>
  <si>
    <t>Ingeniero con maestría o especialización en temas relacionados con las TIC o ciencias económicas</t>
  </si>
  <si>
    <t>Ingresos OTROS</t>
  </si>
  <si>
    <t>Giro Sistema General de Regalías</t>
  </si>
  <si>
    <t>02.</t>
  </si>
  <si>
    <t>Equipos y software</t>
  </si>
  <si>
    <t>03.</t>
  </si>
  <si>
    <t>Capacitación y participación en eventos</t>
  </si>
  <si>
    <t>04.</t>
  </si>
  <si>
    <t>Servicios tecnológicos y pruebas</t>
  </si>
  <si>
    <t>EGRESOS POR RUBROS</t>
  </si>
  <si>
    <t>05.</t>
  </si>
  <si>
    <t>Materiales, insumos y documentación</t>
  </si>
  <si>
    <t>06.</t>
  </si>
  <si>
    <t>Protección de conocimiento y divulgación</t>
  </si>
  <si>
    <t>Servicios tecnologicos y pruebas</t>
  </si>
  <si>
    <t>07.</t>
  </si>
  <si>
    <t>Gastos de viaje</t>
  </si>
  <si>
    <t>08.</t>
  </si>
  <si>
    <t>Infraestructura</t>
  </si>
  <si>
    <t>09.</t>
  </si>
  <si>
    <t xml:space="preserve">Administrativos </t>
  </si>
  <si>
    <t>10.</t>
  </si>
  <si>
    <t>Interventoria</t>
  </si>
  <si>
    <t>11.</t>
  </si>
  <si>
    <t>Otros</t>
  </si>
  <si>
    <t>TOTAL (I-E)</t>
  </si>
  <si>
    <t>PROGRAMACIÓN DE DESEMBOLSOS</t>
  </si>
  <si>
    <t>Desembolso</t>
  </si>
  <si>
    <t>Fecha Estimada de solicitud</t>
  </si>
  <si>
    <t>Periodo de Cobertura</t>
  </si>
  <si>
    <t>Valor</t>
  </si>
  <si>
    <t xml:space="preserve">Desde </t>
  </si>
  <si>
    <t>Mes 1</t>
  </si>
  <si>
    <t>Mes 6</t>
  </si>
  <si>
    <t>Mes 7</t>
  </si>
  <si>
    <t>Mes 12</t>
  </si>
  <si>
    <t>Mes 13</t>
  </si>
  <si>
    <t>Mes 18</t>
  </si>
  <si>
    <t>Mes 19</t>
  </si>
  <si>
    <t>Mes 24</t>
  </si>
  <si>
    <t>Mes 25</t>
  </si>
  <si>
    <t>Mes 30</t>
  </si>
  <si>
    <t>Mes 31</t>
  </si>
  <si>
    <t>Mes 36</t>
  </si>
  <si>
    <t>Mes 37</t>
  </si>
  <si>
    <t>Mes 40</t>
  </si>
  <si>
    <t>DESCRIPCIÓN Y CUANTIFICACIÓN DE LOS EQUIPOS Y SOFTWARE</t>
  </si>
  <si>
    <t>GOB</t>
  </si>
  <si>
    <t>OTRO</t>
  </si>
  <si>
    <t>EQUIPOS Y SOFTWARE</t>
  </si>
  <si>
    <t>JUSTIFICACIÓN</t>
  </si>
  <si>
    <t xml:space="preserve">CANTIDAD </t>
  </si>
  <si>
    <t>PROPIEDAD/ADMINISTRACIÓN</t>
  </si>
  <si>
    <t>VALOR UNITARIO</t>
  </si>
  <si>
    <t>DESCRIPCIÓN DE CAPACITACIÓN Y EVENTOS</t>
  </si>
  <si>
    <t>Proveedor</t>
  </si>
  <si>
    <t>Tema de la capacitación o evento</t>
  </si>
  <si>
    <t>Ciudad</t>
  </si>
  <si>
    <t>No. de días</t>
  </si>
  <si>
    <t>No. De personas</t>
  </si>
  <si>
    <t>Costo de capacitación por persona</t>
  </si>
  <si>
    <t>Total</t>
  </si>
  <si>
    <t>DESCRIPCIÓN Y CUANTIFICACIÓN DE LOS SERVICIOS TECNOLÓGICOS Y PRUEBAS</t>
  </si>
  <si>
    <t>SERVICIOS TECNOLÓGICOS Y PRUEBAS</t>
  </si>
  <si>
    <t>COSTO</t>
  </si>
  <si>
    <t>DESCRIPCIÓN DE MATERIALES, INSUMOS Y DOCUMENTACIÓN</t>
  </si>
  <si>
    <t>GOBE</t>
  </si>
  <si>
    <t>OTROS</t>
  </si>
  <si>
    <t>MATERIALES, INSUMOS Y DOCUMENTACION</t>
  </si>
  <si>
    <t>DESCRIPCIÓN PROTECCIÓN DE CONOCIMIENTO Y DIVULGACIÓN</t>
  </si>
  <si>
    <t>ACTIVICADES DE PROTECCIÓN DE CONOCIMIENTO Y DIVULGACIÓN</t>
  </si>
  <si>
    <t>DESCRIPCIÓN Y CUANTIFICACIÓN DE COSTOS DE DESPLAZAMIENTOS</t>
  </si>
  <si>
    <t>DESPLAZAMIENTO (origen y destino)</t>
  </si>
  <si>
    <t>JUSTIFICACION</t>
  </si>
  <si>
    <t>No. De Días</t>
  </si>
  <si>
    <t>No. De Personas</t>
  </si>
  <si>
    <t>Costo de pasaje unitario</t>
  </si>
  <si>
    <t>Costo total de pasajes</t>
  </si>
  <si>
    <t>Costo de estadía unitario</t>
  </si>
  <si>
    <t>Costo total estadía</t>
  </si>
  <si>
    <t>Cantidad</t>
  </si>
  <si>
    <t>Tipo de infraestructura requerida (construcción, adecuación o mejora)</t>
  </si>
  <si>
    <t>Descripción</t>
  </si>
  <si>
    <t>DESCRIPCIÓN Y CUANTIFICACIÓN DE COSTOS ADMINISTRATIVOS</t>
  </si>
  <si>
    <t>COSTOS ADMINISTRATIVOS</t>
  </si>
  <si>
    <t>Administración Técnica y Seguimiento  a través de personal técnico</t>
  </si>
  <si>
    <t>Apoyar las actividades logísticas y operativos del desarrollo del proyecto</t>
  </si>
  <si>
    <t>DESCRIPCIÓN Y CUANTIFICACIÓN DE INTERVENTORIA</t>
  </si>
  <si>
    <t>INTERVENTORIA</t>
  </si>
  <si>
    <t>Ejecutar y hacer seguimiento a los diferentes componentes del proyecto</t>
  </si>
  <si>
    <t>NOMBRE DEL PROYECTO</t>
  </si>
  <si>
    <t>CUADRO DE CANTIDADES Y PRECIOS</t>
  </si>
  <si>
    <t>FECHA :</t>
  </si>
  <si>
    <t>ITEM</t>
  </si>
  <si>
    <t>UND</t>
  </si>
  <si>
    <t>CANTIDAD</t>
  </si>
  <si>
    <t>VR. UNITARIO</t>
  </si>
  <si>
    <t>VR. TOTAL</t>
  </si>
  <si>
    <t>PRELIMINARES</t>
  </si>
  <si>
    <t>OBRAS PRELIMINARES</t>
  </si>
  <si>
    <t>Globales, unidades, Metros cuadrados, Metro cubicos, etc</t>
  </si>
  <si>
    <t xml:space="preserve">SUBTOTAL PRELIMINARES  </t>
  </si>
  <si>
    <t>CIMENTACION</t>
  </si>
  <si>
    <t>EXCAVACIONES   Y LLENOS</t>
  </si>
  <si>
    <t xml:space="preserve">SUBTOTAL CIMIENTOS  </t>
  </si>
  <si>
    <t>DESAGÜES E INSTALACIONES SUBTERRANEAS</t>
  </si>
  <si>
    <t xml:space="preserve">ACTIVIDADES PRELIMINARES </t>
  </si>
  <si>
    <t>MOVIMIENTO DE TIERRA</t>
  </si>
  <si>
    <t xml:space="preserve">SUBTOTAL ACTIVIDADES PRELIMINARES INSTALACIONES HIDROSANITARIAS  </t>
  </si>
  <si>
    <t xml:space="preserve">SUMINISTRO Y COLOCACION DE TUBERIAS Y ACCESORIOS RED DE AGUAS RESIDUALES </t>
  </si>
  <si>
    <t xml:space="preserve">OBRAS EN CONCRETO RED DE AGUAS RESIDUALES </t>
  </si>
  <si>
    <t xml:space="preserve">OBRAS VARIAS RED DE AGUAS RESIDUALES </t>
  </si>
  <si>
    <t>SUBTOTAL RED DE AGUAS RESIDUALES PARA EL BLOQUE D</t>
  </si>
  <si>
    <t>SUMINISTRO Y COLOCACION DE TUBERIAS Y ACCESORIOS RED DE AGUAS LLUVIAS</t>
  </si>
  <si>
    <t>OBRAS EN CONCRETO RED DE AGUAS LLUVIAS</t>
  </si>
  <si>
    <t>OBRAS VARIAS RED DE AGUAS LLUVIAS</t>
  </si>
  <si>
    <t>SUBTOTAL RED DE AGUAS LLUVIIAS PARA EL BLOQUE D</t>
  </si>
  <si>
    <t>ESTRUCTURAS EN CONCRETO Y METALICAS</t>
  </si>
  <si>
    <t>ESTRUCTURAS EN CONCRETO</t>
  </si>
  <si>
    <t>SUBTOTAL ESTRUCTURAS EN CONCRETO Y METALICAS</t>
  </si>
  <si>
    <t xml:space="preserve">MAMPOSTERIA </t>
  </si>
  <si>
    <t>MAMPOSTERIA EN BLOQUE Y ARCILLA</t>
  </si>
  <si>
    <t xml:space="preserve">SUBTOTAL MAMPOSTERIA  </t>
  </si>
  <si>
    <t xml:space="preserve">PREFABRICADOS </t>
  </si>
  <si>
    <t>ELEMENTOS PREFABRICADOS EN CONCRETO Y FIBROCEMENTO</t>
  </si>
  <si>
    <t xml:space="preserve">SUBTOTAL PREFABRICADOS  </t>
  </si>
  <si>
    <t>INSTALACION HIDRAULICA Y DE GAS</t>
  </si>
  <si>
    <t>RED DE AGUA POTABLE PARA EL BLOQUE D</t>
  </si>
  <si>
    <t>SUBTOTAL RED DE AGUA POTABLE PARA EL BLOQUE D</t>
  </si>
  <si>
    <t>RED CONTRA INCENDIOS BLOQUE D
 SUMINISTRO Y COLOCACION DE TUBERIAS Y ACCESORIOS</t>
  </si>
  <si>
    <t>SUBTOTAL RED CONTRA INCENDIOS BLOQUE D</t>
  </si>
  <si>
    <t xml:space="preserve">INSTALACIONES DE RED GAS </t>
  </si>
  <si>
    <t xml:space="preserve">SUBTOTAL INSTALACIONES DE RED GAS </t>
  </si>
  <si>
    <t xml:space="preserve">INSTALACION ELECTRICA, TELEFONICA Y COMUNICACIONES </t>
  </si>
  <si>
    <t>SALIDAS DE ALUMBRADO Y TOMAS</t>
  </si>
  <si>
    <t>TOMAS</t>
  </si>
  <si>
    <t>ACOMETIDAS</t>
  </si>
  <si>
    <t>CAMARAS ELECTRICAS</t>
  </si>
  <si>
    <t>SISTEMA DE PUESTA A TIERRA</t>
  </si>
  <si>
    <t>CARCAMO</t>
  </si>
  <si>
    <t xml:space="preserve">SUBTOTAL INSTALACION ELECTRICA, TELEFONICA Y COMUNICACIONES </t>
  </si>
  <si>
    <t xml:space="preserve"> EQUIPOS ESPECIALES</t>
  </si>
  <si>
    <t>INSTALACIONES DE EQUIPOS ESPECIALES</t>
  </si>
  <si>
    <t xml:space="preserve">SUBTOTAL EQUIPOS ESPECIALES </t>
  </si>
  <si>
    <t>PAÑETES</t>
  </si>
  <si>
    <t>SOBRE MUROS Y PLACAS</t>
  </si>
  <si>
    <t xml:space="preserve">SUBTOTAL PAÑETES  </t>
  </si>
  <si>
    <t>PISOS</t>
  </si>
  <si>
    <t>PISOS Y AFINADOS</t>
  </si>
  <si>
    <t xml:space="preserve">SUBTOTAL PISOS </t>
  </si>
  <si>
    <t>CUBIERTA E IMPERMEABILIZACIONES</t>
  </si>
  <si>
    <t xml:space="preserve">SUBTOTAL CUBIERTA E IMPERMEABILIZACIONES  </t>
  </si>
  <si>
    <t>CARPINTERIA METALICA</t>
  </si>
  <si>
    <t>CARPINTERIA EN LAMINA  Y ALUMINIO</t>
  </si>
  <si>
    <t>SUBTOTAL CARPINTERIA METELICA</t>
  </si>
  <si>
    <t>ENCHAPES</t>
  </si>
  <si>
    <t>ENCHAPES SOBRE MUROS</t>
  </si>
  <si>
    <t xml:space="preserve">SUBTOTAL ENCHAPES  </t>
  </si>
  <si>
    <t>APARATOS SANITARIOS</t>
  </si>
  <si>
    <t>APARATOS SANITARIOS Y ACCESORIOS</t>
  </si>
  <si>
    <t>SUBTOTAL APARATOS SANITARIOS</t>
  </si>
  <si>
    <t>CIELORASOS Y DIVISIONES</t>
  </si>
  <si>
    <t>CIELORASOS - DIVISIONES Y OTROS</t>
  </si>
  <si>
    <t xml:space="preserve">SUBTOTAL CIELORASOS Y DIVISIONES  </t>
  </si>
  <si>
    <t>PINTURA</t>
  </si>
  <si>
    <t>PINTURAS Y ESTUCOS SOBRE MAMPOSTERIA</t>
  </si>
  <si>
    <t xml:space="preserve">SUBTOTAL PINTURA  </t>
  </si>
  <si>
    <t>CONSTRUCCIONES ESPECIALES</t>
  </si>
  <si>
    <t>FACHADAS</t>
  </si>
  <si>
    <t xml:space="preserve">SUBTOTAL CERRADURAS Y VIDRIOS  </t>
  </si>
  <si>
    <t>OBRAS EXTERIORES</t>
  </si>
  <si>
    <t>MOVIMIENTO DE TIERRAS - ZONAS DURAS Y PLAZOLETAS</t>
  </si>
  <si>
    <t xml:space="preserve">SUBTOTAL OBRAS EXTERIORES  </t>
  </si>
  <si>
    <t>ASEO Y VARIOS</t>
  </si>
  <si>
    <t>TOTAL COSTOS DIRECTOS</t>
  </si>
  <si>
    <t xml:space="preserve">ADMINISTRACION </t>
  </si>
  <si>
    <t xml:space="preserve">IMPREVISTOS </t>
  </si>
  <si>
    <t xml:space="preserve">UTILIDAD </t>
  </si>
  <si>
    <t>IVA (16% UTILIDAD)</t>
  </si>
  <si>
    <t>VALOR TOTAL</t>
  </si>
  <si>
    <t>ESTRUCTURACIÓN, IMPLEMENTACIÓN Y CONSOLIDACIÓN DE UNA INFRAESTRUCTURA DE DATOS ESTADÍSTICOS Y ESPACIALES SURCOLOMBIANA - IDEESUR</t>
  </si>
  <si>
    <t>RECURSOS FONDO DE FDR SGR</t>
  </si>
  <si>
    <t>Gerente del proyecto</t>
  </si>
  <si>
    <t>Gestionar y administrar la planeación y ejecución del proyecto</t>
  </si>
  <si>
    <t>Auxiliar administrativa</t>
  </si>
  <si>
    <t>Profesional sin experiencia</t>
  </si>
  <si>
    <t>Auxiliar de investigación</t>
  </si>
  <si>
    <t>Profesional con experiencia en proyectos de inversión regional</t>
  </si>
  <si>
    <t>Asesor TI</t>
  </si>
  <si>
    <t>Ingeniero de sistemas con maestría y conocimientos en SIG y sistemas de información integrales</t>
  </si>
  <si>
    <t>Ingeniero de sistemas con maestría y conocimientos en modelado de datos y big data</t>
  </si>
  <si>
    <t>Arquitecto de software</t>
  </si>
  <si>
    <t>Ingeniero de sistemas con maestria en arquitectura de software y experiencia en SIG</t>
  </si>
  <si>
    <t>Desarrollador</t>
  </si>
  <si>
    <t>Ingeniero de sistemas con maestria o especializacion en desarrollo de software</t>
  </si>
  <si>
    <t>Asistente</t>
  </si>
  <si>
    <t>Profesional con experiencia en formulación de proyectos</t>
  </si>
  <si>
    <t>Profesional con maestría y experiencia en generación de políticas</t>
  </si>
  <si>
    <t>Administrador de BD</t>
  </si>
  <si>
    <t>Ingeniero de sistemas con maestría y conocimientos avanzados en bases de datos</t>
  </si>
  <si>
    <t>Analista de software</t>
  </si>
  <si>
    <t>Ingeniero de sistemas con maestría en desarrollo de software</t>
  </si>
  <si>
    <t>Material</t>
  </si>
  <si>
    <t>Insumos</t>
  </si>
  <si>
    <t>Infraestructura como servicio (IaaS)</t>
  </si>
  <si>
    <t>Alojamiento de la infraestructura del sistema  por 4 años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</si>
</sst>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2" formatCode="_-&quot;$&quot;* #,##0_-;\-&quot;$&quot;* #,##0_-;_-&quot;$&quot;* &quot;-&quot;_-;_-@_-"/>
    <numFmt numFmtId="41" formatCode="_-* #,##0_-;\-* #,##0_-;_-* &quot;-&quot;_-;_-@_-"/>
    <numFmt numFmtId="164" formatCode="_(&quot;$&quot;\ * #,##0_);_(&quot;$&quot;\ * \(#,##0\);_(&quot;$&quot;\ * &quot;-&quot;??_);_(@_)"/>
    <numFmt numFmtId="165" formatCode="_-[$$-240A]* #,##0.00_-;\-[$$-240A]* #,##0.00_-;_-[$$-240A]* &quot;-&quot;??_-;_-@"/>
    <numFmt numFmtId="166" formatCode="_([$$-240A]\ * #,##0.00_);_([$$-240A]\ * \(#,##0.00\);_([$$-240A]\ * &quot;-&quot;??_);_(@_)"/>
    <numFmt numFmtId="167" formatCode="_([$$-240A]\ * #,##0_);_([$$-240A]\ * \(#,##0\);_([$$-240A]\ * &quot;-&quot;??_);_(@_)"/>
    <numFmt numFmtId="168" formatCode="_(* #,##0_);_(* \(#,##0\);_(* &quot;-&quot;_);_(@_)"/>
    <numFmt numFmtId="169" formatCode="_(&quot;$&quot;\ * #,##0.00_);_(&quot;$&quot;\ * \(#,##0.00\);_(&quot;$&quot;\ * &quot;-&quot;??_);_(@_)"/>
    <numFmt numFmtId="170" formatCode="_(* #,##0_);_(* \(#,##0\);_(* &quot;-&quot;??_);_(@_)"/>
    <numFmt numFmtId="171" formatCode="_(* #,##0.00_);_(* \(#,##0.00\);_(* &quot;-&quot;??_);_(@_)"/>
    <numFmt numFmtId="172" formatCode="&quot;$&quot;\ #,##0"/>
    <numFmt numFmtId="173" formatCode="_([$$-240A]\ * #,##0.000_);_([$$-240A]\ * \(#,##0.000\);_([$$-240A]\ * &quot;-&quot;??_);_(@_)"/>
  </numFmts>
  <fonts count="23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color rgb="FFDD0806"/>
      <name val="Calibri"/>
      <family val="2"/>
    </font>
    <font>
      <b/>
      <sz val="12"/>
      <color rgb="FFDD0806"/>
      <name val="Calibri"/>
      <family val="2"/>
    </font>
    <font>
      <b/>
      <sz val="11"/>
      <color rgb="FF00000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0"/>
      <color rgb="FF000000"/>
      <name val="Calibri"/>
      <family val="2"/>
    </font>
    <font>
      <sz val="11"/>
      <name val="Calibri"/>
      <family val="2"/>
    </font>
    <font>
      <sz val="12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0"/>
      <color rgb="FF000000"/>
      <name val="Tahoma"/>
      <family val="2"/>
    </font>
    <font>
      <sz val="9"/>
      <color rgb="FF000000"/>
      <name val="Tahoma"/>
      <family val="2"/>
    </font>
    <font>
      <sz val="9"/>
      <name val="Tahoma"/>
      <family val="2"/>
    </font>
    <font>
      <b/>
      <sz val="9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Calibri"/>
      <family val="2"/>
    </font>
    <font>
      <sz val="10"/>
      <color rgb="FF000000"/>
      <name val="Calibri"/>
      <family val="2"/>
    </font>
    <font>
      <b/>
      <sz val="9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4EE257"/>
        <bgColor rgb="FF4EE257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90713A"/>
        <bgColor rgb="FF90713A"/>
      </patternFill>
    </fill>
    <fill>
      <patternFill patternType="solid">
        <fgColor theme="0"/>
        <bgColor rgb="FFFF6600"/>
      </patternFill>
    </fill>
  </fills>
  <borders count="3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42" fontId="22" fillId="0" borderId="0" applyFont="0" applyFill="0" applyBorder="0" applyAlignment="0" applyProtection="0"/>
  </cellStyleXfs>
  <cellXfs count="244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0" fontId="0" fillId="2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65" fontId="0" fillId="0" borderId="0" xfId="0" applyNumberFormat="1" applyFont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166" fontId="0" fillId="0" borderId="6" xfId="0" applyNumberFormat="1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167" fontId="0" fillId="0" borderId="6" xfId="0" applyNumberFormat="1" applyFont="1" applyBorder="1" applyAlignment="1">
      <alignment horizontal="left" vertical="center" wrapText="1"/>
    </xf>
    <xf numFmtId="17" fontId="4" fillId="2" borderId="6" xfId="0" applyNumberFormat="1" applyFont="1" applyFill="1" applyBorder="1" applyAlignment="1">
      <alignment horizontal="center" vertical="center" wrapText="1"/>
    </xf>
    <xf numFmtId="167" fontId="0" fillId="0" borderId="6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2" borderId="6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9" fontId="0" fillId="0" borderId="0" xfId="0" applyNumberFormat="1" applyFont="1" applyAlignment="1">
      <alignment horizontal="center" vertical="center" wrapText="1"/>
    </xf>
    <xf numFmtId="9" fontId="10" fillId="0" borderId="6" xfId="0" applyNumberFormat="1" applyFont="1" applyBorder="1" applyAlignment="1">
      <alignment horizontal="center" vertical="center" wrapText="1"/>
    </xf>
    <xf numFmtId="167" fontId="10" fillId="0" borderId="6" xfId="0" applyNumberFormat="1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166" fontId="10" fillId="0" borderId="6" xfId="0" applyNumberFormat="1" applyFont="1" applyBorder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167" fontId="8" fillId="0" borderId="6" xfId="0" applyNumberFormat="1" applyFont="1" applyBorder="1" applyAlignment="1">
      <alignment horizontal="center" vertical="center" wrapText="1"/>
    </xf>
    <xf numFmtId="167" fontId="10" fillId="0" borderId="8" xfId="0" applyNumberFormat="1" applyFont="1" applyBorder="1" applyAlignment="1">
      <alignment horizontal="center" vertical="center" wrapText="1"/>
    </xf>
    <xf numFmtId="166" fontId="0" fillId="0" borderId="0" xfId="0" applyNumberFormat="1" applyFont="1" applyAlignment="1">
      <alignment horizontal="center" vertical="center" wrapText="1"/>
    </xf>
    <xf numFmtId="167" fontId="0" fillId="2" borderId="0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17" fontId="0" fillId="2" borderId="6" xfId="0" applyNumberFormat="1" applyFont="1" applyFill="1" applyBorder="1" applyAlignment="1">
      <alignment horizontal="center" vertical="center" wrapText="1"/>
    </xf>
    <xf numFmtId="168" fontId="0" fillId="2" borderId="6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164" fontId="0" fillId="2" borderId="6" xfId="0" applyNumberFormat="1" applyFont="1" applyFill="1" applyBorder="1" applyAlignment="1">
      <alignment vertical="center" wrapText="1"/>
    </xf>
    <xf numFmtId="164" fontId="0" fillId="2" borderId="6" xfId="0" applyNumberFormat="1" applyFont="1" applyFill="1" applyBorder="1" applyAlignment="1">
      <alignment horizontal="center" vertical="center" wrapText="1"/>
    </xf>
    <xf numFmtId="164" fontId="0" fillId="0" borderId="6" xfId="0" applyNumberFormat="1" applyFont="1" applyBorder="1" applyAlignment="1">
      <alignment horizontal="center" vertical="center" wrapText="1"/>
    </xf>
    <xf numFmtId="2" fontId="0" fillId="0" borderId="6" xfId="0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3" fontId="11" fillId="0" borderId="6" xfId="0" applyNumberFormat="1" applyFont="1" applyBorder="1" applyAlignment="1">
      <alignment horizontal="center" vertical="center" wrapText="1"/>
    </xf>
    <xf numFmtId="164" fontId="0" fillId="0" borderId="6" xfId="0" applyNumberFormat="1" applyFont="1" applyBorder="1" applyAlignment="1">
      <alignment horizontal="center" vertical="center" wrapText="1"/>
    </xf>
    <xf numFmtId="4" fontId="0" fillId="0" borderId="0" xfId="0" applyNumberFormat="1" applyFont="1" applyAlignment="1">
      <alignment horizontal="center" vertical="center" wrapText="1"/>
    </xf>
    <xf numFmtId="164" fontId="11" fillId="0" borderId="6" xfId="0" applyNumberFormat="1" applyFont="1" applyBorder="1" applyAlignment="1">
      <alignment horizontal="center" vertical="center" wrapText="1"/>
    </xf>
    <xf numFmtId="164" fontId="1" fillId="0" borderId="6" xfId="0" applyNumberFormat="1" applyFont="1" applyBorder="1" applyAlignment="1">
      <alignment horizontal="center" vertical="center" wrapText="1"/>
    </xf>
    <xf numFmtId="164" fontId="0" fillId="3" borderId="6" xfId="0" applyNumberFormat="1" applyFont="1" applyFill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169" fontId="0" fillId="0" borderId="7" xfId="0" applyNumberFormat="1" applyFont="1" applyBorder="1" applyAlignment="1">
      <alignment horizontal="center" vertical="center" wrapText="1"/>
    </xf>
    <xf numFmtId="169" fontId="0" fillId="0" borderId="7" xfId="0" applyNumberFormat="1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169" fontId="0" fillId="0" borderId="8" xfId="0" applyNumberFormat="1" applyFont="1" applyBorder="1" applyAlignment="1">
      <alignment horizontal="center" vertical="center" wrapText="1"/>
    </xf>
    <xf numFmtId="169" fontId="0" fillId="0" borderId="6" xfId="0" applyNumberFormat="1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164" fontId="0" fillId="0" borderId="10" xfId="0" applyNumberFormat="1" applyFont="1" applyBorder="1" applyAlignment="1">
      <alignment horizontal="center" vertical="center" wrapText="1"/>
    </xf>
    <xf numFmtId="164" fontId="0" fillId="0" borderId="1" xfId="0" applyNumberFormat="1" applyFont="1" applyBorder="1" applyAlignment="1">
      <alignment horizontal="center" vertical="center" wrapText="1"/>
    </xf>
    <xf numFmtId="166" fontId="0" fillId="0" borderId="10" xfId="0" applyNumberFormat="1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0" fillId="2" borderId="6" xfId="0" applyFont="1" applyFill="1" applyBorder="1" applyAlignment="1">
      <alignment horizontal="center" vertical="center" wrapText="1"/>
    </xf>
    <xf numFmtId="167" fontId="4" fillId="0" borderId="6" xfId="0" applyNumberFormat="1" applyFont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169" fontId="0" fillId="3" borderId="6" xfId="0" applyNumberFormat="1" applyFont="1" applyFill="1" applyBorder="1" applyAlignment="1">
      <alignment horizontal="center" vertical="center" wrapText="1"/>
    </xf>
    <xf numFmtId="169" fontId="0" fillId="0" borderId="6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2" fontId="17" fillId="0" borderId="15" xfId="0" applyNumberFormat="1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/>
    </xf>
    <xf numFmtId="0" fontId="15" fillId="4" borderId="1" xfId="0" applyFont="1" applyFill="1" applyBorder="1" applyAlignment="1">
      <alignment vertical="center"/>
    </xf>
    <xf numFmtId="0" fontId="15" fillId="4" borderId="3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5" fillId="5" borderId="0" xfId="0" applyFont="1" applyFill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vertical="center"/>
    </xf>
    <xf numFmtId="0" fontId="15" fillId="0" borderId="3" xfId="0" applyFont="1" applyBorder="1" applyAlignment="1">
      <alignment horizontal="center" vertical="center"/>
    </xf>
    <xf numFmtId="37" fontId="16" fillId="0" borderId="6" xfId="0" applyNumberFormat="1" applyFont="1" applyBorder="1" applyAlignment="1">
      <alignment vertical="center"/>
    </xf>
    <xf numFmtId="37" fontId="15" fillId="0" borderId="6" xfId="0" applyNumberFormat="1" applyFont="1" applyBorder="1" applyAlignment="1">
      <alignment vertical="center"/>
    </xf>
    <xf numFmtId="0" fontId="18" fillId="6" borderId="1" xfId="0" applyFont="1" applyFill="1" applyBorder="1" applyAlignment="1">
      <alignment vertical="center"/>
    </xf>
    <xf numFmtId="0" fontId="18" fillId="6" borderId="2" xfId="0" applyFont="1" applyFill="1" applyBorder="1" applyAlignment="1">
      <alignment vertical="center"/>
    </xf>
    <xf numFmtId="170" fontId="18" fillId="6" borderId="3" xfId="0" applyNumberFormat="1" applyFont="1" applyFill="1" applyBorder="1" applyAlignment="1">
      <alignment horizontal="center" vertical="center"/>
    </xf>
    <xf numFmtId="0" fontId="16" fillId="0" borderId="0" xfId="0" applyFont="1"/>
    <xf numFmtId="0" fontId="17" fillId="0" borderId="0" xfId="0" applyFont="1" applyAlignment="1">
      <alignment horizontal="center" vertical="center" wrapText="1"/>
    </xf>
    <xf numFmtId="0" fontId="15" fillId="0" borderId="6" xfId="0" applyFont="1" applyBorder="1" applyAlignment="1">
      <alignment vertical="center"/>
    </xf>
    <xf numFmtId="39" fontId="15" fillId="0" borderId="6" xfId="0" applyNumberFormat="1" applyFont="1" applyBorder="1" applyAlignment="1">
      <alignment vertical="center"/>
    </xf>
    <xf numFmtId="171" fontId="16" fillId="0" borderId="6" xfId="0" applyNumberFormat="1" applyFont="1" applyBorder="1" applyAlignment="1">
      <alignment vertical="center"/>
    </xf>
    <xf numFmtId="0" fontId="15" fillId="0" borderId="6" xfId="0" applyFont="1" applyBorder="1" applyAlignment="1">
      <alignment horizontal="left" vertical="center"/>
    </xf>
    <xf numFmtId="0" fontId="18" fillId="5" borderId="0" xfId="0" applyFont="1" applyFill="1" applyBorder="1" applyAlignment="1">
      <alignment vertical="center"/>
    </xf>
    <xf numFmtId="0" fontId="15" fillId="0" borderId="6" xfId="0" applyFont="1" applyBorder="1" applyAlignment="1">
      <alignment horizontal="center"/>
    </xf>
    <xf numFmtId="0" fontId="15" fillId="0" borderId="6" xfId="0" applyFont="1" applyBorder="1"/>
    <xf numFmtId="1" fontId="15" fillId="0" borderId="6" xfId="0" applyNumberFormat="1" applyFont="1" applyBorder="1" applyAlignment="1">
      <alignment horizontal="right"/>
    </xf>
    <xf numFmtId="0" fontId="18" fillId="5" borderId="6" xfId="0" applyFont="1" applyFill="1" applyBorder="1" applyAlignment="1">
      <alignment horizontal="center" vertical="center"/>
    </xf>
    <xf numFmtId="0" fontId="18" fillId="5" borderId="2" xfId="0" applyFont="1" applyFill="1" applyBorder="1" applyAlignment="1">
      <alignment vertical="center"/>
    </xf>
    <xf numFmtId="0" fontId="18" fillId="5" borderId="6" xfId="0" applyFont="1" applyFill="1" applyBorder="1" applyAlignment="1">
      <alignment vertical="center"/>
    </xf>
    <xf numFmtId="0" fontId="15" fillId="0" borderId="6" xfId="0" applyFont="1" applyBorder="1" applyAlignment="1">
      <alignment wrapText="1"/>
    </xf>
    <xf numFmtId="1" fontId="15" fillId="0" borderId="1" xfId="0" applyNumberFormat="1" applyFont="1" applyBorder="1" applyAlignment="1">
      <alignment horizontal="right"/>
    </xf>
    <xf numFmtId="0" fontId="18" fillId="5" borderId="9" xfId="0" applyFont="1" applyFill="1" applyBorder="1" applyAlignment="1">
      <alignment vertical="center"/>
    </xf>
    <xf numFmtId="0" fontId="15" fillId="0" borderId="6" xfId="0" applyFont="1" applyBorder="1" applyAlignment="1">
      <alignment horizontal="left" vertical="top" wrapText="1"/>
    </xf>
    <xf numFmtId="0" fontId="15" fillId="0" borderId="6" xfId="0" applyFont="1" applyBorder="1" applyAlignment="1">
      <alignment horizontal="right" vertical="center"/>
    </xf>
    <xf numFmtId="0" fontId="15" fillId="5" borderId="0" xfId="0" applyFont="1" applyFill="1" applyBorder="1" applyAlignment="1">
      <alignment horizontal="left" vertical="top" wrapText="1"/>
    </xf>
    <xf numFmtId="0" fontId="17" fillId="5" borderId="6" xfId="0" applyFont="1" applyFill="1" applyBorder="1" applyAlignment="1">
      <alignment horizontal="center" vertical="center" wrapText="1"/>
    </xf>
    <xf numFmtId="0" fontId="15" fillId="5" borderId="6" xfId="0" applyFont="1" applyFill="1" applyBorder="1" applyAlignment="1">
      <alignment horizontal="center" vertical="center"/>
    </xf>
    <xf numFmtId="37" fontId="15" fillId="5" borderId="6" xfId="0" applyNumberFormat="1" applyFont="1" applyFill="1" applyBorder="1" applyAlignment="1">
      <alignment vertical="center"/>
    </xf>
    <xf numFmtId="0" fontId="18" fillId="5" borderId="0" xfId="0" applyFont="1" applyFill="1" applyBorder="1" applyAlignment="1">
      <alignment horizontal="center" vertical="center"/>
    </xf>
    <xf numFmtId="0" fontId="16" fillId="0" borderId="0" xfId="0" applyFont="1" applyAlignment="1">
      <alignment vertical="center" wrapText="1"/>
    </xf>
    <xf numFmtId="0" fontId="15" fillId="5" borderId="6" xfId="0" applyFont="1" applyFill="1" applyBorder="1" applyAlignment="1">
      <alignment horizontal="right" vertical="center"/>
    </xf>
    <xf numFmtId="0" fontId="18" fillId="6" borderId="0" xfId="0" applyFont="1" applyFill="1" applyBorder="1" applyAlignment="1">
      <alignment horizontal="center" vertical="center"/>
    </xf>
    <xf numFmtId="37" fontId="18" fillId="6" borderId="0" xfId="0" applyNumberFormat="1" applyFont="1" applyFill="1" applyBorder="1" applyAlignment="1">
      <alignment horizontal="right" vertical="center"/>
    </xf>
    <xf numFmtId="0" fontId="15" fillId="6" borderId="1" xfId="0" applyFont="1" applyFill="1" applyBorder="1" applyAlignment="1">
      <alignment vertical="center"/>
    </xf>
    <xf numFmtId="0" fontId="15" fillId="6" borderId="2" xfId="0" applyFont="1" applyFill="1" applyBorder="1" applyAlignment="1">
      <alignment vertical="center"/>
    </xf>
    <xf numFmtId="170" fontId="15" fillId="6" borderId="3" xfId="0" applyNumberFormat="1" applyFont="1" applyFill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5" borderId="21" xfId="0" applyFont="1" applyFill="1" applyBorder="1" applyAlignment="1">
      <alignment vertical="center"/>
    </xf>
    <xf numFmtId="0" fontId="15" fillId="0" borderId="6" xfId="0" applyFont="1" applyBorder="1" applyAlignment="1">
      <alignment horizontal="left" vertical="center" wrapText="1"/>
    </xf>
    <xf numFmtId="37" fontId="15" fillId="0" borderId="6" xfId="0" applyNumberFormat="1" applyFont="1" applyBorder="1" applyAlignment="1">
      <alignment horizontal="right" vertical="center"/>
    </xf>
    <xf numFmtId="0" fontId="15" fillId="5" borderId="21" xfId="0" applyFont="1" applyFill="1" applyBorder="1"/>
    <xf numFmtId="0" fontId="16" fillId="0" borderId="5" xfId="0" applyFont="1" applyBorder="1" applyAlignment="1">
      <alignment horizontal="left" vertical="center"/>
    </xf>
    <xf numFmtId="0" fontId="16" fillId="4" borderId="6" xfId="0" applyFont="1" applyFill="1" applyBorder="1" applyAlignment="1">
      <alignment horizontal="center" vertical="center" wrapText="1"/>
    </xf>
    <xf numFmtId="0" fontId="15" fillId="2" borderId="8" xfId="0" applyFont="1" applyFill="1" applyBorder="1" applyAlignment="1">
      <alignment horizontal="left" vertical="center" wrapText="1"/>
    </xf>
    <xf numFmtId="3" fontId="15" fillId="2" borderId="6" xfId="0" applyNumberFormat="1" applyFont="1" applyFill="1" applyBorder="1" applyAlignment="1">
      <alignment horizontal="center" vertical="center"/>
    </xf>
    <xf numFmtId="0" fontId="16" fillId="0" borderId="6" xfId="0" applyFont="1" applyBorder="1" applyAlignment="1">
      <alignment horizontal="left" vertical="center" wrapText="1"/>
    </xf>
    <xf numFmtId="0" fontId="15" fillId="0" borderId="6" xfId="0" applyFont="1" applyBorder="1" applyAlignment="1">
      <alignment vertical="center" wrapText="1"/>
    </xf>
    <xf numFmtId="37" fontId="15" fillId="2" borderId="6" xfId="0" applyNumberFormat="1" applyFont="1" applyFill="1" applyBorder="1" applyAlignment="1">
      <alignment vertical="center"/>
    </xf>
    <xf numFmtId="0" fontId="15" fillId="6" borderId="22" xfId="0" applyFont="1" applyFill="1" applyBorder="1" applyAlignment="1">
      <alignment vertical="center"/>
    </xf>
    <xf numFmtId="0" fontId="15" fillId="6" borderId="21" xfId="0" applyFont="1" applyFill="1" applyBorder="1" applyAlignment="1">
      <alignment vertical="center"/>
    </xf>
    <xf numFmtId="0" fontId="15" fillId="6" borderId="23" xfId="0" applyFont="1" applyFill="1" applyBorder="1" applyAlignment="1">
      <alignment vertical="center"/>
    </xf>
    <xf numFmtId="0" fontId="15" fillId="6" borderId="20" xfId="0" applyFont="1" applyFill="1" applyBorder="1" applyAlignment="1">
      <alignment vertical="center"/>
    </xf>
    <xf numFmtId="0" fontId="15" fillId="6" borderId="24" xfId="0" applyFont="1" applyFill="1" applyBorder="1" applyAlignment="1">
      <alignment vertical="center"/>
    </xf>
    <xf numFmtId="37" fontId="18" fillId="6" borderId="25" xfId="0" applyNumberFormat="1" applyFont="1" applyFill="1" applyBorder="1" applyAlignment="1">
      <alignment horizontal="right" vertical="center"/>
    </xf>
    <xf numFmtId="0" fontId="15" fillId="5" borderId="26" xfId="0" applyFont="1" applyFill="1" applyBorder="1" applyAlignment="1">
      <alignment vertical="center"/>
    </xf>
    <xf numFmtId="0" fontId="15" fillId="5" borderId="2" xfId="0" applyFont="1" applyFill="1" applyBorder="1" applyAlignment="1">
      <alignment vertical="center"/>
    </xf>
    <xf numFmtId="0" fontId="15" fillId="5" borderId="27" xfId="0" applyFont="1" applyFill="1" applyBorder="1" applyAlignment="1">
      <alignment vertical="center"/>
    </xf>
    <xf numFmtId="9" fontId="15" fillId="0" borderId="0" xfId="0" applyNumberFormat="1" applyFont="1"/>
    <xf numFmtId="37" fontId="18" fillId="5" borderId="28" xfId="0" applyNumberFormat="1" applyFont="1" applyFill="1" applyBorder="1" applyAlignment="1">
      <alignment horizontal="right" vertical="center"/>
    </xf>
    <xf numFmtId="0" fontId="15" fillId="5" borderId="29" xfId="0" applyFont="1" applyFill="1" applyBorder="1" applyAlignment="1">
      <alignment vertical="center"/>
    </xf>
    <xf numFmtId="0" fontId="15" fillId="5" borderId="30" xfId="0" applyFont="1" applyFill="1" applyBorder="1" applyAlignment="1">
      <alignment vertical="center"/>
    </xf>
    <xf numFmtId="0" fontId="15" fillId="5" borderId="31" xfId="0" applyFont="1" applyFill="1" applyBorder="1" applyAlignment="1">
      <alignment vertical="center"/>
    </xf>
    <xf numFmtId="37" fontId="18" fillId="5" borderId="32" xfId="0" applyNumberFormat="1" applyFont="1" applyFill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37" fontId="15" fillId="0" borderId="0" xfId="0" applyNumberFormat="1" applyFont="1" applyAlignment="1">
      <alignment horizontal="right" vertical="center"/>
    </xf>
    <xf numFmtId="37" fontId="18" fillId="0" borderId="0" xfId="0" applyNumberFormat="1" applyFont="1" applyAlignment="1">
      <alignment horizontal="right" vertical="center"/>
    </xf>
    <xf numFmtId="0" fontId="15" fillId="5" borderId="33" xfId="0" applyFont="1" applyFill="1" applyBorder="1" applyAlignment="1">
      <alignment vertical="center"/>
    </xf>
    <xf numFmtId="0" fontId="15" fillId="5" borderId="34" xfId="0" applyFont="1" applyFill="1" applyBorder="1" applyAlignment="1">
      <alignment vertical="center"/>
    </xf>
    <xf numFmtId="0" fontId="15" fillId="5" borderId="35" xfId="0" applyFont="1" applyFill="1" applyBorder="1" applyAlignment="1">
      <alignment vertical="center"/>
    </xf>
    <xf numFmtId="37" fontId="18" fillId="5" borderId="36" xfId="0" applyNumberFormat="1" applyFont="1" applyFill="1" applyBorder="1" applyAlignment="1">
      <alignment horizontal="right" vertical="center"/>
    </xf>
    <xf numFmtId="0" fontId="15" fillId="6" borderId="33" xfId="0" applyFont="1" applyFill="1" applyBorder="1" applyAlignment="1">
      <alignment vertical="center"/>
    </xf>
    <xf numFmtId="0" fontId="15" fillId="6" borderId="34" xfId="0" applyFont="1" applyFill="1" applyBorder="1" applyAlignment="1">
      <alignment vertical="center"/>
    </xf>
    <xf numFmtId="0" fontId="15" fillId="6" borderId="35" xfId="0" applyFont="1" applyFill="1" applyBorder="1" applyAlignment="1">
      <alignment vertical="center"/>
    </xf>
    <xf numFmtId="37" fontId="18" fillId="6" borderId="36" xfId="0" applyNumberFormat="1" applyFont="1" applyFill="1" applyBorder="1" applyAlignment="1">
      <alignment horizontal="right" vertical="center"/>
    </xf>
    <xf numFmtId="172" fontId="18" fillId="0" borderId="0" xfId="0" applyNumberFormat="1" applyFont="1" applyAlignment="1">
      <alignment horizontal="right"/>
    </xf>
    <xf numFmtId="172" fontId="18" fillId="0" borderId="0" xfId="0" applyNumberFormat="1" applyFont="1" applyAlignment="1">
      <alignment horizontal="center"/>
    </xf>
    <xf numFmtId="37" fontId="18" fillId="4" borderId="0" xfId="0" applyNumberFormat="1" applyFont="1" applyFill="1" applyBorder="1" applyAlignment="1">
      <alignment horizontal="right" vertical="center"/>
    </xf>
    <xf numFmtId="37" fontId="15" fillId="0" borderId="0" xfId="0" applyNumberFormat="1" applyFont="1"/>
    <xf numFmtId="168" fontId="4" fillId="7" borderId="6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164" fontId="20" fillId="2" borderId="6" xfId="0" applyNumberFormat="1" applyFont="1" applyFill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3" fontId="19" fillId="0" borderId="6" xfId="0" applyNumberFormat="1" applyFont="1" applyBorder="1" applyAlignment="1">
      <alignment horizontal="center" vertical="center" wrapText="1"/>
    </xf>
    <xf numFmtId="164" fontId="19" fillId="0" borderId="6" xfId="0" applyNumberFormat="1" applyFont="1" applyBorder="1" applyAlignment="1">
      <alignment horizontal="center" vertical="center" wrapText="1"/>
    </xf>
    <xf numFmtId="173" fontId="10" fillId="0" borderId="6" xfId="0" applyNumberFormat="1" applyFont="1" applyBorder="1" applyAlignment="1">
      <alignment horizontal="center" vertical="center" wrapText="1"/>
    </xf>
    <xf numFmtId="169" fontId="19" fillId="0" borderId="6" xfId="0" applyNumberFormat="1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42" fontId="0" fillId="0" borderId="0" xfId="1" applyFont="1" applyAlignment="1">
      <alignment horizontal="center" vertical="center" wrapText="1"/>
    </xf>
    <xf numFmtId="42" fontId="0" fillId="0" borderId="0" xfId="0" applyNumberFormat="1" applyFont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41" fontId="0" fillId="2" borderId="0" xfId="0" applyNumberFormat="1" applyFont="1" applyFill="1" applyBorder="1" applyAlignment="1">
      <alignment horizontal="center" vertical="center" wrapText="1"/>
    </xf>
    <xf numFmtId="42" fontId="0" fillId="2" borderId="0" xfId="0" applyNumberFormat="1" applyFont="1" applyFill="1" applyBorder="1" applyAlignment="1">
      <alignment horizontal="center" vertical="center" wrapText="1"/>
    </xf>
    <xf numFmtId="42" fontId="0" fillId="2" borderId="0" xfId="1" applyFont="1" applyFill="1" applyBorder="1" applyAlignment="1">
      <alignment horizontal="center" vertical="center" wrapText="1"/>
    </xf>
    <xf numFmtId="42" fontId="4" fillId="2" borderId="0" xfId="1" applyFont="1" applyFill="1" applyBorder="1" applyAlignment="1">
      <alignment horizontal="center" vertical="center" wrapText="1"/>
    </xf>
    <xf numFmtId="168" fontId="0" fillId="2" borderId="0" xfId="0" applyNumberFormat="1" applyFont="1" applyFill="1" applyBorder="1" applyAlignment="1">
      <alignment horizontal="center" vertical="center" wrapText="1"/>
    </xf>
    <xf numFmtId="166" fontId="0" fillId="0" borderId="6" xfId="0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1" fillId="0" borderId="5" xfId="0" applyFont="1" applyBorder="1" applyAlignment="1">
      <alignment horizontal="center" vertical="center" wrapText="1"/>
    </xf>
    <xf numFmtId="0" fontId="6" fillId="0" borderId="7" xfId="0" applyFont="1" applyBorder="1"/>
    <xf numFmtId="0" fontId="6" fillId="0" borderId="8" xfId="0" applyFont="1" applyBorder="1"/>
    <xf numFmtId="0" fontId="1" fillId="0" borderId="1" xfId="0" applyFont="1" applyBorder="1" applyAlignment="1">
      <alignment horizontal="center" vertical="center" wrapText="1"/>
    </xf>
    <xf numFmtId="0" fontId="6" fillId="0" borderId="3" xfId="0" applyFont="1" applyBorder="1"/>
    <xf numFmtId="0" fontId="6" fillId="0" borderId="2" xfId="0" applyFont="1" applyBorder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9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6" fillId="0" borderId="0" xfId="0" applyFont="1" applyBorder="1"/>
    <xf numFmtId="0" fontId="4" fillId="2" borderId="5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2" borderId="4" xfId="0" applyFont="1" applyFill="1" applyBorder="1" applyAlignment="1">
      <alignment horizontal="center" vertical="center" wrapText="1"/>
    </xf>
    <xf numFmtId="164" fontId="0" fillId="2" borderId="2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6" fillId="0" borderId="4" xfId="0" applyFont="1" applyBorder="1"/>
    <xf numFmtId="0" fontId="6" fillId="0" borderId="11" xfId="0" applyFont="1" applyBorder="1"/>
    <xf numFmtId="0" fontId="18" fillId="6" borderId="2" xfId="0" applyFont="1" applyFill="1" applyBorder="1" applyAlignment="1">
      <alignment horizontal="left" vertical="center"/>
    </xf>
    <xf numFmtId="2" fontId="16" fillId="0" borderId="12" xfId="0" applyNumberFormat="1" applyFont="1" applyBorder="1" applyAlignment="1">
      <alignment horizontal="center" vertical="center" wrapText="1"/>
    </xf>
    <xf numFmtId="0" fontId="6" fillId="0" borderId="13" xfId="0" applyFont="1" applyBorder="1"/>
    <xf numFmtId="0" fontId="6" fillId="0" borderId="14" xfId="0" applyFont="1" applyBorder="1"/>
    <xf numFmtId="0" fontId="18" fillId="5" borderId="2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left" vertical="center"/>
    </xf>
    <xf numFmtId="0" fontId="15" fillId="5" borderId="2" xfId="0" applyFont="1" applyFill="1" applyBorder="1" applyAlignment="1">
      <alignment horizontal="center" vertical="center"/>
    </xf>
    <xf numFmtId="0" fontId="18" fillId="5" borderId="21" xfId="0" applyFont="1" applyFill="1" applyBorder="1" applyAlignment="1">
      <alignment horizontal="center" vertical="center"/>
    </xf>
    <xf numFmtId="0" fontId="6" fillId="0" borderId="21" xfId="0" applyFont="1" applyBorder="1"/>
    <xf numFmtId="2" fontId="17" fillId="0" borderId="15" xfId="0" applyNumberFormat="1" applyFont="1" applyBorder="1" applyAlignment="1">
      <alignment horizontal="center" vertical="center" wrapText="1"/>
    </xf>
    <xf numFmtId="0" fontId="6" fillId="0" borderId="16" xfId="0" applyFont="1" applyBorder="1"/>
    <xf numFmtId="2" fontId="16" fillId="0" borderId="15" xfId="0" applyNumberFormat="1" applyFont="1" applyBorder="1" applyAlignment="1">
      <alignment horizontal="center" vertical="center" wrapText="1"/>
    </xf>
    <xf numFmtId="2" fontId="17" fillId="0" borderId="17" xfId="0" applyNumberFormat="1" applyFont="1" applyBorder="1" applyAlignment="1">
      <alignment horizontal="center" vertical="center" wrapText="1"/>
    </xf>
    <xf numFmtId="0" fontId="6" fillId="0" borderId="18" xfId="0" applyFont="1" applyBorder="1"/>
    <xf numFmtId="0" fontId="6" fillId="0" borderId="19" xfId="0" applyFont="1" applyBorder="1"/>
    <xf numFmtId="2" fontId="17" fillId="0" borderId="0" xfId="0" applyNumberFormat="1" applyFont="1" applyAlignment="1">
      <alignment horizontal="center" vertical="center" wrapText="1"/>
    </xf>
    <xf numFmtId="0" fontId="15" fillId="0" borderId="20" xfId="0" applyFont="1" applyBorder="1" applyAlignment="1">
      <alignment horizontal="center"/>
    </xf>
    <xf numFmtId="0" fontId="6" fillId="0" borderId="20" xfId="0" applyFont="1" applyBorder="1"/>
    <xf numFmtId="0" fontId="15" fillId="0" borderId="2" xfId="0" applyFont="1" applyBorder="1" applyAlignment="1">
      <alignment horizontal="center"/>
    </xf>
    <xf numFmtId="0" fontId="16" fillId="5" borderId="1" xfId="0" applyFont="1" applyFill="1" applyBorder="1" applyAlignment="1">
      <alignment horizontal="left" vertical="center" wrapText="1"/>
    </xf>
    <xf numFmtId="0" fontId="15" fillId="5" borderId="2" xfId="0" applyFont="1" applyFill="1" applyBorder="1" applyAlignment="1">
      <alignment horizontal="left" vertical="center"/>
    </xf>
    <xf numFmtId="0" fontId="15" fillId="5" borderId="4" xfId="0" applyFont="1" applyFill="1" applyBorder="1" applyAlignment="1">
      <alignment horizontal="left" vertical="center"/>
    </xf>
  </cellXfs>
  <cellStyles count="2">
    <cellStyle name="Moneda [0]" xfId="1" builtinId="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2343150</xdr:colOff>
      <xdr:row>0</xdr:row>
      <xdr:rowOff>0</xdr:rowOff>
    </xdr:from>
    <xdr:to>
      <xdr:col>9</xdr:col>
      <xdr:colOff>1162050</xdr:colOff>
      <xdr:row>3</xdr:row>
      <xdr:rowOff>114300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86750" cy="68580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1638300</xdr:colOff>
      <xdr:row>0</xdr:row>
      <xdr:rowOff>171450</xdr:rowOff>
    </xdr:from>
    <xdr:to>
      <xdr:col>6</xdr:col>
      <xdr:colOff>590550</xdr:colOff>
      <xdr:row>4</xdr:row>
      <xdr:rowOff>114300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29600" cy="70485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</xdr:row>
      <xdr:rowOff>38100</xdr:rowOff>
    </xdr:from>
    <xdr:to>
      <xdr:col>8</xdr:col>
      <xdr:colOff>571500</xdr:colOff>
      <xdr:row>4</xdr:row>
      <xdr:rowOff>152400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01025" cy="685800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1085850</xdr:colOff>
      <xdr:row>1</xdr:row>
      <xdr:rowOff>152400</xdr:rowOff>
    </xdr:from>
    <xdr:to>
      <xdr:col>6</xdr:col>
      <xdr:colOff>733425</xdr:colOff>
      <xdr:row>5</xdr:row>
      <xdr:rowOff>95250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10550" cy="7048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7</xdr:col>
      <xdr:colOff>571500</xdr:colOff>
      <xdr:row>36</xdr:row>
      <xdr:rowOff>85725</xdr:rowOff>
    </xdr:to>
    <xdr:sp macro="" textlink="">
      <xdr:nvSpPr>
        <xdr:cNvPr id="1026" name="Rectangle 2" hidden="1">
          <a:extLst>
            <a:ext uri="{FF2B5EF4-FFF2-40B4-BE49-F238E27FC236}">
              <a16:creationId xmlns:a16="http://schemas.microsoft.com/office/drawing/2014/main" id="{00000000-0008-0000-0300-00000204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571500</xdr:colOff>
      <xdr:row>36</xdr:row>
      <xdr:rowOff>85725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774700</xdr:colOff>
      <xdr:row>36</xdr:row>
      <xdr:rowOff>152400</xdr:rowOff>
    </xdr:to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s-ES_tradnl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774700</xdr:colOff>
      <xdr:row>36</xdr:row>
      <xdr:rowOff>152400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s-ES_tradnl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774700</xdr:colOff>
      <xdr:row>36</xdr:row>
      <xdr:rowOff>152400</xdr:rowOff>
    </xdr:to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s-ES_tradnl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</xdr:row>
      <xdr:rowOff>19050</xdr:rowOff>
    </xdr:from>
    <xdr:to>
      <xdr:col>8</xdr:col>
      <xdr:colOff>904875</xdr:colOff>
      <xdr:row>4</xdr:row>
      <xdr:rowOff>133350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10550" cy="6858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1028700</xdr:colOff>
      <xdr:row>1</xdr:row>
      <xdr:rowOff>114300</xdr:rowOff>
    </xdr:from>
    <xdr:to>
      <xdr:col>7</xdr:col>
      <xdr:colOff>704850</xdr:colOff>
      <xdr:row>5</xdr:row>
      <xdr:rowOff>66675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191500" cy="714375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1600200</xdr:colOff>
      <xdr:row>1</xdr:row>
      <xdr:rowOff>19050</xdr:rowOff>
    </xdr:from>
    <xdr:to>
      <xdr:col>6</xdr:col>
      <xdr:colOff>1095375</xdr:colOff>
      <xdr:row>4</xdr:row>
      <xdr:rowOff>133350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58175" cy="68580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2219325</xdr:colOff>
      <xdr:row>0</xdr:row>
      <xdr:rowOff>152400</xdr:rowOff>
    </xdr:from>
    <xdr:to>
      <xdr:col>7</xdr:col>
      <xdr:colOff>142875</xdr:colOff>
      <xdr:row>4</xdr:row>
      <xdr:rowOff>104775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39125" cy="7143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1</xdr:row>
      <xdr:rowOff>0</xdr:rowOff>
    </xdr:from>
    <xdr:to>
      <xdr:col>10</xdr:col>
      <xdr:colOff>771525</xdr:colOff>
      <xdr:row>4</xdr:row>
      <xdr:rowOff>114300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58175" cy="685800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0</xdr:row>
      <xdr:rowOff>152400</xdr:rowOff>
    </xdr:from>
    <xdr:to>
      <xdr:col>5</xdr:col>
      <xdr:colOff>180975</xdr:colOff>
      <xdr:row>4</xdr:row>
      <xdr:rowOff>104775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48650" cy="71437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6</xdr:col>
      <xdr:colOff>447675</xdr:colOff>
      <xdr:row>48</xdr:row>
      <xdr:rowOff>171450</xdr:rowOff>
    </xdr:to>
    <xdr:sp macro="" textlink="">
      <xdr:nvSpPr>
        <xdr:cNvPr id="2050" name="Rectangle 2" hidden="1">
          <a:extLst>
            <a:ext uri="{FF2B5EF4-FFF2-40B4-BE49-F238E27FC236}">
              <a16:creationId xmlns:a16="http://schemas.microsoft.com/office/drawing/2014/main" id="{00000000-0008-0000-0900-000002080000}"/>
            </a:ext>
          </a:extLst>
        </xdr:cNvPr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447675</xdr:colOff>
      <xdr:row>48</xdr:row>
      <xdr:rowOff>171450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990600</xdr:colOff>
      <xdr:row>49</xdr:row>
      <xdr:rowOff>12700</xdr:rowOff>
    </xdr:to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s-ES_tradnl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990600</xdr:colOff>
      <xdr:row>49</xdr:row>
      <xdr:rowOff>12700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s-ES_tradnl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990600</xdr:colOff>
      <xdr:row>49</xdr:row>
      <xdr:rowOff>12700</xdr:rowOff>
    </xdr:to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s-ES_tradnl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885825</xdr:colOff>
      <xdr:row>0</xdr:row>
      <xdr:rowOff>38100</xdr:rowOff>
    </xdr:from>
    <xdr:to>
      <xdr:col>6</xdr:col>
      <xdr:colOff>733425</xdr:colOff>
      <xdr:row>3</xdr:row>
      <xdr:rowOff>152400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20075" cy="685800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0</xdr:row>
      <xdr:rowOff>76200</xdr:rowOff>
    </xdr:from>
    <xdr:to>
      <xdr:col>7</xdr:col>
      <xdr:colOff>647700</xdr:colOff>
      <xdr:row>4</xdr:row>
      <xdr:rowOff>28575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162925" cy="714375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819150</xdr:colOff>
      <xdr:row>1</xdr:row>
      <xdr:rowOff>19050</xdr:rowOff>
    </xdr:from>
    <xdr:to>
      <xdr:col>6</xdr:col>
      <xdr:colOff>495300</xdr:colOff>
      <xdr:row>4</xdr:row>
      <xdr:rowOff>133350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01025" cy="685800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0</xdr:row>
      <xdr:rowOff>47625</xdr:rowOff>
    </xdr:from>
    <xdr:to>
      <xdr:col>6</xdr:col>
      <xdr:colOff>819150</xdr:colOff>
      <xdr:row>5</xdr:row>
      <xdr:rowOff>38100</xdr:rowOff>
    </xdr:to>
    <xdr:pic>
      <xdr:nvPicPr>
        <xdr:cNvPr id="2" name="image00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220075" cy="70485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abSelected="1" zoomScaleNormal="100" zoomScalePageLayoutView="37" workbookViewId="0"/>
  </sheetViews>
  <sheetFormatPr baseColWidth="10" defaultColWidth="15.1796875" defaultRowHeight="15" customHeight="1" x14ac:dyDescent="0.35"/>
  <cols>
    <col min="1" max="1" width="2.26953125" customWidth="1"/>
    <col min="2" max="2" width="4.26953125" customWidth="1"/>
    <col min="3" max="3" width="42.453125" customWidth="1"/>
    <col min="4" max="4" width="12.453125" customWidth="1"/>
    <col min="5" max="9" width="16.1796875" bestFit="1" customWidth="1"/>
    <col min="10" max="11" width="21.7265625" customWidth="1"/>
    <col min="12" max="12" width="16.1796875" customWidth="1"/>
    <col min="13" max="17" width="15.453125" customWidth="1"/>
    <col min="18" max="28" width="11.81640625" customWidth="1"/>
  </cols>
  <sheetData>
    <row r="1" spans="1:28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15.75" customHeight="1" x14ac:dyDescent="0.35">
      <c r="A6" s="1"/>
      <c r="B6" s="1"/>
      <c r="C6" s="200" t="s">
        <v>1</v>
      </c>
      <c r="D6" s="201"/>
      <c r="E6" s="201"/>
      <c r="F6" s="201"/>
      <c r="G6" s="201"/>
      <c r="H6" s="201"/>
      <c r="I6" s="201"/>
      <c r="J6" s="201"/>
      <c r="K6" s="20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ht="14.5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ht="15.75" customHeight="1" x14ac:dyDescent="0.35">
      <c r="A8" s="1"/>
      <c r="B8" s="1"/>
      <c r="C8" s="1"/>
      <c r="D8" s="1"/>
      <c r="E8" s="1"/>
      <c r="F8" s="197" t="s">
        <v>3</v>
      </c>
      <c r="G8" s="199"/>
      <c r="H8" s="199"/>
      <c r="I8" s="199"/>
      <c r="J8" s="199"/>
      <c r="K8" s="198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14.5" x14ac:dyDescent="0.35">
      <c r="A9" s="1"/>
      <c r="B9" s="1"/>
      <c r="C9" s="1"/>
      <c r="D9" s="203" t="s">
        <v>6</v>
      </c>
      <c r="E9" s="198"/>
      <c r="F9" s="203" t="s">
        <v>6</v>
      </c>
      <c r="G9" s="198"/>
      <c r="H9" s="203" t="s">
        <v>6</v>
      </c>
      <c r="I9" s="198"/>
      <c r="J9" s="13" t="s">
        <v>7</v>
      </c>
      <c r="K9" s="194" t="s">
        <v>13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14.5" x14ac:dyDescent="0.35">
      <c r="A10" s="1"/>
      <c r="B10" s="1"/>
      <c r="C10" s="1"/>
      <c r="D10" s="202"/>
      <c r="E10" s="198"/>
      <c r="F10" s="202"/>
      <c r="G10" s="198"/>
      <c r="H10" s="202" t="s">
        <v>14</v>
      </c>
      <c r="I10" s="198"/>
      <c r="J10" s="204" t="s">
        <v>15</v>
      </c>
      <c r="K10" s="19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15.75" customHeight="1" x14ac:dyDescent="0.35">
      <c r="A11" s="1"/>
      <c r="B11" s="197" t="s">
        <v>16</v>
      </c>
      <c r="C11" s="198"/>
      <c r="D11" s="13" t="s">
        <v>17</v>
      </c>
      <c r="E11" s="13" t="s">
        <v>15</v>
      </c>
      <c r="F11" s="13" t="s">
        <v>17</v>
      </c>
      <c r="G11" s="13" t="s">
        <v>15</v>
      </c>
      <c r="H11" s="13" t="s">
        <v>17</v>
      </c>
      <c r="I11" s="13" t="s">
        <v>15</v>
      </c>
      <c r="J11" s="196"/>
      <c r="K11" s="196"/>
      <c r="L11" s="1"/>
      <c r="M11" s="1"/>
      <c r="N11" s="1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14.5" x14ac:dyDescent="0.35">
      <c r="A12" s="1"/>
      <c r="B12" s="18" t="s">
        <v>23</v>
      </c>
      <c r="C12" s="18" t="s">
        <v>24</v>
      </c>
      <c r="D12" s="20">
        <v>0</v>
      </c>
      <c r="E12" s="20">
        <f>'01. RRHH'!J25</f>
        <v>0</v>
      </c>
      <c r="F12" s="20">
        <v>0</v>
      </c>
      <c r="G12" s="20">
        <f>'01. RRHH'!K25</f>
        <v>0</v>
      </c>
      <c r="H12" s="20">
        <f t="shared" ref="H12:I14" si="0">D12+F12</f>
        <v>0</v>
      </c>
      <c r="I12" s="20">
        <f t="shared" si="0"/>
        <v>0</v>
      </c>
      <c r="J12" s="24">
        <f>'01. RRHH'!L25</f>
        <v>1060505834.073024</v>
      </c>
      <c r="K12" s="192">
        <f t="shared" ref="K12:K20" si="1">+H12+I12+J12</f>
        <v>1060505834.073024</v>
      </c>
      <c r="L12" s="1"/>
      <c r="M12" s="30"/>
      <c r="N12" s="1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14.5" x14ac:dyDescent="0.35">
      <c r="A13" s="1"/>
      <c r="B13" s="18" t="s">
        <v>42</v>
      </c>
      <c r="C13" s="18" t="s">
        <v>43</v>
      </c>
      <c r="D13" s="20">
        <v>0</v>
      </c>
      <c r="E13" s="20">
        <f>'02. Eq y Soft'!H21</f>
        <v>0</v>
      </c>
      <c r="F13" s="20">
        <v>0</v>
      </c>
      <c r="G13" s="20">
        <f>'02. Eq y Soft'!I21</f>
        <v>0</v>
      </c>
      <c r="H13" s="20">
        <f t="shared" si="0"/>
        <v>0</v>
      </c>
      <c r="I13" s="20">
        <f t="shared" si="0"/>
        <v>0</v>
      </c>
      <c r="J13" s="24">
        <f>'02. Eq y Soft'!J21</f>
        <v>0</v>
      </c>
      <c r="K13" s="192">
        <f t="shared" si="1"/>
        <v>0</v>
      </c>
      <c r="L13" s="1"/>
      <c r="M13" s="30"/>
      <c r="N13" s="1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15.75" customHeight="1" x14ac:dyDescent="0.35">
      <c r="A14" s="1"/>
      <c r="B14" s="18" t="s">
        <v>44</v>
      </c>
      <c r="C14" s="33" t="s">
        <v>45</v>
      </c>
      <c r="D14" s="20">
        <v>0</v>
      </c>
      <c r="E14" s="20">
        <f>'03. Capacitac'!I16</f>
        <v>0</v>
      </c>
      <c r="F14" s="20">
        <v>0</v>
      </c>
      <c r="G14" s="20">
        <f>'03. Capacitac'!J16</f>
        <v>0</v>
      </c>
      <c r="H14" s="20">
        <f t="shared" si="0"/>
        <v>0</v>
      </c>
      <c r="I14" s="20">
        <f t="shared" si="0"/>
        <v>0</v>
      </c>
      <c r="J14" s="24">
        <f>+'03. Capacitac'!K16</f>
        <v>0</v>
      </c>
      <c r="K14" s="192">
        <f t="shared" si="1"/>
        <v>0</v>
      </c>
      <c r="L14" s="1"/>
      <c r="M14" s="30"/>
      <c r="N14" s="1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14.5" x14ac:dyDescent="0.35">
      <c r="A15" s="1"/>
      <c r="B15" s="18" t="s">
        <v>46</v>
      </c>
      <c r="C15" s="18" t="s">
        <v>47</v>
      </c>
      <c r="D15" s="20">
        <v>0</v>
      </c>
      <c r="E15" s="20">
        <v>0</v>
      </c>
      <c r="F15" s="20">
        <v>0</v>
      </c>
      <c r="G15" s="20">
        <v>0</v>
      </c>
      <c r="H15" s="20">
        <f t="shared" ref="H15:H22" si="2">D15+F15</f>
        <v>0</v>
      </c>
      <c r="I15" s="20"/>
      <c r="J15" s="24">
        <f>'04. Serv Tec'!G19</f>
        <v>0</v>
      </c>
      <c r="K15" s="192">
        <f t="shared" si="1"/>
        <v>0</v>
      </c>
      <c r="L15" s="1"/>
      <c r="M15" s="30"/>
      <c r="N15" s="1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14.5" x14ac:dyDescent="0.35">
      <c r="A16" s="1"/>
      <c r="B16" s="18" t="s">
        <v>49</v>
      </c>
      <c r="C16" s="18" t="s">
        <v>50</v>
      </c>
      <c r="D16" s="20">
        <v>0</v>
      </c>
      <c r="E16" s="20">
        <f>'05. Material e Insumos'!G16</f>
        <v>0</v>
      </c>
      <c r="F16" s="20">
        <v>0</v>
      </c>
      <c r="G16" s="20">
        <f>'05. Material e Insumos'!H16</f>
        <v>0</v>
      </c>
      <c r="H16" s="20">
        <f t="shared" si="2"/>
        <v>0</v>
      </c>
      <c r="I16" s="20">
        <f t="shared" ref="I16:I22" si="3">E16+G16</f>
        <v>0</v>
      </c>
      <c r="J16" s="24">
        <f>'05. Material e Insumos'!I16</f>
        <v>9000000</v>
      </c>
      <c r="K16" s="192">
        <f t="shared" si="1"/>
        <v>9000000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14.5" x14ac:dyDescent="0.35">
      <c r="A17" s="1"/>
      <c r="B17" s="18" t="s">
        <v>51</v>
      </c>
      <c r="C17" s="18" t="s">
        <v>52</v>
      </c>
      <c r="D17" s="20">
        <v>0</v>
      </c>
      <c r="E17" s="20">
        <f>'06. Protec y Divulgac'!G18</f>
        <v>0</v>
      </c>
      <c r="F17" s="20">
        <v>0</v>
      </c>
      <c r="G17" s="20">
        <f>'06. Protec y Divulgac'!H18</f>
        <v>0</v>
      </c>
      <c r="H17" s="20">
        <f t="shared" si="2"/>
        <v>0</v>
      </c>
      <c r="I17" s="20">
        <f t="shared" si="3"/>
        <v>0</v>
      </c>
      <c r="J17" s="24">
        <f>'06. Protec y Divulgac'!I18</f>
        <v>0</v>
      </c>
      <c r="K17" s="192">
        <f t="shared" si="1"/>
        <v>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14.5" x14ac:dyDescent="0.35">
      <c r="A18" s="1"/>
      <c r="B18" s="18" t="s">
        <v>54</v>
      </c>
      <c r="C18" s="18" t="s">
        <v>55</v>
      </c>
      <c r="D18" s="20">
        <v>0</v>
      </c>
      <c r="E18" s="20">
        <f>'07. Gastos Viajes'!L17</f>
        <v>0</v>
      </c>
      <c r="F18" s="20">
        <v>0</v>
      </c>
      <c r="G18" s="20">
        <f>'07. Gastos Viajes'!M17</f>
        <v>0</v>
      </c>
      <c r="H18" s="20">
        <f t="shared" si="2"/>
        <v>0</v>
      </c>
      <c r="I18" s="20">
        <f t="shared" si="3"/>
        <v>0</v>
      </c>
      <c r="J18" s="24">
        <f>'07. Gastos Viajes'!N17</f>
        <v>0</v>
      </c>
      <c r="K18" s="192">
        <f t="shared" si="1"/>
        <v>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14.5" x14ac:dyDescent="0.35">
      <c r="A19" s="1"/>
      <c r="B19" s="18" t="s">
        <v>56</v>
      </c>
      <c r="C19" s="18" t="s">
        <v>57</v>
      </c>
      <c r="D19" s="20">
        <f>'08. Infraest'!D16</f>
        <v>0</v>
      </c>
      <c r="E19" s="20">
        <f>'08. Infraest'!E16</f>
        <v>0</v>
      </c>
      <c r="F19" s="20">
        <v>0</v>
      </c>
      <c r="G19" s="20">
        <f>'08. Infraest'!F16</f>
        <v>0</v>
      </c>
      <c r="H19" s="20">
        <f t="shared" si="2"/>
        <v>0</v>
      </c>
      <c r="I19" s="20">
        <f t="shared" si="3"/>
        <v>0</v>
      </c>
      <c r="J19" s="24">
        <f>'08. Infraest'!G16</f>
        <v>120000000</v>
      </c>
      <c r="K19" s="192">
        <f t="shared" si="1"/>
        <v>120000000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14.5" x14ac:dyDescent="0.35">
      <c r="A20" s="1"/>
      <c r="B20" s="18" t="s">
        <v>58</v>
      </c>
      <c r="C20" s="18" t="s">
        <v>59</v>
      </c>
      <c r="D20" s="20">
        <v>0</v>
      </c>
      <c r="E20" s="20">
        <f>'09. Adtivos '!G16</f>
        <v>0</v>
      </c>
      <c r="F20" s="20">
        <v>0</v>
      </c>
      <c r="G20" s="20">
        <f>'09. Adtivos '!H16</f>
        <v>0</v>
      </c>
      <c r="H20" s="20">
        <f t="shared" si="2"/>
        <v>0</v>
      </c>
      <c r="I20" s="20">
        <f t="shared" si="3"/>
        <v>0</v>
      </c>
      <c r="J20" s="24">
        <f>'09. Adtivos '!I16</f>
        <v>885090953</v>
      </c>
      <c r="K20" s="192">
        <f t="shared" si="1"/>
        <v>885090953</v>
      </c>
      <c r="L20" s="1"/>
      <c r="M20" s="30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14.5" x14ac:dyDescent="0.35">
      <c r="A21" s="1"/>
      <c r="B21" s="18" t="s">
        <v>60</v>
      </c>
      <c r="C21" s="18" t="s">
        <v>61</v>
      </c>
      <c r="D21" s="20">
        <v>0</v>
      </c>
      <c r="E21" s="20">
        <f>'10. Intervent'!F15</f>
        <v>0</v>
      </c>
      <c r="F21" s="20">
        <v>0</v>
      </c>
      <c r="G21" s="20">
        <f>'10. Intervent'!G15</f>
        <v>0</v>
      </c>
      <c r="H21" s="20">
        <f t="shared" si="2"/>
        <v>0</v>
      </c>
      <c r="I21" s="20">
        <f t="shared" si="3"/>
        <v>0</v>
      </c>
      <c r="J21" s="24">
        <f>'10. Intervent'!H15</f>
        <v>800000000</v>
      </c>
      <c r="K21" s="192">
        <f>+H21+I21+J21</f>
        <v>800000000</v>
      </c>
      <c r="L21" s="1"/>
      <c r="M21" s="30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14.5" x14ac:dyDescent="0.35">
      <c r="A22" s="1"/>
      <c r="B22" s="18" t="s">
        <v>62</v>
      </c>
      <c r="C22" s="18" t="s">
        <v>63</v>
      </c>
      <c r="D22" s="20">
        <v>0</v>
      </c>
      <c r="E22" s="20">
        <f>'11. Otros'!E19</f>
        <v>0</v>
      </c>
      <c r="F22" s="20">
        <v>0</v>
      </c>
      <c r="G22" s="20">
        <f>'11. Otros'!F19</f>
        <v>0</v>
      </c>
      <c r="H22" s="20">
        <f t="shared" si="2"/>
        <v>0</v>
      </c>
      <c r="I22" s="20">
        <f t="shared" si="3"/>
        <v>0</v>
      </c>
      <c r="J22" s="24">
        <f>'11. Otros'!G19</f>
        <v>0</v>
      </c>
      <c r="K22" s="192">
        <f>+H22+I22+J22</f>
        <v>0</v>
      </c>
      <c r="L22" s="1"/>
      <c r="M22" s="30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15.75" customHeight="1" x14ac:dyDescent="0.35">
      <c r="A23" s="1"/>
      <c r="B23" s="18"/>
      <c r="C23" s="33" t="s">
        <v>13</v>
      </c>
      <c r="D23" s="20">
        <f t="shared" ref="D23:K23" si="4">SUM(D12:D22)</f>
        <v>0</v>
      </c>
      <c r="E23" s="20">
        <f t="shared" si="4"/>
        <v>0</v>
      </c>
      <c r="F23" s="20">
        <f t="shared" si="4"/>
        <v>0</v>
      </c>
      <c r="G23" s="20">
        <f t="shared" si="4"/>
        <v>0</v>
      </c>
      <c r="H23" s="20">
        <f t="shared" si="4"/>
        <v>0</v>
      </c>
      <c r="I23" s="20">
        <f t="shared" si="4"/>
        <v>0</v>
      </c>
      <c r="J23" s="24">
        <f>SUM(J12:J22)</f>
        <v>2874596787.0730238</v>
      </c>
      <c r="K23" s="26">
        <f t="shared" si="4"/>
        <v>2874596787.0730238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15.75" customHeight="1" x14ac:dyDescent="0.35">
      <c r="A24" s="1"/>
      <c r="B24" s="1"/>
      <c r="C24" s="3"/>
      <c r="D24" s="38"/>
      <c r="E24" s="38"/>
      <c r="F24" s="38"/>
      <c r="G24" s="38"/>
      <c r="H24" s="38"/>
      <c r="I24" s="38"/>
      <c r="J24" s="38"/>
      <c r="K24" s="38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38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38"/>
      <c r="L28" s="16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8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38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38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14.25" customHeight="1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7"/>
      <c r="K49" s="38"/>
      <c r="L49" s="38"/>
      <c r="M49" s="38"/>
      <c r="N49" s="38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38"/>
      <c r="N50" s="38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mergeCells count="11">
    <mergeCell ref="K9:K11"/>
    <mergeCell ref="B11:C11"/>
    <mergeCell ref="F8:K8"/>
    <mergeCell ref="C6:K6"/>
    <mergeCell ref="H10:I10"/>
    <mergeCell ref="H9:I9"/>
    <mergeCell ref="F10:G10"/>
    <mergeCell ref="F9:G9"/>
    <mergeCell ref="D10:E10"/>
    <mergeCell ref="D9:E9"/>
    <mergeCell ref="J10:J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2" zoomScale="80" zoomScaleNormal="80" zoomScalePageLayoutView="110" workbookViewId="0">
      <selection activeCell="C43" sqref="C43"/>
    </sheetView>
  </sheetViews>
  <sheetFormatPr baseColWidth="10" defaultColWidth="15.1796875" defaultRowHeight="15" customHeight="1" x14ac:dyDescent="0.35"/>
  <cols>
    <col min="1" max="1" width="4.453125" customWidth="1"/>
    <col min="2" max="2" width="40.26953125" customWidth="1"/>
    <col min="3" max="3" width="24.81640625" customWidth="1"/>
    <col min="4" max="4" width="21.453125" customWidth="1"/>
    <col min="5" max="5" width="18.453125" bestFit="1" customWidth="1"/>
    <col min="6" max="6" width="20.26953125" bestFit="1" customWidth="1"/>
    <col min="7" max="7" width="18.81640625" customWidth="1"/>
    <col min="8" max="8" width="13.453125" bestFit="1" customWidth="1"/>
    <col min="9" max="9" width="11.81640625" customWidth="1"/>
    <col min="10" max="10" width="12.453125" bestFit="1" customWidth="1"/>
    <col min="11" max="11" width="13.453125" bestFit="1" customWidth="1"/>
    <col min="12" max="20" width="11.81640625" customWidth="1"/>
    <col min="21" max="26" width="8.7265625" customWidth="1"/>
  </cols>
  <sheetData>
    <row r="1" spans="1:26" ht="14.5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5" x14ac:dyDescent="0.35">
      <c r="A7" s="2"/>
      <c r="B7" s="205" t="s">
        <v>2</v>
      </c>
      <c r="C7" s="206"/>
      <c r="D7" s="206"/>
      <c r="E7" s="206"/>
      <c r="F7" s="206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5" x14ac:dyDescent="0.35">
      <c r="A8" s="2"/>
      <c r="B8" s="209" t="s">
        <v>220</v>
      </c>
      <c r="C8" s="201"/>
      <c r="D8" s="201"/>
      <c r="E8" s="201"/>
      <c r="F8" s="201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5" x14ac:dyDescent="0.35">
      <c r="A9" s="2"/>
      <c r="B9" s="205" t="s">
        <v>5</v>
      </c>
      <c r="C9" s="206"/>
      <c r="D9" s="206"/>
      <c r="E9" s="206"/>
      <c r="F9" s="206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5" x14ac:dyDescent="0.35">
      <c r="A10" s="2"/>
      <c r="B10" s="10"/>
      <c r="C10" s="10"/>
      <c r="D10" s="10"/>
      <c r="E10" s="10"/>
      <c r="F10" s="1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42" customHeight="1" x14ac:dyDescent="0.35">
      <c r="A11" s="2"/>
      <c r="B11" s="2" t="s">
        <v>8</v>
      </c>
      <c r="C11" s="210" t="s">
        <v>219</v>
      </c>
      <c r="D11" s="210"/>
      <c r="E11" s="210"/>
      <c r="F11" s="210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x14ac:dyDescent="0.35">
      <c r="A12" s="2"/>
      <c r="B12" s="2" t="s">
        <v>9</v>
      </c>
      <c r="C12" s="12" t="s">
        <v>10</v>
      </c>
      <c r="D12" s="12" t="s">
        <v>11</v>
      </c>
      <c r="E12" s="12"/>
      <c r="F12" s="1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x14ac:dyDescent="0.35">
      <c r="A13" s="2"/>
      <c r="B13" s="2" t="s">
        <v>12</v>
      </c>
      <c r="C13" s="211">
        <f>Resumen!K23</f>
        <v>2874596787.0730238</v>
      </c>
      <c r="D13" s="199"/>
      <c r="E13" s="12"/>
      <c r="F13" s="1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x14ac:dyDescent="0.35">
      <c r="A14" s="2"/>
      <c r="B14" s="2" t="s">
        <v>18</v>
      </c>
      <c r="C14" s="2" t="s">
        <v>19</v>
      </c>
      <c r="D14" s="12">
        <v>2017</v>
      </c>
      <c r="E14" s="2" t="s">
        <v>20</v>
      </c>
      <c r="F14" s="12">
        <v>2020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x14ac:dyDescent="0.35">
      <c r="A15" s="2"/>
      <c r="B15" s="2" t="s">
        <v>21</v>
      </c>
      <c r="C15" s="2" t="s">
        <v>19</v>
      </c>
      <c r="D15" s="17">
        <v>2017</v>
      </c>
      <c r="E15" s="2" t="s">
        <v>20</v>
      </c>
      <c r="F15" s="19">
        <v>2020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5" x14ac:dyDescent="0.35">
      <c r="A21" s="205" t="s">
        <v>25</v>
      </c>
      <c r="B21" s="206"/>
      <c r="C21" s="206"/>
      <c r="D21" s="206"/>
      <c r="E21" s="206"/>
      <c r="F21" s="206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5" x14ac:dyDescent="0.35">
      <c r="A22" s="10"/>
      <c r="B22" s="10"/>
      <c r="C22" s="10"/>
      <c r="D22" s="10"/>
      <c r="E22" s="10"/>
      <c r="F22" s="1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5" x14ac:dyDescent="0.35">
      <c r="A23" s="10"/>
      <c r="B23" s="10"/>
      <c r="C23" s="23" t="s">
        <v>28</v>
      </c>
      <c r="D23" s="23" t="s">
        <v>33</v>
      </c>
      <c r="E23" s="23" t="s">
        <v>34</v>
      </c>
      <c r="F23" s="23" t="s">
        <v>35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4.5" x14ac:dyDescent="0.35">
      <c r="A24" s="10"/>
      <c r="B24" s="10"/>
      <c r="C24" s="25"/>
      <c r="D24" s="25"/>
      <c r="E24" s="25"/>
      <c r="F24" s="25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5.75" customHeight="1" x14ac:dyDescent="0.35">
      <c r="A25" s="197" t="s">
        <v>36</v>
      </c>
      <c r="B25" s="198"/>
      <c r="C25" s="26"/>
      <c r="D25" s="26"/>
      <c r="E25" s="26"/>
      <c r="F25" s="26"/>
      <c r="G25" s="26">
        <f>SUM(C25:F25)</f>
        <v>0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5.75" customHeight="1" x14ac:dyDescent="0.35">
      <c r="A26" s="8"/>
      <c r="B26" s="28" t="s">
        <v>37</v>
      </c>
      <c r="C26" s="26">
        <v>0</v>
      </c>
      <c r="D26" s="26">
        <f>C45</f>
        <v>718899196.76825595</v>
      </c>
      <c r="E26" s="26">
        <f>+D45</f>
        <v>862379036.12190723</v>
      </c>
      <c r="F26" s="26">
        <f>+E45</f>
        <v>690153228.89752579</v>
      </c>
      <c r="G26" s="26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5.75" customHeight="1" x14ac:dyDescent="0.35">
      <c r="A27" s="8"/>
      <c r="B27" s="28" t="s">
        <v>38</v>
      </c>
      <c r="C27" s="26">
        <v>0</v>
      </c>
      <c r="D27" s="26"/>
      <c r="E27" s="26"/>
      <c r="F27" s="26"/>
      <c r="G27" s="26">
        <f>SUM(C27:F27)</f>
        <v>0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5.75" customHeight="1" x14ac:dyDescent="0.35">
      <c r="A28" s="8"/>
      <c r="B28" s="28" t="s">
        <v>40</v>
      </c>
      <c r="C28" s="26">
        <f>+Resumen!H23</f>
        <v>0</v>
      </c>
      <c r="D28" s="26"/>
      <c r="E28" s="26"/>
      <c r="F28" s="26"/>
      <c r="G28" s="26">
        <f>SUM(C28:F28)</f>
        <v>0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5.75" customHeight="1" x14ac:dyDescent="0.35">
      <c r="A29" s="8"/>
      <c r="B29" s="28" t="s">
        <v>41</v>
      </c>
      <c r="C29" s="26">
        <f>+F51+F52</f>
        <v>1437298393.5365119</v>
      </c>
      <c r="D29" s="26">
        <f>+F53+F54</f>
        <v>862379036.12190723</v>
      </c>
      <c r="E29" s="26">
        <f>+F55+F56</f>
        <v>546173389.5438745</v>
      </c>
      <c r="F29" s="26">
        <f>+F57</f>
        <v>28745967.87073024</v>
      </c>
      <c r="G29" s="26">
        <f>SUM(C29:F29)</f>
        <v>2874596787.0730238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5.75" customHeight="1" x14ac:dyDescent="0.35">
      <c r="A30" s="8"/>
      <c r="B30" s="17"/>
      <c r="C30" s="26">
        <f>SUM(C26:C29)</f>
        <v>1437298393.5365119</v>
      </c>
      <c r="D30" s="26">
        <f>SUM(D26:D29)</f>
        <v>1581278232.8901632</v>
      </c>
      <c r="E30" s="26">
        <f>SUM(E26:E29)</f>
        <v>1408552425.6657817</v>
      </c>
      <c r="F30" s="26">
        <f>SUM(F26:F29)</f>
        <v>718899196.76825607</v>
      </c>
      <c r="G30" s="26"/>
      <c r="H30" s="10"/>
      <c r="I30" s="10"/>
      <c r="J30" s="186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5.75" customHeight="1" x14ac:dyDescent="0.35">
      <c r="A31" s="8"/>
      <c r="B31" s="17"/>
      <c r="C31" s="26"/>
      <c r="D31" s="26"/>
      <c r="E31" s="26"/>
      <c r="F31" s="26"/>
      <c r="G31" s="26">
        <f t="shared" ref="G31:G44" si="0">SUM(C31:F31)</f>
        <v>0</v>
      </c>
      <c r="H31" s="10"/>
      <c r="I31" s="10"/>
      <c r="J31" s="186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5.75" customHeight="1" x14ac:dyDescent="0.35">
      <c r="A32" s="197" t="s">
        <v>48</v>
      </c>
      <c r="B32" s="199"/>
      <c r="C32" s="26"/>
      <c r="D32" s="26"/>
      <c r="E32" s="26"/>
      <c r="F32" s="26"/>
      <c r="G32" s="26">
        <f t="shared" si="0"/>
        <v>0</v>
      </c>
      <c r="H32" s="10"/>
      <c r="I32" s="10"/>
      <c r="J32" s="186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4.5" x14ac:dyDescent="0.35">
      <c r="A33" s="18" t="s">
        <v>23</v>
      </c>
      <c r="B33" s="18" t="s">
        <v>24</v>
      </c>
      <c r="C33" s="26">
        <f>'01. RRHH'!M25/4</f>
        <v>265126458.51825601</v>
      </c>
      <c r="D33" s="26">
        <f>'01. RRHH'!M25/4</f>
        <v>265126458.51825601</v>
      </c>
      <c r="E33" s="26">
        <f>'01. RRHH'!M25/4</f>
        <v>265126458.51825601</v>
      </c>
      <c r="F33" s="26">
        <f>'01. RRHH'!M25/4</f>
        <v>265126458.51825601</v>
      </c>
      <c r="G33" s="26">
        <f t="shared" si="0"/>
        <v>1060505834.073024</v>
      </c>
      <c r="H33" s="187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5" x14ac:dyDescent="0.35">
      <c r="A34" s="18" t="s">
        <v>42</v>
      </c>
      <c r="B34" s="18" t="s">
        <v>43</v>
      </c>
      <c r="C34" s="26"/>
      <c r="D34" s="26"/>
      <c r="E34" s="26"/>
      <c r="F34" s="26"/>
      <c r="G34" s="26">
        <f t="shared" si="0"/>
        <v>0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5">
      <c r="A35" s="18" t="s">
        <v>44</v>
      </c>
      <c r="B35" s="33" t="s">
        <v>45</v>
      </c>
      <c r="C35" s="26"/>
      <c r="D35" s="26">
        <f>+C35</f>
        <v>0</v>
      </c>
      <c r="E35" s="26"/>
      <c r="F35" s="26"/>
      <c r="G35" s="26">
        <f t="shared" si="0"/>
        <v>0</v>
      </c>
      <c r="H35" s="188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5" x14ac:dyDescent="0.35">
      <c r="A36" s="18" t="s">
        <v>46</v>
      </c>
      <c r="B36" s="18" t="s">
        <v>53</v>
      </c>
      <c r="C36" s="26"/>
      <c r="D36" s="26">
        <f>+C36</f>
        <v>0</v>
      </c>
      <c r="E36" s="26">
        <f>+D36</f>
        <v>0</v>
      </c>
      <c r="F36" s="26">
        <f>+Resumen!O15</f>
        <v>0</v>
      </c>
      <c r="G36" s="26">
        <f t="shared" si="0"/>
        <v>0</v>
      </c>
      <c r="H36" s="2"/>
      <c r="I36" s="2"/>
      <c r="J36" s="2"/>
      <c r="K36" s="189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5" x14ac:dyDescent="0.35">
      <c r="A37" s="18" t="s">
        <v>49</v>
      </c>
      <c r="B37" s="18" t="s">
        <v>50</v>
      </c>
      <c r="C37" s="26">
        <v>2000000</v>
      </c>
      <c r="D37" s="26">
        <v>2500000</v>
      </c>
      <c r="E37" s="26">
        <v>2000000</v>
      </c>
      <c r="F37" s="26">
        <v>2500000</v>
      </c>
      <c r="G37" s="26">
        <f t="shared" si="0"/>
        <v>9000000</v>
      </c>
      <c r="H37" s="2"/>
      <c r="I37" s="2"/>
      <c r="J37" s="2"/>
      <c r="K37" s="189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5" x14ac:dyDescent="0.35">
      <c r="A38" s="18" t="s">
        <v>51</v>
      </c>
      <c r="B38" s="18" t="s">
        <v>52</v>
      </c>
      <c r="C38" s="26">
        <f>+'06. Protec y Divulgac'!J18</f>
        <v>0</v>
      </c>
      <c r="D38" s="26"/>
      <c r="E38" s="26"/>
      <c r="F38" s="26"/>
      <c r="G38" s="26">
        <f t="shared" si="0"/>
        <v>0</v>
      </c>
      <c r="H38" s="2"/>
      <c r="I38" s="2"/>
      <c r="J38" s="2"/>
      <c r="K38" s="189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5" x14ac:dyDescent="0.35">
      <c r="A39" s="18" t="s">
        <v>54</v>
      </c>
      <c r="B39" s="18" t="s">
        <v>55</v>
      </c>
      <c r="C39" s="26"/>
      <c r="D39" s="26">
        <f>+C39</f>
        <v>0</v>
      </c>
      <c r="E39" s="26">
        <f>+D39</f>
        <v>0</v>
      </c>
      <c r="F39" s="26"/>
      <c r="G39" s="26">
        <f>SUM(C39:F39)</f>
        <v>0</v>
      </c>
      <c r="H39" s="2"/>
      <c r="I39" s="2"/>
      <c r="J39" s="2"/>
      <c r="K39" s="189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5" x14ac:dyDescent="0.35">
      <c r="A40" s="18" t="s">
        <v>56</v>
      </c>
      <c r="B40" s="18" t="s">
        <v>57</v>
      </c>
      <c r="C40" s="26">
        <v>30000000</v>
      </c>
      <c r="D40" s="26">
        <v>30000000</v>
      </c>
      <c r="E40" s="26">
        <v>30000000</v>
      </c>
      <c r="F40" s="26">
        <v>30000000</v>
      </c>
      <c r="G40" s="26">
        <f t="shared" si="0"/>
        <v>120000000</v>
      </c>
      <c r="H40" s="2"/>
      <c r="I40" s="2"/>
      <c r="J40" s="2"/>
      <c r="K40" s="189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5" x14ac:dyDescent="0.35">
      <c r="A41" s="18" t="s">
        <v>58</v>
      </c>
      <c r="B41" s="18" t="s">
        <v>59</v>
      </c>
      <c r="C41" s="26">
        <f>'09. Adtivos '!J16/4</f>
        <v>221272738.25</v>
      </c>
      <c r="D41" s="26">
        <f>'09. Adtivos '!J16/4</f>
        <v>221272738.25</v>
      </c>
      <c r="E41" s="26">
        <f>'09. Adtivos '!J16/4</f>
        <v>221272738.25</v>
      </c>
      <c r="F41" s="26">
        <f>'09. Adtivos '!J16/4</f>
        <v>221272738.25</v>
      </c>
      <c r="G41" s="26">
        <f t="shared" si="0"/>
        <v>885090953</v>
      </c>
      <c r="H41" s="2"/>
      <c r="I41" s="2"/>
      <c r="J41" s="2"/>
      <c r="K41" s="189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5" x14ac:dyDescent="0.35">
      <c r="A42" s="18" t="s">
        <v>60</v>
      </c>
      <c r="B42" s="18" t="s">
        <v>61</v>
      </c>
      <c r="C42" s="26">
        <f>'10. Intervent'!$I15/4</f>
        <v>200000000</v>
      </c>
      <c r="D42" s="26">
        <f>'10. Intervent'!$I15/4</f>
        <v>200000000</v>
      </c>
      <c r="E42" s="26">
        <f>'10. Intervent'!$I15/4</f>
        <v>200000000</v>
      </c>
      <c r="F42" s="26">
        <f>'10. Intervent'!$I15/4</f>
        <v>200000000</v>
      </c>
      <c r="G42" s="26">
        <f t="shared" si="0"/>
        <v>800000000</v>
      </c>
      <c r="H42" s="10"/>
      <c r="I42" s="10"/>
      <c r="J42" s="186"/>
      <c r="K42" s="19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4.5" x14ac:dyDescent="0.35">
      <c r="A43" s="18" t="s">
        <v>62</v>
      </c>
      <c r="B43" s="18" t="s">
        <v>63</v>
      </c>
      <c r="C43" s="26"/>
      <c r="D43" s="26"/>
      <c r="E43" s="26"/>
      <c r="F43" s="26"/>
      <c r="G43" s="26">
        <f t="shared" si="0"/>
        <v>0</v>
      </c>
      <c r="H43" s="10"/>
      <c r="I43" s="10"/>
      <c r="J43" s="186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4.5" x14ac:dyDescent="0.35">
      <c r="A44" s="18"/>
      <c r="B44" s="18"/>
      <c r="C44" s="26"/>
      <c r="D44" s="26"/>
      <c r="E44" s="26"/>
      <c r="F44" s="26"/>
      <c r="G44" s="26">
        <f t="shared" si="0"/>
        <v>0</v>
      </c>
      <c r="H44" s="10"/>
      <c r="I44" s="10"/>
      <c r="J44" s="186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5.75" customHeight="1" x14ac:dyDescent="0.35">
      <c r="A45" s="18"/>
      <c r="B45" s="33" t="s">
        <v>64</v>
      </c>
      <c r="C45" s="26">
        <f>C30-SUM(C33:C43)</f>
        <v>718899196.76825595</v>
      </c>
      <c r="D45" s="26">
        <f>D30-SUM(D33:D43)</f>
        <v>862379036.12190723</v>
      </c>
      <c r="E45" s="26">
        <f>E30-SUM(E33:E43)</f>
        <v>690153228.89752579</v>
      </c>
      <c r="F45" s="26">
        <f>F30-SUM(F33:F43)</f>
        <v>0</v>
      </c>
      <c r="G45" s="26">
        <f>SUM(G32:G44)</f>
        <v>2874596787.0730238</v>
      </c>
      <c r="H45" s="10"/>
      <c r="I45" s="10"/>
      <c r="J45" s="186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4.5" x14ac:dyDescent="0.35">
      <c r="A46" s="10"/>
      <c r="B46" s="10"/>
      <c r="C46" s="10"/>
      <c r="D46" s="10"/>
      <c r="E46" s="10"/>
      <c r="F46" s="10"/>
      <c r="G46" s="39"/>
      <c r="H46" s="10"/>
      <c r="I46" s="10"/>
      <c r="J46" s="186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4.5" x14ac:dyDescent="0.35">
      <c r="A47" s="2"/>
      <c r="B47" s="205" t="s">
        <v>65</v>
      </c>
      <c r="C47" s="206"/>
      <c r="D47" s="206"/>
      <c r="E47" s="206"/>
      <c r="F47" s="206"/>
      <c r="G47" s="39"/>
      <c r="H47" s="39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5" x14ac:dyDescent="0.35">
      <c r="A48" s="2"/>
      <c r="B48" s="41"/>
      <c r="C48" s="41"/>
      <c r="D48" s="41"/>
      <c r="E48" s="41"/>
      <c r="F48" s="41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5" x14ac:dyDescent="0.35">
      <c r="A49" s="2"/>
      <c r="B49" s="207" t="s">
        <v>66</v>
      </c>
      <c r="C49" s="207" t="s">
        <v>67</v>
      </c>
      <c r="D49" s="208" t="s">
        <v>68</v>
      </c>
      <c r="E49" s="198"/>
      <c r="F49" s="23" t="s">
        <v>69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30" customHeight="1" x14ac:dyDescent="0.35">
      <c r="A50" s="2"/>
      <c r="B50" s="196"/>
      <c r="C50" s="196"/>
      <c r="D50" s="23" t="s">
        <v>70</v>
      </c>
      <c r="E50" s="23" t="s">
        <v>20</v>
      </c>
      <c r="F50" s="23" t="s">
        <v>41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5" x14ac:dyDescent="0.35">
      <c r="A51" s="2"/>
      <c r="B51" s="28">
        <v>1</v>
      </c>
      <c r="C51" s="42">
        <v>42767</v>
      </c>
      <c r="D51" s="28" t="s">
        <v>71</v>
      </c>
      <c r="E51" s="28" t="s">
        <v>72</v>
      </c>
      <c r="F51" s="43">
        <f>Resumen!$K$23*30%</f>
        <v>862379036.12190711</v>
      </c>
      <c r="G51" s="189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5" x14ac:dyDescent="0.35">
      <c r="A52" s="2"/>
      <c r="B52" s="28">
        <v>2</v>
      </c>
      <c r="C52" s="42">
        <v>42948</v>
      </c>
      <c r="D52" s="28" t="s">
        <v>73</v>
      </c>
      <c r="E52" s="28" t="s">
        <v>74</v>
      </c>
      <c r="F52" s="43">
        <f>Resumen!$K$23*20%</f>
        <v>574919357.41460478</v>
      </c>
      <c r="G52" s="189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5" x14ac:dyDescent="0.35">
      <c r="A53" s="2"/>
      <c r="B53" s="28">
        <v>3</v>
      </c>
      <c r="C53" s="42">
        <v>43132</v>
      </c>
      <c r="D53" s="28" t="s">
        <v>75</v>
      </c>
      <c r="E53" s="28" t="s">
        <v>76</v>
      </c>
      <c r="F53" s="43">
        <f>Resumen!$K$23*20%</f>
        <v>574919357.41460478</v>
      </c>
      <c r="G53" s="189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5" x14ac:dyDescent="0.35">
      <c r="A54" s="2"/>
      <c r="B54" s="28">
        <v>4</v>
      </c>
      <c r="C54" s="42">
        <v>43313</v>
      </c>
      <c r="D54" s="28" t="s">
        <v>77</v>
      </c>
      <c r="E54" s="28" t="s">
        <v>78</v>
      </c>
      <c r="F54" s="43">
        <f>Resumen!$K$23*10%</f>
        <v>287459678.70730239</v>
      </c>
      <c r="G54" s="189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5" x14ac:dyDescent="0.35">
      <c r="A55" s="2"/>
      <c r="B55" s="28">
        <v>5</v>
      </c>
      <c r="C55" s="42">
        <v>43497</v>
      </c>
      <c r="D55" s="28" t="s">
        <v>79</v>
      </c>
      <c r="E55" s="28" t="s">
        <v>80</v>
      </c>
      <c r="F55" s="43">
        <f>Resumen!$K$23*16.5%</f>
        <v>474308469.86704892</v>
      </c>
      <c r="G55" s="189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5" x14ac:dyDescent="0.35">
      <c r="A56" s="2"/>
      <c r="B56" s="28">
        <v>6</v>
      </c>
      <c r="C56" s="42">
        <v>43678</v>
      </c>
      <c r="D56" s="28" t="s">
        <v>81</v>
      </c>
      <c r="E56" s="28" t="s">
        <v>82</v>
      </c>
      <c r="F56" s="43">
        <f>Resumen!$K$23*2.5%</f>
        <v>71864919.676825598</v>
      </c>
      <c r="G56" s="189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5" x14ac:dyDescent="0.35">
      <c r="A57" s="2"/>
      <c r="B57" s="28">
        <v>7</v>
      </c>
      <c r="C57" s="42">
        <v>43862</v>
      </c>
      <c r="D57" s="28" t="s">
        <v>83</v>
      </c>
      <c r="E57" s="28" t="s">
        <v>84</v>
      </c>
      <c r="F57" s="43">
        <f>Resumen!$K$23*1%</f>
        <v>28745967.87073024</v>
      </c>
      <c r="G57" s="189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5" x14ac:dyDescent="0.35">
      <c r="A58" s="2"/>
      <c r="B58" s="208" t="s">
        <v>13</v>
      </c>
      <c r="C58" s="199"/>
      <c r="D58" s="199"/>
      <c r="E58" s="198"/>
      <c r="F58" s="175">
        <f>SUM(F51:F57)</f>
        <v>2874596787.0730238</v>
      </c>
      <c r="G58" s="191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5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5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5" x14ac:dyDescent="0.35">
      <c r="A61" s="2"/>
      <c r="B61" s="2"/>
      <c r="C61" s="2"/>
      <c r="D61" s="2"/>
      <c r="E61" s="2"/>
      <c r="F61" s="39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5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5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5" x14ac:dyDescent="0.35">
      <c r="A64" s="2"/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5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5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5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5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5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5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5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5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5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5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5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5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5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5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5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5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5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5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5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5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5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5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5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5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5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5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5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5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5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5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5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5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5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5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5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5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5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5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5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5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5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5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5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5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5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5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5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5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5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5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5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5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5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5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5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5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5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5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5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5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5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5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5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5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5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5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5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5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5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5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5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5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5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5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5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5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5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5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5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5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5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5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5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5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5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5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5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5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5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5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5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5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5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5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5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5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5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5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5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5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5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5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5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5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5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5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5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5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5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5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5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5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5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5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5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5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5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5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5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5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5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5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5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5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5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5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5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5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5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5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5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5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5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5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5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5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5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5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5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5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5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5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5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5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5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5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5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5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5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5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5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5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5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5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5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5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5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5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5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5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5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5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5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5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5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5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5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5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5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5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5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5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5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5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5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5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5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5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5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5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5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5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5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5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5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5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5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5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5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5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5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5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5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5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5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5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5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5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5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5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5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5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5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5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5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5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5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5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5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5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5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5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5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5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5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5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5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5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5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5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5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5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5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5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5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5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5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5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5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5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5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5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5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5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5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5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5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5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5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5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5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5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5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5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5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5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5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5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5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5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5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5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5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5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5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5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5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5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5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5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5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5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5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5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5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5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5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5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5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5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5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5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5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5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5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5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5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5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5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5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5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5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5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5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5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5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5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5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5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5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5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5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5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5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5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5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5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5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5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5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5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5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5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5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5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5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5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5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5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5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5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5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5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5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5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5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5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5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5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5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5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5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5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5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5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5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5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5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5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5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5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5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5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5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5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5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5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5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5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5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5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5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5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5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5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5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5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5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5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5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5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5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5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5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5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5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5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5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5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5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5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5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5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5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5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5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5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5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5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5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5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5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5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5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5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5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5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5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5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5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5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5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5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5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5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5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5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5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5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5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5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5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5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5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5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5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5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5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5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5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5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5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5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5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5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5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5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5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5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5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5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5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5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5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5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5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5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5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5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5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5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5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5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5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5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5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5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5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5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5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5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5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5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5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5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5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5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5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5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5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5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5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5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5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5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5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5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5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5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5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5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5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5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5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5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5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5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5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5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5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5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5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5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5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5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5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5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5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5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5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5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5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5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5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5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5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5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5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5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5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5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5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5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5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5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5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5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5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5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5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5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5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5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5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5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5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5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5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5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5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5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5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5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5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5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5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5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5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5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5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5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5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5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5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5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5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5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5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5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5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5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5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5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5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5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5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5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5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5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5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5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5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5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5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5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5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5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5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5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5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5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5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5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5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5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5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5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5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5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5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5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5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5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5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5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5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5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5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5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5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5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5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5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5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5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5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5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5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5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5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5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5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5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5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5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5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5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5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5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5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5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5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5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5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5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5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5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5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5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5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5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5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5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5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5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5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5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5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5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5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5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5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5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5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5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5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5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5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5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5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5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5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5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5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5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5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5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5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5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5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5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5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5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5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5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5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5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5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5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5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5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5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5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5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5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5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5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5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5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5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5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5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5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5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5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5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5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5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5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5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5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5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5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5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5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5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5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5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5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5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5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5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5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5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5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5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5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5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5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5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5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5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5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5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5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5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5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5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5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5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5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5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5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5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5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5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5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5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5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5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5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5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5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5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5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5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5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5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5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5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5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5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5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5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5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5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5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5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5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5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5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5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5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5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5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5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5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5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5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5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5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5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5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5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5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5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5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5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5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5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5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5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5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5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5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5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5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5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5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5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5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5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5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5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5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5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5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5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5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5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5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5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5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5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5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5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5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5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5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5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5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5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5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5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5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5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5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5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5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5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5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5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5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5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5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5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5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5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5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5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5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5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5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5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5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5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5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5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5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5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5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5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5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5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5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5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5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5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5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5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5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5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5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5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5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5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5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5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5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5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5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5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5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5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5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5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5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5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5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5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5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5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5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5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5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5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5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5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5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5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5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5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5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5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5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5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5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5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5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5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5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5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5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5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5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5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5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5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5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5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5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5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5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5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5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5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5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5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5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5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5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5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5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5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5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5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5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5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5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5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5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5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5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5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5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5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5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5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5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5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5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5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5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5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5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5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5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5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5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5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5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5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5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5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5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5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5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5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5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5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5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5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5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5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5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5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5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5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5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5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5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5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5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5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5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5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5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5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5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5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5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5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5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5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5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5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5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5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5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5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5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5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5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5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5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5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B9:F9"/>
    <mergeCell ref="C49:C50"/>
    <mergeCell ref="D49:E49"/>
    <mergeCell ref="B58:E58"/>
    <mergeCell ref="B7:F7"/>
    <mergeCell ref="B8:F8"/>
    <mergeCell ref="B47:F47"/>
    <mergeCell ref="C11:F11"/>
    <mergeCell ref="B49:B50"/>
    <mergeCell ref="A25:B25"/>
    <mergeCell ref="A32:B32"/>
    <mergeCell ref="C13:D13"/>
    <mergeCell ref="A21:F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showGridLines="0" zoomScale="80" zoomScaleNormal="80" zoomScalePageLayoutView="20" workbookViewId="0">
      <selection activeCell="I18" activeCellId="1" sqref="I21:I22 I18"/>
    </sheetView>
  </sheetViews>
  <sheetFormatPr baseColWidth="10" defaultColWidth="15.1796875" defaultRowHeight="15" customHeight="1" x14ac:dyDescent="0.35"/>
  <cols>
    <col min="1" max="1" width="3.81640625" customWidth="1"/>
    <col min="2" max="2" width="20.453125" customWidth="1"/>
    <col min="3" max="3" width="11.81640625" customWidth="1"/>
    <col min="4" max="4" width="24.453125" customWidth="1"/>
    <col min="5" max="5" width="27.7265625" customWidth="1"/>
    <col min="6" max="7" width="11.81640625" customWidth="1"/>
    <col min="8" max="13" width="20" customWidth="1"/>
    <col min="14" max="23" width="11.81640625" customWidth="1"/>
    <col min="24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5">
      <c r="A7" s="1"/>
      <c r="B7" s="200" t="s">
        <v>0</v>
      </c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4"/>
      <c r="N8" s="4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4"/>
      <c r="B9" s="6"/>
      <c r="C9" s="6"/>
      <c r="D9" s="6"/>
      <c r="E9" s="6"/>
      <c r="F9" s="6"/>
      <c r="G9" s="6"/>
      <c r="H9" s="6"/>
      <c r="I9" s="6"/>
      <c r="J9" s="212" t="s">
        <v>4</v>
      </c>
      <c r="K9" s="199"/>
      <c r="L9" s="199"/>
      <c r="M9" s="198"/>
      <c r="N9" s="4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4"/>
      <c r="B10" s="9"/>
      <c r="C10" s="9"/>
      <c r="D10" s="9"/>
      <c r="E10" s="9"/>
      <c r="F10" s="9"/>
      <c r="G10" s="9"/>
      <c r="H10" s="9"/>
      <c r="I10" s="9"/>
      <c r="J10" s="212" t="s">
        <v>6</v>
      </c>
      <c r="K10" s="198"/>
      <c r="L10" s="213" t="s">
        <v>7</v>
      </c>
      <c r="M10" s="214" t="s">
        <v>13</v>
      </c>
      <c r="N10" s="4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5" x14ac:dyDescent="0.35">
      <c r="A11" s="4"/>
      <c r="B11" s="9"/>
      <c r="C11" s="9"/>
      <c r="D11" s="9"/>
      <c r="E11" s="9"/>
      <c r="F11" s="9"/>
      <c r="G11" s="9"/>
      <c r="H11" s="9"/>
      <c r="I11" s="9"/>
      <c r="J11" s="14"/>
      <c r="K11" s="14"/>
      <c r="L11" s="196"/>
      <c r="M11" s="195"/>
      <c r="N11" s="4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 x14ac:dyDescent="0.35">
      <c r="A12" s="4"/>
      <c r="B12" s="21" t="s">
        <v>22</v>
      </c>
      <c r="C12" s="21" t="s">
        <v>26</v>
      </c>
      <c r="D12" s="22" t="s">
        <v>27</v>
      </c>
      <c r="E12" s="21" t="s">
        <v>29</v>
      </c>
      <c r="F12" s="21" t="s">
        <v>30</v>
      </c>
      <c r="G12" s="21" t="s">
        <v>31</v>
      </c>
      <c r="H12" s="21" t="s">
        <v>32</v>
      </c>
      <c r="I12" s="21" t="s">
        <v>13</v>
      </c>
      <c r="J12" s="21" t="s">
        <v>15</v>
      </c>
      <c r="K12" s="21" t="s">
        <v>15</v>
      </c>
      <c r="L12" s="21" t="s">
        <v>15</v>
      </c>
      <c r="M12" s="196"/>
      <c r="N12" s="4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5" customHeight="1" x14ac:dyDescent="0.35">
      <c r="A13" s="27"/>
      <c r="B13" s="176" t="s">
        <v>221</v>
      </c>
      <c r="C13" s="176"/>
      <c r="D13" s="29" t="s">
        <v>39</v>
      </c>
      <c r="E13" s="176" t="s">
        <v>222</v>
      </c>
      <c r="F13" s="31">
        <v>1</v>
      </c>
      <c r="G13" s="29">
        <v>48</v>
      </c>
      <c r="H13" s="181">
        <v>5230858.7549695997</v>
      </c>
      <c r="I13" s="32">
        <f t="shared" ref="I13:I24" si="0">+G13*H13</f>
        <v>251081220.23854077</v>
      </c>
      <c r="J13" s="32"/>
      <c r="K13" s="32"/>
      <c r="L13" s="34">
        <f t="shared" ref="L13:L24" si="1">I13-K13-J13</f>
        <v>251081220.23854077</v>
      </c>
      <c r="M13" s="32">
        <f t="shared" ref="M13:M24" si="2">SUM(J13:L13)</f>
        <v>251081220.23854077</v>
      </c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60" customHeight="1" x14ac:dyDescent="0.35">
      <c r="A14" s="27"/>
      <c r="B14" s="176" t="s">
        <v>223</v>
      </c>
      <c r="C14" s="176"/>
      <c r="D14" s="176" t="s">
        <v>224</v>
      </c>
      <c r="E14" s="29"/>
      <c r="F14" s="31">
        <v>0.5</v>
      </c>
      <c r="G14" s="29">
        <v>40</v>
      </c>
      <c r="H14" s="181">
        <v>1200000</v>
      </c>
      <c r="I14" s="34">
        <f t="shared" si="0"/>
        <v>48000000</v>
      </c>
      <c r="J14" s="32"/>
      <c r="K14" s="32"/>
      <c r="L14" s="34">
        <f t="shared" si="1"/>
        <v>48000000</v>
      </c>
      <c r="M14" s="32">
        <f t="shared" si="2"/>
        <v>48000000</v>
      </c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60" customHeight="1" x14ac:dyDescent="0.35">
      <c r="A15" s="27"/>
      <c r="B15" s="176" t="s">
        <v>225</v>
      </c>
      <c r="C15" s="176"/>
      <c r="D15" s="176" t="s">
        <v>226</v>
      </c>
      <c r="E15" s="29"/>
      <c r="F15" s="31">
        <v>1</v>
      </c>
      <c r="G15" s="29">
        <v>20</v>
      </c>
      <c r="H15" s="181">
        <v>2964153.2944827736</v>
      </c>
      <c r="I15" s="34">
        <f t="shared" si="0"/>
        <v>59283065.889655471</v>
      </c>
      <c r="J15" s="32"/>
      <c r="K15" s="32"/>
      <c r="L15" s="34">
        <f t="shared" si="1"/>
        <v>59283065.889655471</v>
      </c>
      <c r="M15" s="32">
        <f t="shared" si="2"/>
        <v>59283065.889655471</v>
      </c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45" customHeight="1" x14ac:dyDescent="0.35">
      <c r="A16" s="27"/>
      <c r="B16" s="176" t="s">
        <v>225</v>
      </c>
      <c r="C16" s="176"/>
      <c r="D16" s="176" t="s">
        <v>226</v>
      </c>
      <c r="E16" s="29"/>
      <c r="F16" s="31">
        <v>1</v>
      </c>
      <c r="G16" s="29">
        <v>10</v>
      </c>
      <c r="H16" s="181">
        <v>2964153.2944827736</v>
      </c>
      <c r="I16" s="34">
        <f t="shared" si="0"/>
        <v>29641532.944827735</v>
      </c>
      <c r="J16" s="32"/>
      <c r="K16" s="32"/>
      <c r="L16" s="34">
        <f t="shared" si="1"/>
        <v>29641532.944827735</v>
      </c>
      <c r="M16" s="32">
        <f t="shared" si="2"/>
        <v>29641532.944827735</v>
      </c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s="193" customFormat="1" ht="87.75" customHeight="1" x14ac:dyDescent="0.35">
      <c r="A17" s="27"/>
      <c r="B17" s="176" t="s">
        <v>227</v>
      </c>
      <c r="C17" s="176"/>
      <c r="D17" s="176" t="s">
        <v>228</v>
      </c>
      <c r="E17" s="29"/>
      <c r="F17" s="31">
        <v>1</v>
      </c>
      <c r="G17" s="29">
        <v>20</v>
      </c>
      <c r="H17" s="181">
        <v>3700000</v>
      </c>
      <c r="I17" s="34">
        <f t="shared" si="0"/>
        <v>74000000</v>
      </c>
      <c r="J17" s="32"/>
      <c r="K17" s="32"/>
      <c r="L17" s="34">
        <f t="shared" si="1"/>
        <v>74000000</v>
      </c>
      <c r="M17" s="32">
        <f t="shared" si="2"/>
        <v>74000000</v>
      </c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s="193" customFormat="1" ht="75" customHeight="1" x14ac:dyDescent="0.35">
      <c r="A18" s="27"/>
      <c r="B18" s="176" t="s">
        <v>227</v>
      </c>
      <c r="C18" s="176"/>
      <c r="D18" s="176" t="s">
        <v>229</v>
      </c>
      <c r="E18" s="29"/>
      <c r="F18" s="31">
        <v>1</v>
      </c>
      <c r="G18" s="29">
        <v>20</v>
      </c>
      <c r="H18" s="181">
        <v>3700000</v>
      </c>
      <c r="I18" s="34">
        <f t="shared" ref="I18:I20" si="3">+G18*H18</f>
        <v>74000000</v>
      </c>
      <c r="J18" s="32"/>
      <c r="K18" s="32"/>
      <c r="L18" s="34">
        <f t="shared" ref="L18:L20" si="4">I18-K18-J18</f>
        <v>74000000</v>
      </c>
      <c r="M18" s="32">
        <f t="shared" ref="M18:M20" si="5">SUM(J18:L18)</f>
        <v>74000000</v>
      </c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s="193" customFormat="1" ht="81" customHeight="1" x14ac:dyDescent="0.35">
      <c r="A19" s="27"/>
      <c r="B19" s="176" t="s">
        <v>230</v>
      </c>
      <c r="C19" s="176"/>
      <c r="D19" s="176" t="s">
        <v>231</v>
      </c>
      <c r="E19" s="29"/>
      <c r="F19" s="31">
        <v>1</v>
      </c>
      <c r="G19" s="29">
        <v>30</v>
      </c>
      <c r="H19" s="181">
        <v>4950000</v>
      </c>
      <c r="I19" s="34">
        <f t="shared" si="3"/>
        <v>148500000</v>
      </c>
      <c r="J19" s="32"/>
      <c r="K19" s="32"/>
      <c r="L19" s="34">
        <f t="shared" si="4"/>
        <v>148500000</v>
      </c>
      <c r="M19" s="32">
        <f t="shared" si="5"/>
        <v>148500000</v>
      </c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s="193" customFormat="1" ht="81" customHeight="1" x14ac:dyDescent="0.35">
      <c r="A20" s="27"/>
      <c r="B20" s="176" t="s">
        <v>232</v>
      </c>
      <c r="C20" s="176"/>
      <c r="D20" s="176" t="s">
        <v>233</v>
      </c>
      <c r="E20" s="29"/>
      <c r="F20" s="31">
        <v>1</v>
      </c>
      <c r="G20" s="29">
        <v>15</v>
      </c>
      <c r="H20" s="181">
        <v>4100000</v>
      </c>
      <c r="I20" s="34">
        <f t="shared" si="3"/>
        <v>61500000</v>
      </c>
      <c r="J20" s="32"/>
      <c r="K20" s="32"/>
      <c r="L20" s="34">
        <f t="shared" si="4"/>
        <v>61500000</v>
      </c>
      <c r="M20" s="32">
        <f t="shared" si="5"/>
        <v>61500000</v>
      </c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s="193" customFormat="1" ht="81" customHeight="1" x14ac:dyDescent="0.35">
      <c r="A21" s="27"/>
      <c r="B21" s="176" t="s">
        <v>239</v>
      </c>
      <c r="C21" s="176"/>
      <c r="D21" s="176" t="s">
        <v>240</v>
      </c>
      <c r="E21" s="29"/>
      <c r="F21" s="31">
        <v>1</v>
      </c>
      <c r="G21" s="29">
        <v>15</v>
      </c>
      <c r="H21" s="181">
        <v>3900001</v>
      </c>
      <c r="I21" s="34">
        <f t="shared" ref="I21" si="6">+G21*H21</f>
        <v>58500015</v>
      </c>
      <c r="J21" s="32"/>
      <c r="K21" s="32"/>
      <c r="L21" s="34">
        <f t="shared" ref="L21" si="7">I21-K21-J21</f>
        <v>58500015</v>
      </c>
      <c r="M21" s="32">
        <f t="shared" ref="M21" si="8">SUM(J21:L21)</f>
        <v>58500015</v>
      </c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s="193" customFormat="1" ht="81" customHeight="1" x14ac:dyDescent="0.35">
      <c r="A22" s="27"/>
      <c r="B22" s="176" t="s">
        <v>237</v>
      </c>
      <c r="C22" s="176"/>
      <c r="D22" s="176" t="s">
        <v>238</v>
      </c>
      <c r="E22" s="29"/>
      <c r="F22" s="31">
        <v>1</v>
      </c>
      <c r="G22" s="29">
        <v>20</v>
      </c>
      <c r="H22" s="181">
        <v>3700000</v>
      </c>
      <c r="I22" s="34">
        <f t="shared" ref="I22" si="9">+G22*H22</f>
        <v>74000000</v>
      </c>
      <c r="J22" s="32"/>
      <c r="K22" s="32"/>
      <c r="L22" s="34">
        <f t="shared" ref="L22" si="10">I22-K22-J22</f>
        <v>74000000</v>
      </c>
      <c r="M22" s="32">
        <f t="shared" ref="M22" si="11">SUM(J22:L22)</f>
        <v>74000000</v>
      </c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45" customHeight="1" x14ac:dyDescent="0.35">
      <c r="A23" s="27"/>
      <c r="B23" s="176" t="s">
        <v>234</v>
      </c>
      <c r="C23" s="176"/>
      <c r="D23" s="176" t="s">
        <v>235</v>
      </c>
      <c r="E23" s="29"/>
      <c r="F23" s="31">
        <v>1</v>
      </c>
      <c r="G23" s="29">
        <v>40</v>
      </c>
      <c r="H23" s="181">
        <v>2700000</v>
      </c>
      <c r="I23" s="34">
        <f t="shared" si="0"/>
        <v>108000000</v>
      </c>
      <c r="J23" s="32"/>
      <c r="K23" s="32"/>
      <c r="L23" s="34">
        <f t="shared" si="1"/>
        <v>108000000</v>
      </c>
      <c r="M23" s="32">
        <f t="shared" si="2"/>
        <v>108000000</v>
      </c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66" customHeight="1" x14ac:dyDescent="0.35">
      <c r="A24" s="27"/>
      <c r="B24" s="176" t="s">
        <v>227</v>
      </c>
      <c r="C24" s="176"/>
      <c r="D24" s="176" t="s">
        <v>236</v>
      </c>
      <c r="E24" s="29"/>
      <c r="F24" s="31">
        <v>1</v>
      </c>
      <c r="G24" s="29">
        <v>20</v>
      </c>
      <c r="H24" s="181">
        <v>3700000</v>
      </c>
      <c r="I24" s="34">
        <f t="shared" si="0"/>
        <v>74000000</v>
      </c>
      <c r="J24" s="32"/>
      <c r="K24" s="32"/>
      <c r="L24" s="34">
        <f t="shared" si="1"/>
        <v>74000000</v>
      </c>
      <c r="M24" s="32">
        <f t="shared" si="2"/>
        <v>74000000</v>
      </c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5" x14ac:dyDescent="0.35">
      <c r="A25" s="27"/>
      <c r="B25" s="27"/>
      <c r="C25" s="27"/>
      <c r="D25" s="27"/>
      <c r="E25" s="27"/>
      <c r="F25" s="35"/>
      <c r="G25" s="35"/>
      <c r="H25" s="36" t="s">
        <v>13</v>
      </c>
      <c r="I25" s="37">
        <f>SUM(I13:I24)</f>
        <v>1060505834.073024</v>
      </c>
      <c r="J25" s="32">
        <f>SUM(J13:J24)</f>
        <v>0</v>
      </c>
      <c r="K25" s="32">
        <f>SUM(K13:K24)</f>
        <v>0</v>
      </c>
      <c r="L25" s="32">
        <f>SUM(L13:L24)</f>
        <v>1060505834.073024</v>
      </c>
      <c r="M25" s="32">
        <f>SUM(M13:M24)</f>
        <v>1060505834.073024</v>
      </c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40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40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40"/>
      <c r="J29" s="1"/>
      <c r="K29" s="1"/>
      <c r="L29" s="1"/>
      <c r="M29" s="38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38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84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85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8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.5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.5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.5" x14ac:dyDescent="0.3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.5" x14ac:dyDescent="0.3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.5" x14ac:dyDescent="0.3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.5" x14ac:dyDescent="0.3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</sheetData>
  <mergeCells count="5">
    <mergeCell ref="B7:L7"/>
    <mergeCell ref="J10:K10"/>
    <mergeCell ref="L10:L11"/>
    <mergeCell ref="J9:M9"/>
    <mergeCell ref="M10:M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zoomScale="80" zoomScaleNormal="80" zoomScalePageLayoutView="80" workbookViewId="0">
      <selection activeCell="B14" sqref="B14"/>
    </sheetView>
  </sheetViews>
  <sheetFormatPr baseColWidth="10" defaultColWidth="15.1796875" defaultRowHeight="15" customHeight="1" x14ac:dyDescent="0.35"/>
  <cols>
    <col min="1" max="1" width="2.26953125" customWidth="1"/>
    <col min="2" max="3" width="32.453125" customWidth="1"/>
    <col min="4" max="4" width="11.81640625" customWidth="1"/>
    <col min="5" max="5" width="16.1796875" customWidth="1"/>
    <col min="6" max="11" width="19.453125" customWidth="1"/>
    <col min="12" max="21" width="11.81640625" customWidth="1"/>
    <col min="22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5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1"/>
      <c r="B8" s="200" t="s">
        <v>85</v>
      </c>
      <c r="C8" s="201"/>
      <c r="D8" s="201"/>
      <c r="E8" s="201"/>
      <c r="F8" s="201"/>
      <c r="G8" s="201"/>
      <c r="H8" s="201"/>
      <c r="I8" s="201"/>
      <c r="J8" s="20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5">
      <c r="A9" s="1"/>
      <c r="B9" s="3"/>
      <c r="C9" s="3"/>
      <c r="D9" s="3"/>
      <c r="E9" s="3"/>
      <c r="F9" s="3"/>
      <c r="G9" s="3"/>
      <c r="H9" s="3"/>
      <c r="I9" s="3"/>
      <c r="J9" s="3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35">
      <c r="A10" s="44"/>
      <c r="B10" s="44"/>
      <c r="C10" s="44"/>
      <c r="D10" s="44"/>
      <c r="E10" s="44"/>
      <c r="F10" s="44"/>
      <c r="G10" s="44"/>
      <c r="H10" s="215" t="s">
        <v>4</v>
      </c>
      <c r="I10" s="199"/>
      <c r="J10" s="199"/>
      <c r="K10" s="198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2.75" customHeight="1" x14ac:dyDescent="0.35">
      <c r="A11" s="44"/>
      <c r="B11" s="44"/>
      <c r="C11" s="44"/>
      <c r="D11" s="44"/>
      <c r="E11" s="44"/>
      <c r="F11" s="44"/>
      <c r="G11" s="44"/>
      <c r="H11" s="215" t="s">
        <v>6</v>
      </c>
      <c r="I11" s="198"/>
      <c r="J11" s="216" t="s">
        <v>7</v>
      </c>
      <c r="K11" s="216" t="s">
        <v>13</v>
      </c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2.75" customHeight="1" x14ac:dyDescent="0.35">
      <c r="A12" s="44"/>
      <c r="B12" s="44"/>
      <c r="C12" s="44"/>
      <c r="D12" s="44"/>
      <c r="E12" s="44"/>
      <c r="F12" s="44"/>
      <c r="G12" s="44"/>
      <c r="H12" s="15" t="s">
        <v>86</v>
      </c>
      <c r="I12" s="15" t="s">
        <v>87</v>
      </c>
      <c r="J12" s="196"/>
      <c r="K12" s="195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25.5" customHeight="1" x14ac:dyDescent="0.35">
      <c r="A13" s="44"/>
      <c r="B13" s="46" t="s">
        <v>88</v>
      </c>
      <c r="C13" s="46" t="s">
        <v>89</v>
      </c>
      <c r="D13" s="46" t="s">
        <v>90</v>
      </c>
      <c r="E13" s="46" t="s">
        <v>91</v>
      </c>
      <c r="F13" s="46" t="s">
        <v>92</v>
      </c>
      <c r="G13" s="46" t="s">
        <v>13</v>
      </c>
      <c r="H13" s="46" t="s">
        <v>15</v>
      </c>
      <c r="I13" s="46" t="s">
        <v>15</v>
      </c>
      <c r="J13" s="46" t="s">
        <v>15</v>
      </c>
      <c r="K13" s="196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88.5" customHeight="1" x14ac:dyDescent="0.35">
      <c r="A14" s="1"/>
      <c r="B14" s="28"/>
      <c r="C14" s="18"/>
      <c r="D14" s="18"/>
      <c r="E14" s="18"/>
      <c r="F14" s="47"/>
      <c r="G14" s="48">
        <f t="shared" ref="G14:G20" si="0">D14*F14</f>
        <v>0</v>
      </c>
      <c r="H14" s="49">
        <v>0</v>
      </c>
      <c r="I14" s="49">
        <v>0</v>
      </c>
      <c r="J14" s="49">
        <f t="shared" ref="J14:J20" si="1">G14-H14-I14</f>
        <v>0</v>
      </c>
      <c r="K14" s="49">
        <f t="shared" ref="K14:K20" si="2">SUM(H14:J14)</f>
        <v>0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80.25" customHeight="1" x14ac:dyDescent="0.35">
      <c r="A15" s="1"/>
      <c r="B15" s="28"/>
      <c r="C15" s="18"/>
      <c r="D15" s="18"/>
      <c r="E15" s="18"/>
      <c r="F15" s="47"/>
      <c r="G15" s="48">
        <f t="shared" si="0"/>
        <v>0</v>
      </c>
      <c r="H15" s="49">
        <v>0</v>
      </c>
      <c r="I15" s="49">
        <v>0</v>
      </c>
      <c r="J15" s="49">
        <f t="shared" si="1"/>
        <v>0</v>
      </c>
      <c r="K15" s="49">
        <f t="shared" si="2"/>
        <v>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74.25" customHeight="1" x14ac:dyDescent="0.35">
      <c r="A16" s="1"/>
      <c r="B16" s="28"/>
      <c r="C16" s="18"/>
      <c r="D16" s="18"/>
      <c r="E16" s="18"/>
      <c r="F16" s="47"/>
      <c r="G16" s="47">
        <f t="shared" si="0"/>
        <v>0</v>
      </c>
      <c r="H16" s="49">
        <v>0</v>
      </c>
      <c r="I16" s="49">
        <v>0</v>
      </c>
      <c r="J16" s="49">
        <f t="shared" si="1"/>
        <v>0</v>
      </c>
      <c r="K16" s="49">
        <f t="shared" si="2"/>
        <v>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8"/>
      <c r="C17" s="18"/>
      <c r="D17" s="18"/>
      <c r="E17" s="50"/>
      <c r="F17" s="47"/>
      <c r="G17" s="47">
        <f t="shared" si="0"/>
        <v>0</v>
      </c>
      <c r="H17" s="49">
        <v>0</v>
      </c>
      <c r="I17" s="49">
        <v>0</v>
      </c>
      <c r="J17" s="49">
        <f t="shared" si="1"/>
        <v>0</v>
      </c>
      <c r="K17" s="49">
        <f t="shared" si="2"/>
        <v>0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8"/>
      <c r="C18" s="18"/>
      <c r="D18" s="18"/>
      <c r="E18" s="50"/>
      <c r="F18" s="47"/>
      <c r="G18" s="47">
        <f t="shared" si="0"/>
        <v>0</v>
      </c>
      <c r="H18" s="49">
        <v>0</v>
      </c>
      <c r="I18" s="49">
        <v>0</v>
      </c>
      <c r="J18" s="49">
        <f t="shared" si="1"/>
        <v>0</v>
      </c>
      <c r="K18" s="49">
        <f t="shared" si="2"/>
        <v>0</v>
      </c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8"/>
      <c r="C19" s="18"/>
      <c r="D19" s="18"/>
      <c r="E19" s="50"/>
      <c r="F19" s="47"/>
      <c r="G19" s="47">
        <f t="shared" si="0"/>
        <v>0</v>
      </c>
      <c r="H19" s="49">
        <v>0</v>
      </c>
      <c r="I19" s="49">
        <v>0</v>
      </c>
      <c r="J19" s="49">
        <f t="shared" si="1"/>
        <v>0</v>
      </c>
      <c r="K19" s="49">
        <f t="shared" si="2"/>
        <v>0</v>
      </c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8"/>
      <c r="C20" s="18"/>
      <c r="D20" s="18"/>
      <c r="E20" s="50"/>
      <c r="F20" s="47"/>
      <c r="G20" s="47">
        <f t="shared" si="0"/>
        <v>0</v>
      </c>
      <c r="H20" s="49">
        <v>0</v>
      </c>
      <c r="I20" s="49">
        <v>0</v>
      </c>
      <c r="J20" s="49">
        <f t="shared" si="1"/>
        <v>0</v>
      </c>
      <c r="K20" s="49">
        <f t="shared" si="2"/>
        <v>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51" t="s">
        <v>13</v>
      </c>
      <c r="G21" s="49">
        <f>SUM(G14:G20)</f>
        <v>0</v>
      </c>
      <c r="H21" s="49">
        <f>SUM(H14:H20)</f>
        <v>0</v>
      </c>
      <c r="I21" s="49">
        <f>SUM(I14:I20)</f>
        <v>0</v>
      </c>
      <c r="J21" s="49">
        <f>SUM(J14:J20)</f>
        <v>0</v>
      </c>
      <c r="K21" s="49">
        <f>SUM(K14:K20)</f>
        <v>0</v>
      </c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H10:K10"/>
    <mergeCell ref="K11:K13"/>
    <mergeCell ref="B8:J8"/>
    <mergeCell ref="H11:I11"/>
    <mergeCell ref="J11:J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="80" zoomScaleNormal="80" zoomScalePageLayoutView="70" workbookViewId="0">
      <selection activeCell="B15" sqref="B15"/>
    </sheetView>
  </sheetViews>
  <sheetFormatPr baseColWidth="10" defaultColWidth="15.1796875" defaultRowHeight="15" customHeight="1" x14ac:dyDescent="0.35"/>
  <cols>
    <col min="1" max="1" width="3" customWidth="1"/>
    <col min="2" max="2" width="13.7265625" bestFit="1" customWidth="1"/>
    <col min="3" max="3" width="27" customWidth="1"/>
    <col min="4" max="6" width="11.81640625" customWidth="1"/>
    <col min="7" max="8" width="20" customWidth="1"/>
    <col min="9" max="12" width="24" customWidth="1"/>
    <col min="13" max="13" width="19.81640625" customWidth="1"/>
    <col min="14" max="22" width="11.81640625" customWidth="1"/>
    <col min="23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35">
      <c r="A6" s="1"/>
      <c r="B6" s="200" t="s">
        <v>93</v>
      </c>
      <c r="C6" s="201"/>
      <c r="D6" s="201"/>
      <c r="E6" s="201"/>
      <c r="F6" s="201"/>
      <c r="G6" s="201"/>
      <c r="H6" s="201"/>
      <c r="I6" s="201"/>
      <c r="J6" s="201"/>
      <c r="K6" s="201"/>
      <c r="L6" s="201"/>
      <c r="M6" s="20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5">
      <c r="A7" s="1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1"/>
      <c r="B8" s="218" t="s">
        <v>94</v>
      </c>
      <c r="C8" s="218" t="s">
        <v>95</v>
      </c>
      <c r="D8" s="218" t="s">
        <v>96</v>
      </c>
      <c r="E8" s="218" t="s">
        <v>97</v>
      </c>
      <c r="F8" s="218" t="s">
        <v>98</v>
      </c>
      <c r="G8" s="218" t="s">
        <v>99</v>
      </c>
      <c r="H8" s="52"/>
      <c r="I8" s="197" t="s">
        <v>4</v>
      </c>
      <c r="J8" s="199"/>
      <c r="K8" s="198"/>
      <c r="L8" s="194" t="s">
        <v>13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5">
      <c r="A9" s="1"/>
      <c r="B9" s="195"/>
      <c r="C9" s="195"/>
      <c r="D9" s="195"/>
      <c r="E9" s="195"/>
      <c r="F9" s="195"/>
      <c r="G9" s="195"/>
      <c r="H9" s="52"/>
      <c r="I9" s="215" t="s">
        <v>6</v>
      </c>
      <c r="J9" s="198"/>
      <c r="K9" s="204" t="s">
        <v>7</v>
      </c>
      <c r="L9" s="195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1"/>
      <c r="B10" s="195"/>
      <c r="C10" s="195"/>
      <c r="D10" s="195"/>
      <c r="E10" s="195"/>
      <c r="F10" s="195"/>
      <c r="G10" s="195"/>
      <c r="H10" s="53"/>
      <c r="I10" s="202"/>
      <c r="J10" s="198"/>
      <c r="K10" s="196"/>
      <c r="L10" s="195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35">
      <c r="A11" s="1"/>
      <c r="B11" s="196"/>
      <c r="C11" s="196"/>
      <c r="D11" s="196"/>
      <c r="E11" s="196"/>
      <c r="F11" s="196"/>
      <c r="G11" s="196"/>
      <c r="H11" s="52" t="s">
        <v>100</v>
      </c>
      <c r="I11" s="46" t="s">
        <v>17</v>
      </c>
      <c r="J11" s="46" t="s">
        <v>15</v>
      </c>
      <c r="K11" s="13" t="s">
        <v>15</v>
      </c>
      <c r="L11" s="196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1.5" customHeight="1" x14ac:dyDescent="0.35">
      <c r="A12" s="1"/>
      <c r="B12" s="177"/>
      <c r="C12" s="177"/>
      <c r="D12" s="178"/>
      <c r="E12" s="178"/>
      <c r="F12" s="179"/>
      <c r="G12" s="180"/>
      <c r="H12" s="182">
        <f>F12*G12</f>
        <v>0</v>
      </c>
      <c r="J12" s="180"/>
      <c r="K12" s="180">
        <f>+H12-J12</f>
        <v>0</v>
      </c>
      <c r="L12" s="180">
        <f>SUM(J12:K12)</f>
        <v>0</v>
      </c>
      <c r="M12" s="56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4.5" customHeight="1" x14ac:dyDescent="0.35">
      <c r="A13" s="1"/>
      <c r="B13" s="177"/>
      <c r="C13" s="177"/>
      <c r="D13" s="180"/>
      <c r="E13" s="180"/>
      <c r="F13" s="179"/>
      <c r="G13" s="180"/>
      <c r="H13" s="182">
        <f>F13*G13</f>
        <v>0</v>
      </c>
      <c r="I13" s="180"/>
      <c r="J13" s="180"/>
      <c r="K13" s="180">
        <f>H13-J13</f>
        <v>0</v>
      </c>
      <c r="L13" s="180">
        <f>SUM(I13:K13)</f>
        <v>0</v>
      </c>
      <c r="M13" s="56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71.25" customHeight="1" x14ac:dyDescent="0.35">
      <c r="A14" s="1"/>
      <c r="B14" s="57"/>
      <c r="C14" s="57"/>
      <c r="D14" s="57"/>
      <c r="E14" s="57"/>
      <c r="F14" s="54"/>
      <c r="G14" s="49"/>
      <c r="H14" s="49"/>
      <c r="I14" s="49"/>
      <c r="J14" s="49"/>
      <c r="K14" s="49"/>
      <c r="L14" s="49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6.25" customHeight="1" x14ac:dyDescent="0.35">
      <c r="A15" s="1"/>
      <c r="B15" s="57"/>
      <c r="C15" s="57"/>
      <c r="D15" s="57"/>
      <c r="E15" s="57"/>
      <c r="F15" s="54"/>
      <c r="G15" s="49"/>
      <c r="H15" s="49">
        <f>F15*G15</f>
        <v>0</v>
      </c>
      <c r="I15" s="49">
        <v>0</v>
      </c>
      <c r="J15" s="49">
        <f>G15*I15</f>
        <v>0</v>
      </c>
      <c r="K15" s="49">
        <f>H15</f>
        <v>0</v>
      </c>
      <c r="L15" s="49">
        <f>SUM(I15:K15)</f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5">
      <c r="A16" s="1"/>
      <c r="B16" s="217" t="s">
        <v>13</v>
      </c>
      <c r="C16" s="199"/>
      <c r="D16" s="199"/>
      <c r="E16" s="199"/>
      <c r="F16" s="199"/>
      <c r="G16" s="198"/>
      <c r="H16" s="58"/>
      <c r="I16" s="49">
        <f>SUM(I13)</f>
        <v>0</v>
      </c>
      <c r="J16" s="49">
        <f>SUM(J13,J12)</f>
        <v>0</v>
      </c>
      <c r="K16" s="49">
        <f>SUM(K12:K13)</f>
        <v>0</v>
      </c>
      <c r="L16" s="59">
        <f>SUM(L12:L14)</f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">
    <mergeCell ref="B16:G16"/>
    <mergeCell ref="I9:J9"/>
    <mergeCell ref="I10:J10"/>
    <mergeCell ref="I8:K8"/>
    <mergeCell ref="B6:M6"/>
    <mergeCell ref="F8:F11"/>
    <mergeCell ref="G8:G11"/>
    <mergeCell ref="C8:C11"/>
    <mergeCell ref="B8:B11"/>
    <mergeCell ref="E8:E11"/>
    <mergeCell ref="D8:D11"/>
    <mergeCell ref="K9:K10"/>
    <mergeCell ref="L8:L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zoomScalePageLayoutView="40" workbookViewId="0">
      <selection activeCell="C14" sqref="C14"/>
    </sheetView>
  </sheetViews>
  <sheetFormatPr baseColWidth="10" defaultColWidth="15.1796875" defaultRowHeight="15" customHeight="1" x14ac:dyDescent="0.35"/>
  <cols>
    <col min="1" max="1" width="11.81640625" customWidth="1"/>
    <col min="2" max="2" width="36.81640625" customWidth="1"/>
    <col min="3" max="3" width="25" bestFit="1" customWidth="1"/>
    <col min="4" max="8" width="16.1796875" bestFit="1" customWidth="1"/>
    <col min="9" max="18" width="11.81640625" customWidth="1"/>
    <col min="19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5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1"/>
      <c r="B8" s="200" t="s">
        <v>101</v>
      </c>
      <c r="C8" s="201"/>
      <c r="D8" s="201"/>
      <c r="E8" s="201"/>
      <c r="F8" s="201"/>
      <c r="G8" s="20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5">
      <c r="A9" s="1"/>
      <c r="B9" s="3"/>
      <c r="C9" s="3"/>
      <c r="D9" s="3"/>
      <c r="E9" s="3"/>
      <c r="F9" s="3"/>
      <c r="G9" s="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35">
      <c r="A10" s="44"/>
      <c r="B10" s="44"/>
      <c r="C10" s="44"/>
      <c r="D10" s="44"/>
      <c r="E10" s="215" t="s">
        <v>4</v>
      </c>
      <c r="F10" s="199"/>
      <c r="G10" s="199"/>
      <c r="H10" s="198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4.5" x14ac:dyDescent="0.35">
      <c r="A11" s="44"/>
      <c r="B11" s="44"/>
      <c r="C11" s="44"/>
      <c r="D11" s="44"/>
      <c r="E11" s="215" t="s">
        <v>6</v>
      </c>
      <c r="F11" s="198"/>
      <c r="G11" s="216" t="s">
        <v>7</v>
      </c>
      <c r="H11" s="216" t="s">
        <v>13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14.5" x14ac:dyDescent="0.35">
      <c r="A12" s="44"/>
      <c r="B12" s="44"/>
      <c r="C12" s="44"/>
      <c r="D12" s="44"/>
      <c r="E12" s="15"/>
      <c r="F12" s="15"/>
      <c r="G12" s="196"/>
      <c r="H12" s="195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2.75" customHeight="1" x14ac:dyDescent="0.35">
      <c r="A13" s="44"/>
      <c r="B13" s="46" t="s">
        <v>102</v>
      </c>
      <c r="C13" s="45" t="s">
        <v>89</v>
      </c>
      <c r="D13" s="46" t="s">
        <v>103</v>
      </c>
      <c r="E13" s="46" t="s">
        <v>15</v>
      </c>
      <c r="F13" s="46" t="s">
        <v>17</v>
      </c>
      <c r="G13" s="46" t="s">
        <v>15</v>
      </c>
      <c r="H13" s="196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 spans="1:26" ht="30" customHeight="1" x14ac:dyDescent="0.35">
      <c r="A14" s="1"/>
      <c r="B14" s="60"/>
      <c r="C14" s="61"/>
      <c r="D14" s="62"/>
      <c r="F14" s="20"/>
      <c r="G14" s="20">
        <f>+D14-F14</f>
        <v>0</v>
      </c>
      <c r="H14" s="20">
        <f>+F14+G14</f>
        <v>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1"/>
      <c r="B15" s="60"/>
      <c r="C15" s="61"/>
      <c r="D15" s="63">
        <v>0</v>
      </c>
      <c r="E15" s="20">
        <v>0</v>
      </c>
      <c r="F15" s="20">
        <v>0</v>
      </c>
      <c r="G15" s="20">
        <v>0</v>
      </c>
      <c r="H15" s="20">
        <v>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1"/>
      <c r="B16" s="60"/>
      <c r="C16" s="61"/>
      <c r="D16" s="63">
        <v>0</v>
      </c>
      <c r="E16" s="20">
        <v>0</v>
      </c>
      <c r="F16" s="20">
        <v>0</v>
      </c>
      <c r="G16" s="20">
        <v>0</v>
      </c>
      <c r="H16" s="20">
        <v>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60"/>
      <c r="C17" s="61"/>
      <c r="D17" s="63">
        <v>0</v>
      </c>
      <c r="E17" s="20">
        <v>0</v>
      </c>
      <c r="F17" s="20">
        <v>0</v>
      </c>
      <c r="G17" s="20">
        <v>0</v>
      </c>
      <c r="H17" s="20">
        <v>0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64"/>
      <c r="C18" s="65"/>
      <c r="D18" s="66">
        <v>0</v>
      </c>
      <c r="E18" s="20">
        <v>0</v>
      </c>
      <c r="F18" s="20">
        <v>0</v>
      </c>
      <c r="G18" s="20">
        <v>0</v>
      </c>
      <c r="H18" s="20">
        <v>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1" t="s">
        <v>13</v>
      </c>
      <c r="D19" s="67">
        <f>SUM(D14:D18)</f>
        <v>0</v>
      </c>
      <c r="E19" s="20">
        <f>SUM(E14:E18)</f>
        <v>0</v>
      </c>
      <c r="F19" s="20">
        <f>SUM(F14:F18)</f>
        <v>0</v>
      </c>
      <c r="G19" s="20">
        <f>SUM(G14:G18)</f>
        <v>0</v>
      </c>
      <c r="H19" s="20">
        <f>SUM(H14:H18)</f>
        <v>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E10:H10"/>
    <mergeCell ref="H11:H13"/>
    <mergeCell ref="B8:G8"/>
    <mergeCell ref="E11:F11"/>
    <mergeCell ref="G11:G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="90" zoomScaleNormal="90" zoomScalePageLayoutView="40" workbookViewId="0">
      <selection activeCell="E15" sqref="E15"/>
    </sheetView>
  </sheetViews>
  <sheetFormatPr baseColWidth="10" defaultColWidth="15.1796875" defaultRowHeight="15" customHeight="1" x14ac:dyDescent="0.35"/>
  <cols>
    <col min="1" max="1" width="11.81640625" customWidth="1"/>
    <col min="2" max="3" width="29.453125" customWidth="1"/>
    <col min="4" max="10" width="18.7265625" customWidth="1"/>
    <col min="11" max="20" width="11.81640625" customWidth="1"/>
    <col min="21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35">
      <c r="A6" s="1"/>
      <c r="B6" s="200" t="s">
        <v>104</v>
      </c>
      <c r="C6" s="201"/>
      <c r="D6" s="201"/>
      <c r="E6" s="201"/>
      <c r="F6" s="201"/>
      <c r="G6" s="201"/>
      <c r="H6" s="201"/>
      <c r="I6" s="201"/>
      <c r="J6" s="20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35">
      <c r="A7" s="44"/>
      <c r="B7" s="68"/>
      <c r="C7" s="68"/>
      <c r="D7" s="68"/>
      <c r="E7" s="68"/>
      <c r="F7" s="68"/>
      <c r="G7" s="68"/>
      <c r="H7" s="68"/>
      <c r="I7" s="68"/>
      <c r="J7" s="68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2.75" customHeight="1" x14ac:dyDescent="0.35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2.75" customHeight="1" x14ac:dyDescent="0.35">
      <c r="A9" s="44"/>
      <c r="B9" s="44"/>
      <c r="C9" s="44"/>
      <c r="D9" s="44"/>
      <c r="E9" s="44"/>
      <c r="F9" s="44"/>
      <c r="G9" s="215" t="s">
        <v>4</v>
      </c>
      <c r="H9" s="199"/>
      <c r="I9" s="199"/>
      <c r="J9" s="198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12.75" customHeight="1" x14ac:dyDescent="0.35">
      <c r="A10" s="44"/>
      <c r="B10" s="44"/>
      <c r="C10" s="44"/>
      <c r="D10" s="44"/>
      <c r="E10" s="44"/>
      <c r="F10" s="44"/>
      <c r="G10" s="215" t="s">
        <v>6</v>
      </c>
      <c r="H10" s="198"/>
      <c r="I10" s="216" t="s">
        <v>7</v>
      </c>
      <c r="J10" s="216" t="s">
        <v>13</v>
      </c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12.75" customHeight="1" x14ac:dyDescent="0.35">
      <c r="A11" s="44"/>
      <c r="B11" s="44"/>
      <c r="C11" s="44"/>
      <c r="D11" s="44"/>
      <c r="E11" s="44"/>
      <c r="F11" s="44"/>
      <c r="G11" s="15" t="s">
        <v>105</v>
      </c>
      <c r="H11" s="15" t="s">
        <v>106</v>
      </c>
      <c r="I11" s="196"/>
      <c r="J11" s="195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25.5" customHeight="1" x14ac:dyDescent="0.35">
      <c r="A12" s="44"/>
      <c r="B12" s="46" t="s">
        <v>107</v>
      </c>
      <c r="C12" s="46" t="s">
        <v>89</v>
      </c>
      <c r="D12" s="46" t="s">
        <v>90</v>
      </c>
      <c r="E12" s="46" t="s">
        <v>92</v>
      </c>
      <c r="F12" s="46" t="s">
        <v>13</v>
      </c>
      <c r="G12" s="46" t="s">
        <v>15</v>
      </c>
      <c r="H12" s="46" t="s">
        <v>15</v>
      </c>
      <c r="I12" s="46" t="s">
        <v>15</v>
      </c>
      <c r="J12" s="196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 spans="1:26" ht="14.5" x14ac:dyDescent="0.35">
      <c r="A13" s="1"/>
      <c r="B13" s="18" t="s">
        <v>241</v>
      </c>
      <c r="C13" s="18"/>
      <c r="D13" s="50">
        <v>1</v>
      </c>
      <c r="E13" s="49">
        <v>5000000</v>
      </c>
      <c r="F13" s="49">
        <f>D13*E13</f>
        <v>5000000</v>
      </c>
      <c r="G13" s="49">
        <v>0</v>
      </c>
      <c r="H13" s="26">
        <v>0</v>
      </c>
      <c r="I13" s="49">
        <f>F13-G13-H13</f>
        <v>5000000</v>
      </c>
      <c r="J13" s="49">
        <f>SUM(G13:I13)</f>
        <v>5000000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5" x14ac:dyDescent="0.35">
      <c r="A14" s="1"/>
      <c r="B14" s="18" t="s">
        <v>242</v>
      </c>
      <c r="C14" s="18"/>
      <c r="D14" s="50">
        <v>1</v>
      </c>
      <c r="E14" s="49">
        <v>4000000</v>
      </c>
      <c r="F14" s="49">
        <f>D14*E14</f>
        <v>4000000</v>
      </c>
      <c r="G14" s="49">
        <v>0</v>
      </c>
      <c r="H14" s="26">
        <v>0</v>
      </c>
      <c r="I14" s="49">
        <f>F14-G14-H14</f>
        <v>4000000</v>
      </c>
      <c r="J14" s="49">
        <f>SUM(G14:I14)</f>
        <v>4000000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1"/>
      <c r="B15" s="18"/>
      <c r="C15" s="18"/>
      <c r="D15" s="50"/>
      <c r="E15" s="49">
        <v>0</v>
      </c>
      <c r="F15" s="49">
        <f>D15*E15</f>
        <v>0</v>
      </c>
      <c r="G15" s="49">
        <v>0</v>
      </c>
      <c r="H15" s="26">
        <v>0</v>
      </c>
      <c r="I15" s="49">
        <f>F15-G15-H15</f>
        <v>0</v>
      </c>
      <c r="J15" s="49">
        <f>SUM(G15:I15)</f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1"/>
      <c r="B16" s="1"/>
      <c r="C16" s="1"/>
      <c r="D16" s="1"/>
      <c r="E16" s="51" t="s">
        <v>13</v>
      </c>
      <c r="F16" s="49">
        <f>SUM(F13:F15)</f>
        <v>9000000</v>
      </c>
      <c r="G16" s="69">
        <f>SUM(G13:G15)</f>
        <v>0</v>
      </c>
      <c r="H16" s="69">
        <f>SUM(H13:H15)</f>
        <v>0</v>
      </c>
      <c r="I16" s="70">
        <f>SUM(I13:I15)</f>
        <v>9000000</v>
      </c>
      <c r="J16" s="49">
        <f>SUM(J13:J15)</f>
        <v>9000000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6:J6"/>
    <mergeCell ref="G10:H10"/>
    <mergeCell ref="I10:I11"/>
    <mergeCell ref="J10:J12"/>
    <mergeCell ref="G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="90" zoomScaleNormal="90" zoomScalePageLayoutView="30" workbookViewId="0"/>
  </sheetViews>
  <sheetFormatPr baseColWidth="10" defaultColWidth="15.1796875" defaultRowHeight="15" customHeight="1" x14ac:dyDescent="0.35"/>
  <cols>
    <col min="1" max="1" width="11.81640625" customWidth="1"/>
    <col min="2" max="2" width="40.7265625" customWidth="1"/>
    <col min="3" max="3" width="34.26953125" customWidth="1"/>
    <col min="4" max="4" width="11.453125" customWidth="1"/>
    <col min="5" max="5" width="17" customWidth="1"/>
    <col min="6" max="6" width="20.1796875" customWidth="1"/>
    <col min="7" max="8" width="11.81640625" customWidth="1"/>
    <col min="9" max="9" width="20.1796875" customWidth="1"/>
    <col min="10" max="10" width="22.81640625" customWidth="1"/>
    <col min="11" max="20" width="11.81640625" customWidth="1"/>
    <col min="21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5">
      <c r="A7" s="1"/>
      <c r="B7" s="200" t="s">
        <v>108</v>
      </c>
      <c r="C7" s="201"/>
      <c r="D7" s="201"/>
      <c r="E7" s="201"/>
      <c r="F7" s="201"/>
      <c r="G7" s="201"/>
      <c r="H7" s="201"/>
      <c r="I7" s="201"/>
      <c r="J7" s="20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1"/>
      <c r="B8" s="3"/>
      <c r="C8" s="3"/>
      <c r="D8" s="3"/>
      <c r="E8" s="3"/>
      <c r="F8" s="3"/>
      <c r="G8" s="3"/>
      <c r="H8" s="3"/>
      <c r="I8" s="3"/>
      <c r="J8" s="3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1"/>
      <c r="B9" s="1"/>
      <c r="C9" s="1"/>
      <c r="D9" s="1"/>
      <c r="E9" s="1"/>
      <c r="F9" s="1"/>
      <c r="G9" s="215" t="s">
        <v>4</v>
      </c>
      <c r="H9" s="199"/>
      <c r="I9" s="199"/>
      <c r="J9" s="198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1"/>
      <c r="B10" s="1"/>
      <c r="C10" s="1"/>
      <c r="D10" s="1"/>
      <c r="E10" s="1"/>
      <c r="F10" s="1"/>
      <c r="G10" s="215" t="s">
        <v>6</v>
      </c>
      <c r="H10" s="198"/>
      <c r="I10" s="216" t="s">
        <v>7</v>
      </c>
      <c r="J10" s="204" t="s">
        <v>13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5" x14ac:dyDescent="0.35">
      <c r="A11" s="1"/>
      <c r="B11" s="1"/>
      <c r="C11" s="1"/>
      <c r="D11" s="1"/>
      <c r="E11" s="1"/>
      <c r="F11" s="1"/>
      <c r="G11" s="15"/>
      <c r="H11" s="15"/>
      <c r="I11" s="196"/>
      <c r="J11" s="195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 x14ac:dyDescent="0.35">
      <c r="A12" s="1"/>
      <c r="B12" s="1"/>
      <c r="C12" s="1"/>
      <c r="D12" s="1"/>
      <c r="E12" s="1"/>
      <c r="F12" s="1"/>
      <c r="G12" s="46" t="s">
        <v>15</v>
      </c>
      <c r="H12" s="46" t="s">
        <v>15</v>
      </c>
      <c r="I12" s="46" t="s">
        <v>15</v>
      </c>
      <c r="J12" s="19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 x14ac:dyDescent="0.35">
      <c r="A13" s="1"/>
      <c r="B13" s="13" t="s">
        <v>109</v>
      </c>
      <c r="C13" s="13" t="s">
        <v>89</v>
      </c>
      <c r="D13" s="13" t="s">
        <v>90</v>
      </c>
      <c r="E13" s="13" t="s">
        <v>92</v>
      </c>
      <c r="F13" s="13" t="s">
        <v>13</v>
      </c>
      <c r="G13" s="20">
        <v>0</v>
      </c>
      <c r="H13" s="20">
        <v>0</v>
      </c>
      <c r="I13" s="20">
        <v>0</v>
      </c>
      <c r="J13" s="20"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15.5" customHeight="1" x14ac:dyDescent="0.35">
      <c r="A14" s="1"/>
      <c r="B14" s="28"/>
      <c r="C14" s="18"/>
      <c r="D14" s="50"/>
      <c r="E14" s="49"/>
      <c r="F14" s="49"/>
      <c r="G14" s="20"/>
      <c r="H14" s="20"/>
      <c r="I14" s="49"/>
      <c r="J14" s="49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1"/>
      <c r="B15" s="28"/>
      <c r="C15" s="18"/>
      <c r="D15" s="50"/>
      <c r="E15" s="67"/>
      <c r="F15" s="67"/>
      <c r="G15" s="20"/>
      <c r="H15" s="20"/>
      <c r="I15" s="20"/>
      <c r="J15" s="2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1"/>
      <c r="B16" s="18"/>
      <c r="C16" s="18"/>
      <c r="D16" s="50"/>
      <c r="E16" s="67">
        <f>C16*D16</f>
        <v>0</v>
      </c>
      <c r="F16" s="67">
        <f>D16*E16</f>
        <v>0</v>
      </c>
      <c r="G16" s="20">
        <v>0</v>
      </c>
      <c r="H16" s="20">
        <v>0</v>
      </c>
      <c r="I16" s="20">
        <v>0</v>
      </c>
      <c r="J16" s="20">
        <v>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8"/>
      <c r="C17" s="18"/>
      <c r="D17" s="50"/>
      <c r="E17" s="67">
        <f>C17*D17</f>
        <v>0</v>
      </c>
      <c r="F17" s="67">
        <f>D17*E17</f>
        <v>0</v>
      </c>
      <c r="G17" s="20">
        <v>0</v>
      </c>
      <c r="H17" s="20">
        <v>0</v>
      </c>
      <c r="I17" s="20">
        <v>0</v>
      </c>
      <c r="J17" s="20">
        <v>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1"/>
      <c r="D18" s="1"/>
      <c r="E18" s="13" t="s">
        <v>13</v>
      </c>
      <c r="F18" s="67">
        <f>SUM(F14:F17)</f>
        <v>0</v>
      </c>
      <c r="G18" s="71">
        <f>SUM(G14:G17)</f>
        <v>0</v>
      </c>
      <c r="H18" s="71">
        <f>SUM(H14:H17)</f>
        <v>0</v>
      </c>
      <c r="I18" s="71">
        <f>SUM(I14:I17)</f>
        <v>0</v>
      </c>
      <c r="J18" s="20">
        <f>SUM(J14:J17)</f>
        <v>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7:J7"/>
    <mergeCell ref="G9:J9"/>
    <mergeCell ref="G10:H10"/>
    <mergeCell ref="I10:I11"/>
    <mergeCell ref="J10:J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="80" zoomScaleNormal="80" zoomScalePageLayoutView="20" workbookViewId="0">
      <selection activeCell="B12" sqref="B12"/>
    </sheetView>
  </sheetViews>
  <sheetFormatPr baseColWidth="10" defaultColWidth="15.1796875" defaultRowHeight="15" customHeight="1" x14ac:dyDescent="0.35"/>
  <cols>
    <col min="1" max="1" width="4" customWidth="1"/>
    <col min="2" max="2" width="15.81640625" customWidth="1"/>
    <col min="3" max="3" width="18.7265625" customWidth="1"/>
    <col min="4" max="5" width="7.453125" customWidth="1"/>
    <col min="6" max="15" width="17.81640625" customWidth="1"/>
    <col min="16" max="25" width="11.81640625" customWidth="1"/>
    <col min="26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5">
      <c r="A7" s="1"/>
      <c r="B7" s="200" t="s">
        <v>110</v>
      </c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5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215" t="s">
        <v>4</v>
      </c>
      <c r="M8" s="199"/>
      <c r="N8" s="199"/>
      <c r="O8" s="198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215" t="s">
        <v>6</v>
      </c>
      <c r="M9" s="198"/>
      <c r="N9" s="216" t="s">
        <v>7</v>
      </c>
      <c r="O9" s="204" t="s">
        <v>13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72"/>
      <c r="M10" s="72"/>
      <c r="N10" s="196"/>
      <c r="O10" s="195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5.5" customHeight="1" x14ac:dyDescent="0.35">
      <c r="A11" s="44"/>
      <c r="B11" s="46" t="s">
        <v>111</v>
      </c>
      <c r="C11" s="46" t="s">
        <v>112</v>
      </c>
      <c r="D11" s="46" t="s">
        <v>113</v>
      </c>
      <c r="E11" s="46" t="s">
        <v>114</v>
      </c>
      <c r="F11" s="46" t="s">
        <v>115</v>
      </c>
      <c r="G11" s="73" t="s">
        <v>116</v>
      </c>
      <c r="H11" s="73" t="s">
        <v>117</v>
      </c>
      <c r="I11" s="46" t="s">
        <v>118</v>
      </c>
      <c r="J11" s="73" t="s">
        <v>119</v>
      </c>
      <c r="K11" s="73" t="s">
        <v>13</v>
      </c>
      <c r="L11" s="46" t="s">
        <v>15</v>
      </c>
      <c r="M11" s="46" t="s">
        <v>15</v>
      </c>
      <c r="N11" s="46" t="s">
        <v>15</v>
      </c>
      <c r="O11" s="196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spans="1:26" ht="30" customHeight="1" x14ac:dyDescent="0.35">
      <c r="A12" s="1"/>
      <c r="B12" s="183"/>
      <c r="C12" s="18"/>
      <c r="D12" s="18"/>
      <c r="E12" s="18"/>
      <c r="F12" s="26"/>
      <c r="G12" s="26"/>
      <c r="H12" s="26"/>
      <c r="I12" s="26">
        <f>+D12*E12*H12</f>
        <v>0</v>
      </c>
      <c r="J12" s="26"/>
      <c r="K12" s="26">
        <f>+J12*(G12+I12)</f>
        <v>0</v>
      </c>
      <c r="L12" s="26">
        <v>0</v>
      </c>
      <c r="M12" s="26">
        <v>0</v>
      </c>
      <c r="N12" s="26">
        <f>+D12*F12</f>
        <v>0</v>
      </c>
      <c r="O12" s="26">
        <f>SUM(L12:N12)</f>
        <v>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5" x14ac:dyDescent="0.35">
      <c r="A13" s="1"/>
      <c r="B13" s="18"/>
      <c r="C13" s="18"/>
      <c r="D13" s="18"/>
      <c r="E13" s="18"/>
      <c r="F13" s="26"/>
      <c r="G13" s="26">
        <f>+E13*F13</f>
        <v>0</v>
      </c>
      <c r="H13" s="26"/>
      <c r="I13" s="26">
        <f>+D13*E13*H13</f>
        <v>0</v>
      </c>
      <c r="J13" s="26"/>
      <c r="K13" s="26">
        <f>+J13*(G13+I13)</f>
        <v>0</v>
      </c>
      <c r="L13" s="26">
        <v>0</v>
      </c>
      <c r="M13" s="26">
        <v>0</v>
      </c>
      <c r="N13" s="26">
        <f>K13</f>
        <v>0</v>
      </c>
      <c r="O13" s="26">
        <f>SUM(L13:N13)</f>
        <v>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5" x14ac:dyDescent="0.35">
      <c r="A14" s="1"/>
      <c r="B14" s="18"/>
      <c r="C14" s="18"/>
      <c r="D14" s="18"/>
      <c r="E14" s="18"/>
      <c r="F14" s="26"/>
      <c r="G14" s="26">
        <f>+E14*F14</f>
        <v>0</v>
      </c>
      <c r="H14" s="26"/>
      <c r="I14" s="26">
        <f>+D14*E14*H14</f>
        <v>0</v>
      </c>
      <c r="J14" s="26"/>
      <c r="K14" s="26">
        <f>+J14*(G14+I14)</f>
        <v>0</v>
      </c>
      <c r="L14" s="26">
        <v>0</v>
      </c>
      <c r="M14" s="26">
        <v>0</v>
      </c>
      <c r="N14" s="26">
        <f>K14</f>
        <v>0</v>
      </c>
      <c r="O14" s="26">
        <f>SUM(L14:N14)</f>
        <v>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1"/>
      <c r="B15" s="18"/>
      <c r="C15" s="18"/>
      <c r="D15" s="18"/>
      <c r="E15" s="18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1"/>
      <c r="B16" s="18"/>
      <c r="C16" s="18"/>
      <c r="D16" s="18"/>
      <c r="E16" s="18"/>
      <c r="F16" s="26"/>
      <c r="G16" s="26">
        <f>+E16*F16</f>
        <v>0</v>
      </c>
      <c r="H16" s="26"/>
      <c r="I16" s="26">
        <f>+D16*E16*H16</f>
        <v>0</v>
      </c>
      <c r="J16" s="26"/>
      <c r="K16" s="26">
        <f>+J16*(G16+I16)</f>
        <v>0</v>
      </c>
      <c r="L16" s="26">
        <f>SUM(L11:L14)</f>
        <v>0</v>
      </c>
      <c r="M16" s="26">
        <f>SUM(M11:M14)</f>
        <v>0</v>
      </c>
      <c r="N16" s="26">
        <f>K16</f>
        <v>0</v>
      </c>
      <c r="O16" s="26">
        <f>SUM(L16:N16)</f>
        <v>0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"/>
      <c r="C17" s="1"/>
      <c r="D17" s="1"/>
      <c r="E17" s="1"/>
      <c r="F17" s="13" t="s">
        <v>13</v>
      </c>
      <c r="G17" s="67">
        <f>SUM(G12:G16)</f>
        <v>0</v>
      </c>
      <c r="H17" s="13" t="s">
        <v>13</v>
      </c>
      <c r="I17" s="67">
        <f>SUM(I12:I16)</f>
        <v>0</v>
      </c>
      <c r="J17" s="67"/>
      <c r="K17" s="67">
        <f>SUM(K12:K16)</f>
        <v>0</v>
      </c>
      <c r="L17" s="20">
        <f>SUM(L12:L16)</f>
        <v>0</v>
      </c>
      <c r="M17" s="20">
        <f>SUM(M12:M16)</f>
        <v>0</v>
      </c>
      <c r="N17" s="20">
        <f>SUM(N12:N16)</f>
        <v>0</v>
      </c>
      <c r="O17" s="20">
        <f>SUM(O12:O16)</f>
        <v>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40"/>
      <c r="J23" s="40"/>
      <c r="K23" s="40"/>
      <c r="L23" s="40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40"/>
      <c r="J24" s="40"/>
      <c r="K24" s="40"/>
      <c r="L24" s="4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40"/>
      <c r="J25" s="40"/>
      <c r="K25" s="40"/>
      <c r="L25" s="4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40"/>
      <c r="J26" s="40"/>
      <c r="K26" s="40"/>
      <c r="L26" s="4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40"/>
      <c r="J27" s="40"/>
      <c r="K27" s="40"/>
      <c r="L27" s="4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38"/>
      <c r="J28" s="38"/>
      <c r="K28" s="38"/>
      <c r="L28" s="3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7:O7"/>
    <mergeCell ref="L9:M9"/>
    <mergeCell ref="N9:N10"/>
    <mergeCell ref="O9:O11"/>
    <mergeCell ref="L8:O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zoomScale="80" zoomScaleNormal="80" zoomScalePageLayoutView="40" workbookViewId="0">
      <selection activeCell="G12" sqref="G12"/>
    </sheetView>
  </sheetViews>
  <sheetFormatPr baseColWidth="10" defaultColWidth="15.1796875" defaultRowHeight="15" customHeight="1" x14ac:dyDescent="0.35"/>
  <cols>
    <col min="1" max="1" width="3" customWidth="1"/>
    <col min="2" max="2" width="25.81640625" customWidth="1"/>
    <col min="3" max="3" width="34.81640625" customWidth="1"/>
    <col min="4" max="8" width="24.1796875" customWidth="1"/>
    <col min="9" max="18" width="11.81640625" customWidth="1"/>
    <col min="19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35">
      <c r="A7" s="44"/>
      <c r="B7" s="44"/>
      <c r="C7" s="44"/>
      <c r="D7" s="219" t="s">
        <v>4</v>
      </c>
      <c r="E7" s="220"/>
      <c r="F7" s="220"/>
      <c r="G7" s="221"/>
      <c r="H7" s="216" t="s">
        <v>13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 spans="1:26" ht="12.75" customHeight="1" x14ac:dyDescent="0.35">
      <c r="A8" s="44"/>
      <c r="B8" s="44"/>
      <c r="C8" s="44"/>
      <c r="D8" s="215" t="s">
        <v>6</v>
      </c>
      <c r="E8" s="199"/>
      <c r="F8" s="198"/>
      <c r="G8" s="216" t="s">
        <v>7</v>
      </c>
      <c r="H8" s="19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 spans="1:26" ht="12.75" customHeight="1" x14ac:dyDescent="0.35">
      <c r="A9" s="44"/>
      <c r="B9" s="44"/>
      <c r="C9" s="44"/>
      <c r="D9" s="202"/>
      <c r="E9" s="198"/>
      <c r="F9" s="15"/>
      <c r="G9" s="196"/>
      <c r="H9" s="195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 spans="1:26" ht="38.25" customHeight="1" x14ac:dyDescent="0.35">
      <c r="A10" s="44"/>
      <c r="B10" s="74" t="s">
        <v>120</v>
      </c>
      <c r="C10" s="74" t="s">
        <v>121</v>
      </c>
      <c r="D10" s="46" t="s">
        <v>17</v>
      </c>
      <c r="E10" s="46" t="s">
        <v>15</v>
      </c>
      <c r="F10" s="46" t="s">
        <v>15</v>
      </c>
      <c r="G10" s="46" t="s">
        <v>15</v>
      </c>
      <c r="H10" s="196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 spans="1:26" ht="23" x14ac:dyDescent="0.35">
      <c r="A11" s="1"/>
      <c r="B11" s="75" t="s">
        <v>243</v>
      </c>
      <c r="C11" s="75" t="s">
        <v>244</v>
      </c>
      <c r="D11" s="20">
        <v>0</v>
      </c>
      <c r="E11" s="20">
        <v>0</v>
      </c>
      <c r="F11" s="20">
        <v>0</v>
      </c>
      <c r="G11" s="20">
        <v>120000000</v>
      </c>
      <c r="H11" s="20">
        <f>SUM(D11:G11)</f>
        <v>120000000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 x14ac:dyDescent="0.35">
      <c r="A12" s="1"/>
      <c r="B12" s="18"/>
      <c r="C12" s="18"/>
      <c r="D12" s="20">
        <v>0</v>
      </c>
      <c r="E12" s="20">
        <v>0</v>
      </c>
      <c r="F12" s="20">
        <v>0</v>
      </c>
      <c r="G12" s="20">
        <v>0</v>
      </c>
      <c r="H12" s="20">
        <f>SUM(D12:G12)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5" x14ac:dyDescent="0.35">
      <c r="A13" s="1"/>
      <c r="B13" s="18"/>
      <c r="C13" s="18"/>
      <c r="D13" s="20">
        <v>0</v>
      </c>
      <c r="E13" s="20">
        <v>0</v>
      </c>
      <c r="F13" s="20">
        <v>0</v>
      </c>
      <c r="G13" s="20">
        <v>0</v>
      </c>
      <c r="H13" s="20">
        <f>SUM(D13:G13)</f>
        <v>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5" x14ac:dyDescent="0.35">
      <c r="A14" s="1"/>
      <c r="B14" s="18"/>
      <c r="C14" s="18"/>
      <c r="D14" s="20">
        <v>0</v>
      </c>
      <c r="E14" s="20">
        <v>0</v>
      </c>
      <c r="F14" s="20">
        <v>0</v>
      </c>
      <c r="G14" s="20">
        <v>0</v>
      </c>
      <c r="H14" s="20">
        <f>SUM(D14:G14)</f>
        <v>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1"/>
      <c r="B15" s="18"/>
      <c r="C15" s="18"/>
      <c r="D15" s="20">
        <v>0</v>
      </c>
      <c r="E15" s="20">
        <v>0</v>
      </c>
      <c r="F15" s="20">
        <v>0</v>
      </c>
      <c r="G15" s="20">
        <v>0</v>
      </c>
      <c r="H15" s="20">
        <f>SUM(D15:G15)</f>
        <v>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1"/>
      <c r="B16" s="18"/>
      <c r="C16" s="13" t="s">
        <v>13</v>
      </c>
      <c r="D16" s="20">
        <f>SUM(D11:D15)</f>
        <v>0</v>
      </c>
      <c r="E16" s="20">
        <f>SUM(E11:E15)</f>
        <v>0</v>
      </c>
      <c r="F16" s="20">
        <f>SUM(F11:F15)</f>
        <v>0</v>
      </c>
      <c r="G16" s="20">
        <f>SUM(G11:G15)</f>
        <v>120000000</v>
      </c>
      <c r="H16" s="20">
        <f>SUM(H11:H15)</f>
        <v>120000000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D9:E9"/>
    <mergeCell ref="D8:F8"/>
    <mergeCell ref="H7:H10"/>
    <mergeCell ref="D7:G7"/>
    <mergeCell ref="G8:G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B1" zoomScale="90" zoomScaleNormal="90" zoomScalePageLayoutView="30" workbookViewId="0">
      <selection activeCell="J16" sqref="J16"/>
    </sheetView>
  </sheetViews>
  <sheetFormatPr baseColWidth="10" defaultColWidth="15.1796875" defaultRowHeight="15" customHeight="1" x14ac:dyDescent="0.35"/>
  <cols>
    <col min="1" max="1" width="11.81640625" customWidth="1"/>
    <col min="2" max="3" width="27.1796875" customWidth="1"/>
    <col min="4" max="4" width="11.81640625" customWidth="1"/>
    <col min="5" max="10" width="21.81640625" customWidth="1"/>
    <col min="11" max="20" width="11.81640625" customWidth="1"/>
    <col min="21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35">
      <c r="A5" s="1"/>
      <c r="B5" s="200" t="s">
        <v>122</v>
      </c>
      <c r="C5" s="201"/>
      <c r="D5" s="201"/>
      <c r="E5" s="201"/>
      <c r="F5" s="201"/>
      <c r="G5" s="201"/>
      <c r="H5" s="201"/>
      <c r="I5" s="201"/>
      <c r="J5" s="20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5" x14ac:dyDescent="0.35">
      <c r="A7" s="1"/>
      <c r="B7" s="1"/>
      <c r="C7" s="1"/>
      <c r="D7" s="1"/>
      <c r="E7" s="1"/>
      <c r="F7" s="1"/>
      <c r="G7" s="215" t="s">
        <v>4</v>
      </c>
      <c r="H7" s="199"/>
      <c r="I7" s="199"/>
      <c r="J7" s="198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5" x14ac:dyDescent="0.35">
      <c r="A8" s="1"/>
      <c r="B8" s="1"/>
      <c r="C8" s="1"/>
      <c r="D8" s="1"/>
      <c r="E8" s="1"/>
      <c r="F8" s="1"/>
      <c r="G8" s="215" t="s">
        <v>6</v>
      </c>
      <c r="H8" s="198"/>
      <c r="I8" s="216" t="s">
        <v>7</v>
      </c>
      <c r="J8" s="204" t="s">
        <v>13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1"/>
      <c r="B9" s="1"/>
      <c r="C9" s="1"/>
      <c r="D9" s="1"/>
      <c r="E9" s="1"/>
      <c r="F9" s="1"/>
      <c r="G9" s="15" t="s">
        <v>105</v>
      </c>
      <c r="H9" s="15" t="s">
        <v>106</v>
      </c>
      <c r="I9" s="196"/>
      <c r="J9" s="195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5.5" customHeight="1" x14ac:dyDescent="0.35">
      <c r="A10" s="1"/>
      <c r="B10" s="46" t="s">
        <v>123</v>
      </c>
      <c r="C10" s="46" t="s">
        <v>89</v>
      </c>
      <c r="D10" s="46" t="s">
        <v>90</v>
      </c>
      <c r="E10" s="46" t="s">
        <v>92</v>
      </c>
      <c r="F10" s="73" t="s">
        <v>13</v>
      </c>
      <c r="G10" s="46" t="s">
        <v>15</v>
      </c>
      <c r="H10" s="46" t="s">
        <v>15</v>
      </c>
      <c r="I10" s="46" t="s">
        <v>15</v>
      </c>
      <c r="J10" s="196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45" customHeight="1" x14ac:dyDescent="0.35">
      <c r="A11" s="1"/>
      <c r="B11" s="76" t="s">
        <v>124</v>
      </c>
      <c r="C11" s="28" t="s">
        <v>125</v>
      </c>
      <c r="D11" s="18">
        <v>1</v>
      </c>
      <c r="E11" s="26">
        <v>885090953</v>
      </c>
      <c r="F11" s="26">
        <f>E11*D11</f>
        <v>885090953</v>
      </c>
      <c r="G11" s="26">
        <v>0</v>
      </c>
      <c r="H11" s="26"/>
      <c r="I11" s="49">
        <f>F11</f>
        <v>885090953</v>
      </c>
      <c r="J11" s="26">
        <f>SUM(G11:I11)</f>
        <v>885090953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 x14ac:dyDescent="0.35">
      <c r="A12" s="1"/>
      <c r="B12" s="18"/>
      <c r="C12" s="18"/>
      <c r="D12" s="18"/>
      <c r="E12" s="26"/>
      <c r="F12" s="26">
        <v>0</v>
      </c>
      <c r="G12" s="26">
        <v>0</v>
      </c>
      <c r="H12" s="26">
        <v>0</v>
      </c>
      <c r="I12" s="49">
        <f>F12-G12-H12</f>
        <v>0</v>
      </c>
      <c r="J12" s="26">
        <f>SUM(G12:I12)</f>
        <v>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5" x14ac:dyDescent="0.35">
      <c r="A13" s="1"/>
      <c r="B13" s="18"/>
      <c r="C13" s="18"/>
      <c r="D13" s="18"/>
      <c r="E13" s="26">
        <v>0</v>
      </c>
      <c r="F13" s="26">
        <f>D13*E13</f>
        <v>0</v>
      </c>
      <c r="G13" s="26">
        <v>0</v>
      </c>
      <c r="H13" s="26">
        <v>0</v>
      </c>
      <c r="I13" s="49">
        <f>F13-G13-H13</f>
        <v>0</v>
      </c>
      <c r="J13" s="26">
        <f>SUM(G13:I13)</f>
        <v>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5" x14ac:dyDescent="0.35">
      <c r="A14" s="1"/>
      <c r="B14" s="18"/>
      <c r="C14" s="18"/>
      <c r="D14" s="18"/>
      <c r="E14" s="26">
        <v>0</v>
      </c>
      <c r="F14" s="26">
        <f>D14*E14</f>
        <v>0</v>
      </c>
      <c r="G14" s="26">
        <v>0</v>
      </c>
      <c r="H14" s="26">
        <v>0</v>
      </c>
      <c r="I14" s="49">
        <f>F14-G14-H14</f>
        <v>0</v>
      </c>
      <c r="J14" s="26">
        <f>SUM(G14:I14)</f>
        <v>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1"/>
      <c r="B15" s="18"/>
      <c r="C15" s="18"/>
      <c r="D15" s="18"/>
      <c r="E15" s="26">
        <v>0</v>
      </c>
      <c r="F15" s="26">
        <f>D15*E15</f>
        <v>0</v>
      </c>
      <c r="G15" s="26">
        <f>SUM(G11:G14)</f>
        <v>0</v>
      </c>
      <c r="H15" s="26">
        <v>0</v>
      </c>
      <c r="I15" s="49">
        <f>F15-G15-H15</f>
        <v>0</v>
      </c>
      <c r="J15" s="26">
        <f>SUM(G15:I15)</f>
        <v>0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1"/>
      <c r="B16" s="1"/>
      <c r="C16" s="1"/>
      <c r="D16" s="1"/>
      <c r="E16" s="77" t="s">
        <v>13</v>
      </c>
      <c r="F16" s="26">
        <f>SUM(F11:F15)</f>
        <v>885090953</v>
      </c>
      <c r="G16" s="26">
        <f>SUM(G11:G15)</f>
        <v>0</v>
      </c>
      <c r="H16" s="26">
        <f>SUM(H11:H15)</f>
        <v>0</v>
      </c>
      <c r="I16" s="26">
        <f>SUM(I11:I15)</f>
        <v>885090953</v>
      </c>
      <c r="J16" s="26">
        <f>SUM(J11:J15)</f>
        <v>885090953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5:J5"/>
    <mergeCell ref="G7:J7"/>
    <mergeCell ref="G8:H8"/>
    <mergeCell ref="I8:I9"/>
    <mergeCell ref="J8:J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zoomScalePageLayoutView="50" workbookViewId="0">
      <selection activeCell="E14" sqref="E14"/>
    </sheetView>
  </sheetViews>
  <sheetFormatPr baseColWidth="10" defaultColWidth="15.1796875" defaultRowHeight="15" customHeight="1" x14ac:dyDescent="0.35"/>
  <cols>
    <col min="1" max="1" width="11.81640625" customWidth="1"/>
    <col min="2" max="2" width="28.1796875" customWidth="1"/>
    <col min="3" max="3" width="13.81640625" customWidth="1"/>
    <col min="4" max="4" width="17.1796875" customWidth="1"/>
    <col min="5" max="5" width="23.453125" customWidth="1"/>
    <col min="6" max="7" width="11.81640625" customWidth="1"/>
    <col min="8" max="9" width="17.7265625" bestFit="1" customWidth="1"/>
    <col min="10" max="19" width="11.81640625" customWidth="1"/>
    <col min="20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5">
      <c r="A7" s="1"/>
      <c r="B7" s="200" t="s">
        <v>126</v>
      </c>
      <c r="C7" s="201"/>
      <c r="D7" s="201"/>
      <c r="E7" s="201"/>
      <c r="F7" s="201"/>
      <c r="G7" s="201"/>
      <c r="H7" s="201"/>
      <c r="I7" s="20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1"/>
      <c r="B8" s="3"/>
      <c r="C8" s="3"/>
      <c r="D8" s="3"/>
      <c r="E8" s="3"/>
      <c r="F8" s="3"/>
      <c r="G8" s="3"/>
      <c r="H8" s="3"/>
      <c r="I8" s="3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1"/>
      <c r="B9" s="1"/>
      <c r="C9" s="1"/>
      <c r="D9" s="1"/>
      <c r="E9" s="1"/>
      <c r="F9" s="215" t="s">
        <v>4</v>
      </c>
      <c r="G9" s="199"/>
      <c r="H9" s="199"/>
      <c r="I9" s="19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1"/>
      <c r="B10" s="1"/>
      <c r="C10" s="1"/>
      <c r="D10" s="1"/>
      <c r="E10" s="1"/>
      <c r="F10" s="215" t="s">
        <v>6</v>
      </c>
      <c r="G10" s="198"/>
      <c r="H10" s="216" t="s">
        <v>7</v>
      </c>
      <c r="I10" s="204" t="s">
        <v>13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1.5" customHeight="1" x14ac:dyDescent="0.35">
      <c r="A11" s="1"/>
      <c r="B11" s="1"/>
      <c r="C11" s="1"/>
      <c r="D11" s="1"/>
      <c r="E11" s="1"/>
      <c r="F11" s="45" t="s">
        <v>86</v>
      </c>
      <c r="G11" s="45" t="s">
        <v>106</v>
      </c>
      <c r="H11" s="196"/>
      <c r="I11" s="19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 x14ac:dyDescent="0.35">
      <c r="A12" s="1"/>
      <c r="B12" s="18"/>
      <c r="C12" s="18"/>
      <c r="D12" s="18"/>
      <c r="E12" s="18"/>
      <c r="F12" s="46" t="s">
        <v>15</v>
      </c>
      <c r="G12" s="46" t="s">
        <v>15</v>
      </c>
      <c r="H12" s="46" t="s">
        <v>15</v>
      </c>
      <c r="I12" s="196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5" x14ac:dyDescent="0.35">
      <c r="A13" s="1"/>
      <c r="B13" s="46" t="s">
        <v>127</v>
      </c>
      <c r="C13" s="46" t="s">
        <v>90</v>
      </c>
      <c r="D13" s="46" t="s">
        <v>92</v>
      </c>
      <c r="E13" s="46" t="s">
        <v>13</v>
      </c>
      <c r="F13" s="20">
        <v>0</v>
      </c>
      <c r="G13" s="20">
        <v>0</v>
      </c>
      <c r="H13" s="20">
        <v>0</v>
      </c>
      <c r="I13" s="20">
        <v>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x14ac:dyDescent="0.35">
      <c r="A14" s="1"/>
      <c r="B14" s="78" t="s">
        <v>128</v>
      </c>
      <c r="C14" s="46">
        <v>1</v>
      </c>
      <c r="D14" s="26">
        <v>800000000</v>
      </c>
      <c r="E14" s="20">
        <f>+C14*D14</f>
        <v>800000000</v>
      </c>
      <c r="F14" s="20"/>
      <c r="G14" s="20"/>
      <c r="H14" s="20">
        <f>+E14-F14-G14</f>
        <v>800000000</v>
      </c>
      <c r="I14" s="20">
        <f>+H14+G14+F14</f>
        <v>800000000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 x14ac:dyDescent="0.35">
      <c r="A15" s="1"/>
      <c r="B15" s="1"/>
      <c r="C15" s="1"/>
      <c r="D15" s="79" t="s">
        <v>13</v>
      </c>
      <c r="E15" s="66">
        <f>SUM(E14)</f>
        <v>800000000</v>
      </c>
      <c r="F15" s="66">
        <f>SUM(F14)</f>
        <v>0</v>
      </c>
      <c r="G15" s="66">
        <f>SUM(G14)</f>
        <v>0</v>
      </c>
      <c r="H15" s="66">
        <f>SUM(H14)</f>
        <v>800000000</v>
      </c>
      <c r="I15" s="66">
        <f>SUM(I14)</f>
        <v>800000000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7:I7"/>
    <mergeCell ref="F9:I9"/>
    <mergeCell ref="F10:G10"/>
    <mergeCell ref="H10:H11"/>
    <mergeCell ref="I10:I1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4" zoomScaleNormal="100" zoomScalePageLayoutView="50" workbookViewId="0">
      <selection activeCell="A17" sqref="A17"/>
    </sheetView>
  </sheetViews>
  <sheetFormatPr baseColWidth="10" defaultColWidth="15.1796875" defaultRowHeight="15" customHeight="1" x14ac:dyDescent="0.35"/>
  <cols>
    <col min="1" max="1" width="11.81640625" customWidth="1"/>
    <col min="2" max="2" width="32.26953125" customWidth="1"/>
    <col min="3" max="3" width="31.453125" customWidth="1"/>
    <col min="4" max="4" width="23.26953125" customWidth="1"/>
    <col min="5" max="5" width="16.1796875" bestFit="1" customWidth="1"/>
    <col min="6" max="6" width="11.81640625" customWidth="1"/>
    <col min="7" max="7" width="20" customWidth="1"/>
    <col min="8" max="8" width="21" customWidth="1"/>
    <col min="9" max="18" width="11.81640625" customWidth="1"/>
    <col min="19" max="26" width="8.7265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35">
      <c r="A6" s="1"/>
      <c r="B6" s="200" t="s">
        <v>106</v>
      </c>
      <c r="C6" s="201"/>
      <c r="D6" s="201"/>
      <c r="E6" s="201"/>
      <c r="F6" s="201"/>
      <c r="G6" s="201"/>
      <c r="H6" s="20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5" x14ac:dyDescent="0.35">
      <c r="A7" s="1"/>
      <c r="B7" s="1"/>
      <c r="C7" s="1"/>
      <c r="D7" s="1"/>
      <c r="E7" s="215" t="s">
        <v>4</v>
      </c>
      <c r="F7" s="199"/>
      <c r="G7" s="199"/>
      <c r="H7" s="19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5" x14ac:dyDescent="0.35">
      <c r="A8" s="1"/>
      <c r="B8" s="1"/>
      <c r="C8" s="1"/>
      <c r="D8" s="1"/>
      <c r="E8" s="215" t="s">
        <v>6</v>
      </c>
      <c r="F8" s="198"/>
      <c r="G8" s="216" t="s">
        <v>7</v>
      </c>
      <c r="H8" s="204" t="s">
        <v>13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 x14ac:dyDescent="0.35">
      <c r="A9" s="1"/>
      <c r="B9" s="1"/>
      <c r="C9" s="1"/>
      <c r="D9" s="1"/>
      <c r="E9" s="15"/>
      <c r="F9" s="15"/>
      <c r="G9" s="196"/>
      <c r="H9" s="19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 x14ac:dyDescent="0.35">
      <c r="A10" s="1"/>
      <c r="B10" s="13" t="s">
        <v>106</v>
      </c>
      <c r="C10" s="11" t="s">
        <v>89</v>
      </c>
      <c r="D10" s="13" t="s">
        <v>103</v>
      </c>
      <c r="E10" s="46" t="s">
        <v>15</v>
      </c>
      <c r="F10" s="46" t="s">
        <v>15</v>
      </c>
      <c r="G10" s="46" t="s">
        <v>15</v>
      </c>
      <c r="H10" s="19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8.25" customHeight="1" x14ac:dyDescent="0.35">
      <c r="A11" s="1"/>
      <c r="B11" s="28"/>
      <c r="C11" s="18"/>
      <c r="D11" s="55"/>
      <c r="E11" s="20"/>
      <c r="F11" s="20">
        <v>0</v>
      </c>
      <c r="G11" s="67">
        <f>D11-E11</f>
        <v>0</v>
      </c>
      <c r="H11" s="80">
        <f>E11+G11</f>
        <v>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98.25" customHeight="1" x14ac:dyDescent="0.35">
      <c r="A12" s="1"/>
      <c r="B12" s="28"/>
      <c r="C12" s="18"/>
      <c r="D12" s="67"/>
      <c r="E12" s="20">
        <v>0</v>
      </c>
      <c r="F12" s="20">
        <v>0</v>
      </c>
      <c r="G12" s="67">
        <f t="shared" ref="G12:G16" si="0">+D12-E12-F12</f>
        <v>0</v>
      </c>
      <c r="H12" s="80">
        <f>+G12</f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8.25" customHeight="1" x14ac:dyDescent="0.35">
      <c r="A13" s="1"/>
      <c r="B13" s="28"/>
      <c r="C13" s="18"/>
      <c r="D13" s="67"/>
      <c r="E13" s="20"/>
      <c r="F13" s="20"/>
      <c r="G13" s="67">
        <f t="shared" si="0"/>
        <v>0</v>
      </c>
      <c r="H13" s="80">
        <f>+E13+F13+G13</f>
        <v>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8.25" customHeight="1" x14ac:dyDescent="0.35">
      <c r="A14" s="1"/>
      <c r="B14" s="28"/>
      <c r="C14" s="18"/>
      <c r="D14" s="67"/>
      <c r="E14" s="20"/>
      <c r="F14" s="20"/>
      <c r="G14" s="67">
        <f t="shared" si="0"/>
        <v>0</v>
      </c>
      <c r="H14" s="80">
        <f>+E14+F14+G14</f>
        <v>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98.25" customHeight="1" x14ac:dyDescent="0.35">
      <c r="A15" s="1"/>
      <c r="B15" s="28"/>
      <c r="C15" s="18"/>
      <c r="D15" s="67"/>
      <c r="E15" s="20"/>
      <c r="F15" s="20"/>
      <c r="G15" s="67">
        <f t="shared" si="0"/>
        <v>0</v>
      </c>
      <c r="H15" s="80">
        <f>+E15+F15+G15</f>
        <v>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87" customHeight="1" x14ac:dyDescent="0.35">
      <c r="A16" s="1"/>
      <c r="B16" s="28"/>
      <c r="C16" s="18"/>
      <c r="D16" s="81"/>
      <c r="E16" s="20">
        <v>0</v>
      </c>
      <c r="F16" s="20">
        <v>0</v>
      </c>
      <c r="G16" s="67">
        <f t="shared" si="0"/>
        <v>0</v>
      </c>
      <c r="H16" s="80">
        <f>+E16+F16+G16</f>
        <v>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 x14ac:dyDescent="0.35">
      <c r="A17" s="1"/>
      <c r="B17" s="1"/>
      <c r="C17" s="82"/>
      <c r="D17" s="67"/>
      <c r="E17" s="20"/>
      <c r="F17" s="20"/>
      <c r="G17" s="20"/>
      <c r="H17" s="20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 x14ac:dyDescent="0.35">
      <c r="A18" s="1"/>
      <c r="B18" s="1"/>
      <c r="C18" s="82"/>
      <c r="D18" s="67"/>
      <c r="E18" s="20"/>
      <c r="F18" s="20"/>
      <c r="G18" s="20"/>
      <c r="H18" s="20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 x14ac:dyDescent="0.35">
      <c r="A19" s="1"/>
      <c r="B19" s="1"/>
      <c r="C19" s="11" t="s">
        <v>13</v>
      </c>
      <c r="D19" s="67">
        <f>SUM(D11:D16)</f>
        <v>0</v>
      </c>
      <c r="E19" s="20">
        <f>SUM(E11:E16)</f>
        <v>0</v>
      </c>
      <c r="F19" s="20">
        <f>SUM(F11:F16)</f>
        <v>0</v>
      </c>
      <c r="G19" s="20">
        <f>SUM(G11:G16)</f>
        <v>0</v>
      </c>
      <c r="H19" s="20">
        <f>SUM(H11:H16)</f>
        <v>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6:H6"/>
    <mergeCell ref="E7:H7"/>
    <mergeCell ref="E8:F8"/>
    <mergeCell ref="G8:G9"/>
    <mergeCell ref="H8:H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zoomScalePageLayoutView="30" workbookViewId="0">
      <selection activeCell="A125" sqref="A94:A125"/>
    </sheetView>
  </sheetViews>
  <sheetFormatPr baseColWidth="10" defaultColWidth="15.1796875" defaultRowHeight="15" customHeight="1" x14ac:dyDescent="0.35"/>
  <cols>
    <col min="1" max="1" width="5.1796875" customWidth="1"/>
    <col min="2" max="2" width="8.453125" customWidth="1"/>
    <col min="3" max="3" width="54.453125" customWidth="1"/>
    <col min="4" max="4" width="9.453125" customWidth="1"/>
    <col min="5" max="5" width="11.26953125" customWidth="1"/>
    <col min="6" max="6" width="14.453125" customWidth="1"/>
    <col min="7" max="7" width="16.453125" customWidth="1"/>
    <col min="8" max="8" width="3" customWidth="1"/>
    <col min="9" max="9" width="16.7265625" customWidth="1"/>
    <col min="10" max="17" width="11.81640625" customWidth="1"/>
    <col min="18" max="26" width="8.7265625" customWidth="1"/>
  </cols>
  <sheetData>
    <row r="1" spans="1:26" ht="11.25" customHeight="1" x14ac:dyDescent="0.35">
      <c r="A1" s="83"/>
      <c r="B1" s="84"/>
      <c r="C1" s="85"/>
      <c r="D1" s="83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</row>
    <row r="2" spans="1:26" ht="11.25" customHeight="1" x14ac:dyDescent="0.35">
      <c r="A2" s="83"/>
      <c r="B2" s="84"/>
      <c r="C2" s="85"/>
      <c r="D2" s="83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 ht="11.25" customHeight="1" x14ac:dyDescent="0.35">
      <c r="A3" s="83"/>
      <c r="B3" s="84"/>
      <c r="C3" s="85"/>
      <c r="D3" s="83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</row>
    <row r="4" spans="1:26" ht="11.25" customHeight="1" x14ac:dyDescent="0.35">
      <c r="A4" s="83"/>
      <c r="B4" s="84"/>
      <c r="C4" s="85"/>
      <c r="D4" s="83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 spans="1:26" ht="11.25" customHeight="1" x14ac:dyDescent="0.35">
      <c r="A5" s="83"/>
      <c r="B5" s="84"/>
      <c r="C5" s="85"/>
      <c r="D5" s="83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</row>
    <row r="6" spans="1:26" ht="12" customHeight="1" x14ac:dyDescent="0.35">
      <c r="A6" s="83"/>
      <c r="B6" s="84"/>
      <c r="C6" s="85"/>
      <c r="D6" s="83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spans="1:26" ht="11.25" customHeight="1" x14ac:dyDescent="0.35">
      <c r="A7" s="223"/>
      <c r="B7" s="224"/>
      <c r="C7" s="224"/>
      <c r="D7" s="224"/>
      <c r="E7" s="224"/>
      <c r="F7" s="224"/>
      <c r="G7" s="22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 spans="1:26" ht="11.25" customHeight="1" x14ac:dyDescent="0.35">
      <c r="A8" s="231" t="s">
        <v>129</v>
      </c>
      <c r="B8" s="201"/>
      <c r="C8" s="201"/>
      <c r="D8" s="201"/>
      <c r="E8" s="201"/>
      <c r="F8" s="201"/>
      <c r="G8" s="232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</row>
    <row r="9" spans="1:26" ht="11.25" customHeight="1" x14ac:dyDescent="0.35">
      <c r="A9" s="86"/>
      <c r="B9" s="237"/>
      <c r="C9" s="201"/>
      <c r="D9" s="201"/>
      <c r="E9" s="201"/>
      <c r="F9" s="201"/>
      <c r="G9" s="232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</row>
    <row r="10" spans="1:26" ht="11.25" customHeight="1" x14ac:dyDescent="0.35">
      <c r="A10" s="233" t="s">
        <v>130</v>
      </c>
      <c r="B10" s="201"/>
      <c r="C10" s="201"/>
      <c r="D10" s="201"/>
      <c r="E10" s="201"/>
      <c r="F10" s="201"/>
      <c r="G10" s="232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</row>
    <row r="11" spans="1:26" ht="12" customHeight="1" x14ac:dyDescent="0.35">
      <c r="A11" s="234"/>
      <c r="B11" s="235"/>
      <c r="C11" s="235"/>
      <c r="D11" s="235"/>
      <c r="E11" s="235"/>
      <c r="F11" s="235"/>
      <c r="G11" s="236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</row>
    <row r="12" spans="1:26" ht="11.25" customHeight="1" x14ac:dyDescent="0.35">
      <c r="A12" s="238" t="s">
        <v>131</v>
      </c>
      <c r="B12" s="239"/>
      <c r="C12" s="85"/>
      <c r="D12" s="83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</row>
    <row r="13" spans="1:26" ht="11.25" customHeight="1" x14ac:dyDescent="0.35">
      <c r="A13" s="240"/>
      <c r="B13" s="199"/>
      <c r="C13" s="85"/>
      <c r="D13" s="83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</row>
    <row r="14" spans="1:26" ht="11.25" customHeight="1" x14ac:dyDescent="0.35">
      <c r="A14" s="87"/>
      <c r="B14" s="87"/>
      <c r="C14" s="85"/>
      <c r="D14" s="83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</row>
    <row r="15" spans="1:26" ht="11.25" customHeight="1" x14ac:dyDescent="0.35">
      <c r="A15" s="88" t="s">
        <v>132</v>
      </c>
      <c r="B15" s="89"/>
      <c r="C15" s="90"/>
      <c r="D15" s="90" t="s">
        <v>133</v>
      </c>
      <c r="E15" s="90" t="s">
        <v>134</v>
      </c>
      <c r="F15" s="90" t="s">
        <v>135</v>
      </c>
      <c r="G15" s="90" t="s">
        <v>136</v>
      </c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1.25" customHeight="1" x14ac:dyDescent="0.35">
      <c r="A16" s="91"/>
      <c r="B16" s="229" t="s">
        <v>137</v>
      </c>
      <c r="C16" s="230"/>
      <c r="D16" s="230"/>
      <c r="E16" s="230"/>
      <c r="F16" s="230"/>
      <c r="G16" s="230"/>
      <c r="H16" s="83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</row>
    <row r="17" spans="1:26" ht="11.25" customHeight="1" x14ac:dyDescent="0.35">
      <c r="A17" s="84"/>
      <c r="B17" s="92"/>
      <c r="C17" s="92" t="s">
        <v>138</v>
      </c>
      <c r="D17" s="92"/>
      <c r="E17" s="92"/>
      <c r="F17" s="92"/>
      <c r="G17" s="92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</row>
    <row r="18" spans="1:26" ht="11.25" customHeight="1" x14ac:dyDescent="0.35">
      <c r="A18" s="84"/>
      <c r="B18" s="84"/>
      <c r="C18" s="93"/>
      <c r="D18" s="93"/>
      <c r="E18" s="93"/>
      <c r="F18" s="94"/>
      <c r="G18" s="94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</row>
    <row r="19" spans="1:26" ht="11.25" customHeight="1" x14ac:dyDescent="0.35">
      <c r="A19" s="84"/>
      <c r="B19" s="95"/>
      <c r="C19" s="96"/>
      <c r="D19" s="97" t="s">
        <v>139</v>
      </c>
      <c r="E19" s="98"/>
      <c r="F19" s="99"/>
      <c r="G19" s="98">
        <f>E19*F19</f>
        <v>0</v>
      </c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</row>
    <row r="20" spans="1:26" ht="11.25" customHeight="1" x14ac:dyDescent="0.35">
      <c r="A20" s="85"/>
      <c r="B20" s="100" t="s">
        <v>140</v>
      </c>
      <c r="C20" s="101"/>
      <c r="D20" s="101"/>
      <c r="E20" s="101"/>
      <c r="F20" s="101"/>
      <c r="G20" s="102">
        <f>SUM(G19)</f>
        <v>0</v>
      </c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</row>
    <row r="21" spans="1:26" ht="11.25" customHeight="1" x14ac:dyDescent="0.35">
      <c r="A21" s="91"/>
      <c r="B21" s="229" t="s">
        <v>141</v>
      </c>
      <c r="C21" s="230"/>
      <c r="D21" s="230"/>
      <c r="E21" s="230"/>
      <c r="F21" s="230"/>
      <c r="G21" s="230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</row>
    <row r="22" spans="1:26" ht="11.25" customHeight="1" x14ac:dyDescent="0.35">
      <c r="A22" s="84"/>
      <c r="B22" s="92"/>
      <c r="C22" s="92" t="s">
        <v>142</v>
      </c>
      <c r="D22" s="92"/>
      <c r="E22" s="92"/>
      <c r="F22" s="92"/>
      <c r="G22" s="92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</row>
    <row r="23" spans="1:26" ht="11.25" customHeight="1" x14ac:dyDescent="0.35">
      <c r="A23" s="84"/>
      <c r="B23" s="95"/>
      <c r="C23" s="96"/>
      <c r="D23" s="97" t="s">
        <v>139</v>
      </c>
      <c r="E23" s="98"/>
      <c r="F23" s="99"/>
      <c r="G23" s="98">
        <f>E23*F23</f>
        <v>0</v>
      </c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</row>
    <row r="24" spans="1:26" ht="11.25" customHeight="1" x14ac:dyDescent="0.35">
      <c r="A24" s="85"/>
      <c r="B24" s="100" t="s">
        <v>143</v>
      </c>
      <c r="C24" s="101"/>
      <c r="D24" s="101"/>
      <c r="E24" s="101"/>
      <c r="F24" s="101"/>
      <c r="G24" s="102">
        <f>SUM(G23)</f>
        <v>0</v>
      </c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</row>
    <row r="25" spans="1:26" ht="11.25" customHeight="1" x14ac:dyDescent="0.35">
      <c r="A25" s="91"/>
      <c r="B25" s="229" t="s">
        <v>144</v>
      </c>
      <c r="C25" s="230"/>
      <c r="D25" s="230"/>
      <c r="E25" s="230"/>
      <c r="F25" s="230"/>
      <c r="G25" s="230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</row>
    <row r="26" spans="1:26" ht="11.25" customHeight="1" x14ac:dyDescent="0.35">
      <c r="A26" s="84"/>
      <c r="B26" s="91"/>
      <c r="C26" s="92" t="s">
        <v>145</v>
      </c>
      <c r="D26" s="92"/>
      <c r="E26" s="92"/>
      <c r="F26" s="92"/>
      <c r="G26" s="92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</row>
    <row r="27" spans="1:26" ht="11.25" customHeight="1" x14ac:dyDescent="0.35">
      <c r="A27" s="84"/>
      <c r="B27" s="104"/>
      <c r="C27" s="104"/>
      <c r="D27" s="104"/>
      <c r="E27" s="104"/>
      <c r="F27" s="104"/>
      <c r="G27" s="104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</row>
    <row r="28" spans="1:26" ht="11.25" customHeight="1" x14ac:dyDescent="0.35">
      <c r="A28" s="84"/>
      <c r="B28" s="95"/>
      <c r="C28" s="105"/>
      <c r="D28" s="97" t="s">
        <v>139</v>
      </c>
      <c r="E28" s="98"/>
      <c r="F28" s="106"/>
      <c r="G28" s="107">
        <f>+ROUND(F28*E28,0)</f>
        <v>0</v>
      </c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</row>
    <row r="29" spans="1:26" ht="11.25" customHeight="1" x14ac:dyDescent="0.35">
      <c r="A29" s="84"/>
      <c r="B29" s="91"/>
      <c r="C29" s="242" t="s">
        <v>146</v>
      </c>
      <c r="D29" s="199"/>
      <c r="E29" s="199"/>
      <c r="F29" s="92"/>
      <c r="G29" s="92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</row>
    <row r="30" spans="1:26" ht="11.25" customHeight="1" x14ac:dyDescent="0.35">
      <c r="A30" s="84"/>
      <c r="B30" s="95"/>
      <c r="C30" s="108"/>
      <c r="D30" s="97" t="s">
        <v>139</v>
      </c>
      <c r="E30" s="98"/>
      <c r="F30" s="106"/>
      <c r="G30" s="107">
        <f>+ROUND(F30*E30,0)</f>
        <v>0</v>
      </c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</row>
    <row r="31" spans="1:26" ht="11.25" customHeight="1" x14ac:dyDescent="0.35">
      <c r="A31" s="84"/>
      <c r="B31" s="100" t="s">
        <v>147</v>
      </c>
      <c r="C31" s="101"/>
      <c r="D31" s="101"/>
      <c r="E31" s="101"/>
      <c r="F31" s="101"/>
      <c r="G31" s="102">
        <f>SUM(G28:G30)</f>
        <v>0</v>
      </c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</row>
    <row r="32" spans="1:26" ht="11.25" customHeight="1" x14ac:dyDescent="0.35">
      <c r="A32" s="84"/>
      <c r="B32" s="91"/>
      <c r="C32" s="109" t="s">
        <v>148</v>
      </c>
      <c r="D32" s="92"/>
      <c r="E32" s="92"/>
      <c r="F32" s="92"/>
      <c r="G32" s="92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</row>
    <row r="33" spans="1:26" ht="11.25" customHeight="1" x14ac:dyDescent="0.35">
      <c r="A33" s="84"/>
      <c r="B33" s="110"/>
      <c r="C33" s="111"/>
      <c r="D33" s="97" t="s">
        <v>139</v>
      </c>
      <c r="E33" s="112"/>
      <c r="F33" s="98"/>
      <c r="G33" s="98">
        <f>E33*F33</f>
        <v>0</v>
      </c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</row>
    <row r="34" spans="1:26" ht="11.25" customHeight="1" x14ac:dyDescent="0.35">
      <c r="A34" s="84"/>
      <c r="B34" s="113"/>
      <c r="C34" s="109" t="s">
        <v>149</v>
      </c>
      <c r="D34" s="109"/>
      <c r="E34" s="114"/>
      <c r="F34" s="109"/>
      <c r="G34" s="11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</row>
    <row r="35" spans="1:26" ht="11.25" customHeight="1" x14ac:dyDescent="0.35">
      <c r="A35" s="84"/>
      <c r="B35" s="110"/>
      <c r="C35" s="116"/>
      <c r="D35" s="97" t="s">
        <v>139</v>
      </c>
      <c r="E35" s="117"/>
      <c r="F35" s="98"/>
      <c r="G35" s="98">
        <f>E35*F35</f>
        <v>0</v>
      </c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</row>
    <row r="36" spans="1:26" ht="11.25" customHeight="1" x14ac:dyDescent="0.35">
      <c r="A36" s="84"/>
      <c r="B36" s="113"/>
      <c r="C36" s="109" t="s">
        <v>150</v>
      </c>
      <c r="D36" s="109"/>
      <c r="E36" s="109"/>
      <c r="F36" s="115"/>
      <c r="G36" s="11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</row>
    <row r="37" spans="1:26" ht="11.25" customHeight="1" x14ac:dyDescent="0.35">
      <c r="A37" s="84"/>
      <c r="B37" s="110"/>
      <c r="C37" s="116"/>
      <c r="D37" s="97" t="s">
        <v>139</v>
      </c>
      <c r="E37" s="117"/>
      <c r="F37" s="98"/>
      <c r="G37" s="98">
        <f>E37*F37</f>
        <v>0</v>
      </c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</row>
    <row r="38" spans="1:26" ht="11.25" customHeight="1" x14ac:dyDescent="0.35">
      <c r="A38" s="85"/>
      <c r="B38" s="100" t="s">
        <v>151</v>
      </c>
      <c r="C38" s="101"/>
      <c r="D38" s="101"/>
      <c r="E38" s="101"/>
      <c r="F38" s="101"/>
      <c r="G38" s="102">
        <f>SUM(G33:G37)</f>
        <v>0</v>
      </c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</row>
    <row r="39" spans="1:26" ht="11.25" customHeight="1" x14ac:dyDescent="0.35">
      <c r="A39" s="84"/>
      <c r="B39" s="113"/>
      <c r="C39" s="118" t="s">
        <v>152</v>
      </c>
      <c r="D39" s="109"/>
      <c r="E39" s="109"/>
      <c r="F39" s="109"/>
      <c r="G39" s="109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</row>
    <row r="40" spans="1:26" ht="11.25" customHeight="1" x14ac:dyDescent="0.35">
      <c r="A40" s="84"/>
      <c r="B40" s="110"/>
      <c r="C40" s="119"/>
      <c r="D40" s="97" t="s">
        <v>139</v>
      </c>
      <c r="E40" s="120"/>
      <c r="F40" s="99"/>
      <c r="G40" s="98">
        <f>E40*F40</f>
        <v>0</v>
      </c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</row>
    <row r="41" spans="1:26" ht="11.25" customHeight="1" x14ac:dyDescent="0.35">
      <c r="A41" s="84"/>
      <c r="B41" s="113"/>
      <c r="C41" s="121" t="s">
        <v>153</v>
      </c>
      <c r="D41" s="122"/>
      <c r="E41" s="123"/>
      <c r="F41" s="124"/>
      <c r="G41" s="125"/>
      <c r="H41" s="126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</row>
    <row r="42" spans="1:26" ht="11.25" customHeight="1" x14ac:dyDescent="0.35">
      <c r="A42" s="84"/>
      <c r="B42" s="110"/>
      <c r="C42" s="119"/>
      <c r="D42" s="97" t="s">
        <v>139</v>
      </c>
      <c r="E42" s="120"/>
      <c r="F42" s="99"/>
      <c r="G42" s="98">
        <f>E42*F42</f>
        <v>0</v>
      </c>
      <c r="H42" s="126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</row>
    <row r="43" spans="1:26" ht="11.25" customHeight="1" x14ac:dyDescent="0.35">
      <c r="A43" s="84"/>
      <c r="B43" s="113"/>
      <c r="C43" s="121" t="s">
        <v>154</v>
      </c>
      <c r="D43" s="122"/>
      <c r="E43" s="123"/>
      <c r="F43" s="124"/>
      <c r="G43" s="125"/>
      <c r="H43" s="126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</row>
    <row r="44" spans="1:26" ht="11.25" customHeight="1" x14ac:dyDescent="0.35">
      <c r="A44" s="84"/>
      <c r="B44" s="110"/>
      <c r="C44" s="119"/>
      <c r="D44" s="97" t="s">
        <v>139</v>
      </c>
      <c r="E44" s="127"/>
      <c r="F44" s="99"/>
      <c r="G44" s="98">
        <f>E44*F44</f>
        <v>0</v>
      </c>
      <c r="H44" s="126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</row>
    <row r="45" spans="1:26" ht="11.25" customHeight="1" x14ac:dyDescent="0.35">
      <c r="A45" s="84"/>
      <c r="B45" s="222" t="s">
        <v>155</v>
      </c>
      <c r="C45" s="199"/>
      <c r="D45" s="199"/>
      <c r="E45" s="199"/>
      <c r="F45" s="128"/>
      <c r="G45" s="129">
        <f>SUM(G40:G44)</f>
        <v>0</v>
      </c>
      <c r="H45" s="126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</row>
    <row r="46" spans="1:26" ht="11.25" customHeight="1" x14ac:dyDescent="0.35">
      <c r="A46" s="91"/>
      <c r="B46" s="229" t="s">
        <v>156</v>
      </c>
      <c r="C46" s="230"/>
      <c r="D46" s="230"/>
      <c r="E46" s="230"/>
      <c r="F46" s="230"/>
      <c r="G46" s="230"/>
      <c r="H46" s="126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</row>
    <row r="47" spans="1:26" ht="11.25" customHeight="1" x14ac:dyDescent="0.35">
      <c r="A47" s="84"/>
      <c r="B47" s="92"/>
      <c r="C47" s="228" t="s">
        <v>157</v>
      </c>
      <c r="D47" s="199"/>
      <c r="E47" s="199"/>
      <c r="F47" s="199"/>
      <c r="G47" s="199"/>
      <c r="H47" s="126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</row>
    <row r="48" spans="1:26" ht="11.25" customHeight="1" x14ac:dyDescent="0.35">
      <c r="A48" s="84"/>
      <c r="B48" s="95"/>
      <c r="C48" s="96"/>
      <c r="D48" s="97" t="s">
        <v>139</v>
      </c>
      <c r="E48" s="98"/>
      <c r="F48" s="99"/>
      <c r="G48" s="98">
        <f>E48*F48</f>
        <v>0</v>
      </c>
      <c r="H48" s="126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</row>
    <row r="49" spans="1:26" ht="11.25" customHeight="1" x14ac:dyDescent="0.35">
      <c r="A49" s="85"/>
      <c r="B49" s="130" t="s">
        <v>158</v>
      </c>
      <c r="C49" s="131"/>
      <c r="D49" s="131"/>
      <c r="E49" s="131"/>
      <c r="F49" s="131"/>
      <c r="G49" s="132">
        <f>SUM(G48)</f>
        <v>0</v>
      </c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</row>
    <row r="50" spans="1:26" ht="11.25" customHeight="1" x14ac:dyDescent="0.35">
      <c r="A50" s="91"/>
      <c r="B50" s="229" t="s">
        <v>159</v>
      </c>
      <c r="C50" s="230"/>
      <c r="D50" s="230"/>
      <c r="E50" s="230"/>
      <c r="F50" s="230"/>
      <c r="G50" s="230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</row>
    <row r="51" spans="1:26" ht="11.25" customHeight="1" x14ac:dyDescent="0.35">
      <c r="A51" s="84"/>
      <c r="B51" s="92"/>
      <c r="C51" s="242" t="s">
        <v>160</v>
      </c>
      <c r="D51" s="199"/>
      <c r="E51" s="199"/>
      <c r="F51" s="199"/>
      <c r="G51" s="199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</row>
    <row r="52" spans="1:26" ht="11.25" customHeight="1" x14ac:dyDescent="0.35">
      <c r="A52" s="84"/>
      <c r="B52" s="95"/>
      <c r="C52" s="96"/>
      <c r="D52" s="97" t="s">
        <v>139</v>
      </c>
      <c r="E52" s="98"/>
      <c r="F52" s="99"/>
      <c r="G52" s="98">
        <f>E52*F52</f>
        <v>0</v>
      </c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</row>
    <row r="53" spans="1:26" ht="11.25" customHeight="1" x14ac:dyDescent="0.35">
      <c r="A53" s="85"/>
      <c r="B53" s="130" t="s">
        <v>161</v>
      </c>
      <c r="C53" s="131"/>
      <c r="D53" s="131"/>
      <c r="E53" s="131"/>
      <c r="F53" s="131"/>
      <c r="G53" s="132">
        <f>SUM(G52)</f>
        <v>0</v>
      </c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</row>
    <row r="54" spans="1:26" ht="11.25" customHeight="1" x14ac:dyDescent="0.35">
      <c r="A54" s="91"/>
      <c r="B54" s="226" t="s">
        <v>162</v>
      </c>
      <c r="C54" s="199"/>
      <c r="D54" s="199"/>
      <c r="E54" s="199"/>
      <c r="F54" s="199"/>
      <c r="G54" s="199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</row>
    <row r="55" spans="1:26" ht="11.25" customHeight="1" x14ac:dyDescent="0.35">
      <c r="A55" s="84"/>
      <c r="B55" s="105"/>
      <c r="C55" s="227" t="s">
        <v>163</v>
      </c>
      <c r="D55" s="199"/>
      <c r="E55" s="199"/>
      <c r="F55" s="199"/>
      <c r="G55" s="199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</row>
    <row r="56" spans="1:26" ht="11.25" customHeight="1" x14ac:dyDescent="0.35">
      <c r="A56" s="84"/>
      <c r="B56" s="133"/>
      <c r="C56" s="105"/>
      <c r="D56" s="97" t="s">
        <v>139</v>
      </c>
      <c r="E56" s="98"/>
      <c r="F56" s="99"/>
      <c r="G56" s="98">
        <f>E56*F56</f>
        <v>0</v>
      </c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</row>
    <row r="57" spans="1:26" ht="11.25" customHeight="1" x14ac:dyDescent="0.35">
      <c r="A57" s="85"/>
      <c r="B57" s="130" t="s">
        <v>164</v>
      </c>
      <c r="C57" s="131"/>
      <c r="D57" s="131"/>
      <c r="E57" s="131"/>
      <c r="F57" s="131"/>
      <c r="G57" s="132">
        <f>SUM(G56)</f>
        <v>0</v>
      </c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</row>
    <row r="58" spans="1:26" ht="11.25" customHeight="1" x14ac:dyDescent="0.35">
      <c r="A58" s="91"/>
      <c r="B58" s="226" t="s">
        <v>165</v>
      </c>
      <c r="C58" s="199"/>
      <c r="D58" s="199"/>
      <c r="E58" s="199"/>
      <c r="F58" s="199"/>
      <c r="G58" s="199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</row>
    <row r="59" spans="1:26" ht="11.25" customHeight="1" x14ac:dyDescent="0.35">
      <c r="A59" s="84"/>
      <c r="B59" s="113"/>
      <c r="C59" s="241" t="s">
        <v>166</v>
      </c>
      <c r="D59" s="199"/>
      <c r="E59" s="199"/>
      <c r="F59" s="199"/>
      <c r="G59" s="198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</row>
    <row r="60" spans="1:26" ht="11.25" customHeight="1" x14ac:dyDescent="0.35">
      <c r="A60" s="84"/>
      <c r="B60" s="110"/>
      <c r="C60" s="116"/>
      <c r="D60" s="97" t="s">
        <v>139</v>
      </c>
      <c r="E60" s="112"/>
      <c r="F60" s="99"/>
      <c r="G60" s="99">
        <f>E60*F60</f>
        <v>0</v>
      </c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</row>
    <row r="61" spans="1:26" ht="11.25" customHeight="1" x14ac:dyDescent="0.35">
      <c r="A61" s="85"/>
      <c r="B61" s="222" t="s">
        <v>167</v>
      </c>
      <c r="C61" s="199"/>
      <c r="D61" s="199"/>
      <c r="E61" s="199"/>
      <c r="F61" s="131"/>
      <c r="G61" s="132">
        <f>SUM(G60)</f>
        <v>0</v>
      </c>
      <c r="H61" s="103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</row>
    <row r="62" spans="1:26" ht="11.25" customHeight="1" x14ac:dyDescent="0.35">
      <c r="A62" s="84"/>
      <c r="B62" s="229"/>
      <c r="C62" s="230"/>
      <c r="D62" s="230"/>
      <c r="E62" s="230"/>
      <c r="F62" s="230"/>
      <c r="G62" s="230"/>
      <c r="H62" s="103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</row>
    <row r="63" spans="1:26" ht="11.25" customHeight="1" x14ac:dyDescent="0.35">
      <c r="A63" s="84"/>
      <c r="B63" s="92"/>
      <c r="C63" s="241" t="s">
        <v>168</v>
      </c>
      <c r="D63" s="199"/>
      <c r="E63" s="199"/>
      <c r="F63" s="199"/>
      <c r="G63" s="198"/>
      <c r="H63" s="103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</row>
    <row r="64" spans="1:26" ht="11.25" customHeight="1" x14ac:dyDescent="0.35">
      <c r="A64" s="84"/>
      <c r="B64" s="133"/>
      <c r="C64" s="105"/>
      <c r="D64" s="97" t="s">
        <v>139</v>
      </c>
      <c r="E64" s="112"/>
      <c r="F64" s="99"/>
      <c r="G64" s="98">
        <f>ROUND((F64*E64),0)</f>
        <v>0</v>
      </c>
      <c r="H64" s="103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</row>
    <row r="65" spans="1:26" ht="11.25" customHeight="1" x14ac:dyDescent="0.35">
      <c r="A65" s="85"/>
      <c r="B65" s="222" t="s">
        <v>169</v>
      </c>
      <c r="C65" s="199"/>
      <c r="D65" s="199"/>
      <c r="E65" s="199"/>
      <c r="F65" s="131"/>
      <c r="G65" s="132">
        <f>SUM(G64)</f>
        <v>0</v>
      </c>
      <c r="H65" s="103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</row>
    <row r="66" spans="1:26" ht="11.25" customHeight="1" x14ac:dyDescent="0.35">
      <c r="A66" s="84"/>
      <c r="B66" s="134"/>
      <c r="C66" s="241" t="s">
        <v>170</v>
      </c>
      <c r="D66" s="199"/>
      <c r="E66" s="199"/>
      <c r="F66" s="199"/>
      <c r="G66" s="198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</row>
    <row r="67" spans="1:26" ht="11.25" customHeight="1" x14ac:dyDescent="0.35">
      <c r="A67" s="84"/>
      <c r="B67" s="133"/>
      <c r="C67" s="135"/>
      <c r="D67" s="97" t="s">
        <v>139</v>
      </c>
      <c r="E67" s="112"/>
      <c r="F67" s="136"/>
      <c r="G67" s="98">
        <f>ROUND((F67*E67),0)</f>
        <v>0</v>
      </c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</row>
    <row r="68" spans="1:26" ht="11.25" customHeight="1" x14ac:dyDescent="0.35">
      <c r="A68" s="85"/>
      <c r="B68" s="222" t="s">
        <v>171</v>
      </c>
      <c r="C68" s="199"/>
      <c r="D68" s="199"/>
      <c r="E68" s="199"/>
      <c r="F68" s="131"/>
      <c r="G68" s="132">
        <f>SUM(G67)</f>
        <v>0</v>
      </c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</row>
    <row r="69" spans="1:26" ht="11.25" customHeight="1" x14ac:dyDescent="0.35">
      <c r="A69" s="91"/>
      <c r="B69" s="229" t="s">
        <v>172</v>
      </c>
      <c r="C69" s="230"/>
      <c r="D69" s="230"/>
      <c r="E69" s="230"/>
      <c r="F69" s="230"/>
      <c r="G69" s="230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</row>
    <row r="70" spans="1:26" ht="11.25" customHeight="1" x14ac:dyDescent="0.35">
      <c r="A70" s="84"/>
      <c r="B70" s="92"/>
      <c r="C70" s="241" t="s">
        <v>173</v>
      </c>
      <c r="D70" s="199"/>
      <c r="E70" s="199"/>
      <c r="F70" s="199"/>
      <c r="G70" s="198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</row>
    <row r="71" spans="1:26" ht="11.25" customHeight="1" x14ac:dyDescent="0.35">
      <c r="A71" s="94"/>
      <c r="B71" s="137"/>
      <c r="C71" s="241" t="s">
        <v>174</v>
      </c>
      <c r="D71" s="199"/>
      <c r="E71" s="199"/>
      <c r="F71" s="199"/>
      <c r="G71" s="198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</row>
    <row r="72" spans="1:26" ht="11.25" customHeight="1" x14ac:dyDescent="0.35">
      <c r="A72" s="94"/>
      <c r="B72" s="95"/>
      <c r="C72" s="138"/>
      <c r="D72" s="97" t="s">
        <v>139</v>
      </c>
      <c r="E72" s="112"/>
      <c r="F72" s="98"/>
      <c r="G72" s="98">
        <f>E72*F72</f>
        <v>0</v>
      </c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</row>
    <row r="73" spans="1:26" ht="11.25" customHeight="1" x14ac:dyDescent="0.35">
      <c r="A73" s="94"/>
      <c r="B73" s="139"/>
      <c r="C73" s="241" t="s">
        <v>175</v>
      </c>
      <c r="D73" s="199"/>
      <c r="E73" s="199"/>
      <c r="F73" s="199"/>
      <c r="G73" s="198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</row>
    <row r="74" spans="1:26" ht="11.25" customHeight="1" x14ac:dyDescent="0.35">
      <c r="A74" s="94"/>
      <c r="B74" s="95"/>
      <c r="C74" s="140"/>
      <c r="D74" s="97" t="s">
        <v>139</v>
      </c>
      <c r="E74" s="112"/>
      <c r="F74" s="98"/>
      <c r="G74" s="98">
        <f>E74*F74</f>
        <v>0</v>
      </c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</row>
    <row r="75" spans="1:26" ht="11.25" customHeight="1" x14ac:dyDescent="0.35">
      <c r="A75" s="94"/>
      <c r="B75" s="139"/>
      <c r="C75" s="241" t="s">
        <v>176</v>
      </c>
      <c r="D75" s="199"/>
      <c r="E75" s="199"/>
      <c r="F75" s="199"/>
      <c r="G75" s="198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</row>
    <row r="76" spans="1:26" ht="11.25" customHeight="1" x14ac:dyDescent="0.35">
      <c r="A76" s="94"/>
      <c r="B76" s="95"/>
      <c r="C76" s="140"/>
      <c r="D76" s="97" t="s">
        <v>139</v>
      </c>
      <c r="E76" s="112"/>
      <c r="F76" s="98"/>
      <c r="G76" s="98">
        <f>E76*F76</f>
        <v>0</v>
      </c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</row>
    <row r="77" spans="1:26" ht="11.25" customHeight="1" x14ac:dyDescent="0.35">
      <c r="A77" s="94"/>
      <c r="B77" s="139"/>
      <c r="C77" s="241" t="s">
        <v>177</v>
      </c>
      <c r="D77" s="199"/>
      <c r="E77" s="199"/>
      <c r="F77" s="199"/>
      <c r="G77" s="198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</row>
    <row r="78" spans="1:26" ht="11.25" customHeight="1" x14ac:dyDescent="0.35">
      <c r="A78" s="94"/>
      <c r="B78" s="141"/>
      <c r="C78" s="140"/>
      <c r="D78" s="97" t="s">
        <v>139</v>
      </c>
      <c r="E78" s="112"/>
      <c r="F78" s="98"/>
      <c r="G78" s="98">
        <f>E78*F78</f>
        <v>0</v>
      </c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</row>
    <row r="79" spans="1:26" ht="11.25" customHeight="1" x14ac:dyDescent="0.35">
      <c r="A79" s="94"/>
      <c r="B79" s="139"/>
      <c r="C79" s="241" t="s">
        <v>178</v>
      </c>
      <c r="D79" s="199"/>
      <c r="E79" s="199"/>
      <c r="F79" s="199"/>
      <c r="G79" s="198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</row>
    <row r="80" spans="1:26" ht="11.25" customHeight="1" x14ac:dyDescent="0.35">
      <c r="A80" s="94"/>
      <c r="B80" s="141"/>
      <c r="C80" s="140"/>
      <c r="D80" s="97" t="s">
        <v>139</v>
      </c>
      <c r="E80" s="112"/>
      <c r="F80" s="98"/>
      <c r="G80" s="98">
        <f>E80*F80</f>
        <v>0</v>
      </c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</row>
    <row r="81" spans="1:26" ht="11.25" customHeight="1" x14ac:dyDescent="0.35">
      <c r="A81" s="85"/>
      <c r="B81" s="100" t="s">
        <v>179</v>
      </c>
      <c r="C81" s="101"/>
      <c r="D81" s="101"/>
      <c r="E81" s="101"/>
      <c r="F81" s="101"/>
      <c r="G81" s="102">
        <f>SUM(G72:G80)</f>
        <v>0</v>
      </c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</row>
    <row r="82" spans="1:26" ht="11.25" customHeight="1" x14ac:dyDescent="0.35">
      <c r="A82" s="91"/>
      <c r="B82" s="229" t="s">
        <v>180</v>
      </c>
      <c r="C82" s="230"/>
      <c r="D82" s="230"/>
      <c r="E82" s="230"/>
      <c r="F82" s="230"/>
      <c r="G82" s="230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</row>
    <row r="83" spans="1:26" ht="11.25" customHeight="1" x14ac:dyDescent="0.35">
      <c r="A83" s="84"/>
      <c r="B83" s="92"/>
      <c r="C83" s="241" t="s">
        <v>181</v>
      </c>
      <c r="D83" s="199"/>
      <c r="E83" s="199"/>
      <c r="F83" s="199"/>
      <c r="G83" s="198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</row>
    <row r="84" spans="1:26" ht="11.25" customHeight="1" x14ac:dyDescent="0.35">
      <c r="A84" s="84"/>
      <c r="B84" s="95"/>
      <c r="C84" s="142"/>
      <c r="D84" s="97" t="s">
        <v>139</v>
      </c>
      <c r="E84" s="112"/>
      <c r="F84" s="99"/>
      <c r="G84" s="98">
        <f>E84*F84</f>
        <v>0</v>
      </c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</row>
    <row r="85" spans="1:26" ht="11.25" customHeight="1" x14ac:dyDescent="0.35">
      <c r="A85" s="85"/>
      <c r="B85" s="130" t="s">
        <v>182</v>
      </c>
      <c r="C85" s="131"/>
      <c r="D85" s="131"/>
      <c r="E85" s="131"/>
      <c r="F85" s="131"/>
      <c r="G85" s="132">
        <f>SUM(G84)</f>
        <v>0</v>
      </c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</row>
    <row r="86" spans="1:26" ht="11.25" customHeight="1" x14ac:dyDescent="0.35">
      <c r="A86" s="91"/>
      <c r="B86" s="229" t="s">
        <v>183</v>
      </c>
      <c r="C86" s="230"/>
      <c r="D86" s="230"/>
      <c r="E86" s="230"/>
      <c r="F86" s="230"/>
      <c r="G86" s="230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</row>
    <row r="87" spans="1:26" ht="11.25" customHeight="1" x14ac:dyDescent="0.35">
      <c r="A87" s="84"/>
      <c r="B87" s="92"/>
      <c r="C87" s="241" t="s">
        <v>184</v>
      </c>
      <c r="D87" s="199"/>
      <c r="E87" s="199"/>
      <c r="F87" s="199"/>
      <c r="G87" s="198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</row>
    <row r="88" spans="1:26" ht="11.25" customHeight="1" x14ac:dyDescent="0.35">
      <c r="A88" s="84"/>
      <c r="B88" s="95"/>
      <c r="C88" s="96"/>
      <c r="D88" s="97" t="s">
        <v>139</v>
      </c>
      <c r="E88" s="112"/>
      <c r="F88" s="99"/>
      <c r="G88" s="98">
        <f>E88*F88</f>
        <v>0</v>
      </c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</row>
    <row r="89" spans="1:26" ht="11.25" customHeight="1" x14ac:dyDescent="0.35">
      <c r="A89" s="85"/>
      <c r="B89" s="130" t="s">
        <v>185</v>
      </c>
      <c r="C89" s="131"/>
      <c r="D89" s="131"/>
      <c r="E89" s="131"/>
      <c r="F89" s="131"/>
      <c r="G89" s="132">
        <f>SUM(G88)</f>
        <v>0</v>
      </c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</row>
    <row r="90" spans="1:26" ht="11.25" customHeight="1" x14ac:dyDescent="0.35">
      <c r="A90" s="91"/>
      <c r="B90" s="229" t="s">
        <v>186</v>
      </c>
      <c r="C90" s="230"/>
      <c r="D90" s="230"/>
      <c r="E90" s="230"/>
      <c r="F90" s="230"/>
      <c r="G90" s="230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</row>
    <row r="91" spans="1:26" ht="11.25" customHeight="1" x14ac:dyDescent="0.35">
      <c r="A91" s="84"/>
      <c r="B91" s="92"/>
      <c r="C91" s="241" t="s">
        <v>187</v>
      </c>
      <c r="D91" s="199"/>
      <c r="E91" s="199"/>
      <c r="F91" s="199"/>
      <c r="G91" s="198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</row>
    <row r="92" spans="1:26" ht="11.25" customHeight="1" x14ac:dyDescent="0.35">
      <c r="A92" s="84"/>
      <c r="B92" s="133"/>
      <c r="C92" s="96"/>
      <c r="D92" s="97" t="s">
        <v>139</v>
      </c>
      <c r="E92" s="112"/>
      <c r="F92" s="99"/>
      <c r="G92" s="98">
        <f>E92*F92</f>
        <v>0</v>
      </c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</row>
    <row r="93" spans="1:26" ht="11.25" customHeight="1" x14ac:dyDescent="0.35">
      <c r="A93" s="85"/>
      <c r="B93" s="130" t="s">
        <v>188</v>
      </c>
      <c r="C93" s="131"/>
      <c r="D93" s="131"/>
      <c r="E93" s="131"/>
      <c r="F93" s="131"/>
      <c r="G93" s="132">
        <f>SUM(G92)</f>
        <v>0</v>
      </c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</row>
    <row r="94" spans="1:26" ht="11.25" customHeight="1" x14ac:dyDescent="0.35">
      <c r="A94" s="91"/>
      <c r="B94" s="229" t="s">
        <v>189</v>
      </c>
      <c r="C94" s="230"/>
      <c r="D94" s="230"/>
      <c r="E94" s="230"/>
      <c r="F94" s="230"/>
      <c r="G94" s="230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</row>
    <row r="95" spans="1:26" ht="11.25" customHeight="1" x14ac:dyDescent="0.35">
      <c r="A95" s="84"/>
      <c r="B95" s="92"/>
      <c r="C95" s="243"/>
      <c r="D95" s="220"/>
      <c r="E95" s="220"/>
      <c r="F95" s="92"/>
      <c r="G95" s="92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</row>
    <row r="96" spans="1:26" ht="11.25" customHeight="1" x14ac:dyDescent="0.35">
      <c r="A96" s="84"/>
      <c r="B96" s="133"/>
      <c r="C96" s="143"/>
      <c r="D96" s="97" t="s">
        <v>139</v>
      </c>
      <c r="E96" s="112"/>
      <c r="F96" s="144"/>
      <c r="G96" s="98">
        <f>E96*F96</f>
        <v>0</v>
      </c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</row>
    <row r="97" spans="1:26" ht="11.25" customHeight="1" x14ac:dyDescent="0.35">
      <c r="A97" s="85"/>
      <c r="B97" s="130" t="s">
        <v>190</v>
      </c>
      <c r="C97" s="131"/>
      <c r="D97" s="131"/>
      <c r="E97" s="131"/>
      <c r="F97" s="131"/>
      <c r="G97" s="132">
        <f>SUM(G96)</f>
        <v>0</v>
      </c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</row>
    <row r="98" spans="1:26" ht="11.25" customHeight="1" x14ac:dyDescent="0.35">
      <c r="A98" s="91"/>
      <c r="B98" s="229" t="s">
        <v>191</v>
      </c>
      <c r="C98" s="230"/>
      <c r="D98" s="230"/>
      <c r="E98" s="230"/>
      <c r="F98" s="230"/>
      <c r="G98" s="230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</row>
    <row r="99" spans="1:26" ht="11.25" customHeight="1" x14ac:dyDescent="0.35">
      <c r="A99" s="84"/>
      <c r="B99" s="92"/>
      <c r="C99" s="241" t="s">
        <v>192</v>
      </c>
      <c r="D99" s="199"/>
      <c r="E99" s="199"/>
      <c r="F99" s="199"/>
      <c r="G99" s="198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</row>
    <row r="100" spans="1:26" ht="11.25" customHeight="1" x14ac:dyDescent="0.35">
      <c r="A100" s="84"/>
      <c r="B100" s="133"/>
      <c r="C100" s="105"/>
      <c r="D100" s="97" t="s">
        <v>139</v>
      </c>
      <c r="E100" s="112"/>
      <c r="F100" s="99"/>
      <c r="G100" s="98">
        <f>E100*F100</f>
        <v>0</v>
      </c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</row>
    <row r="101" spans="1:26" ht="11.25" customHeight="1" x14ac:dyDescent="0.35">
      <c r="A101" s="85"/>
      <c r="B101" s="130" t="s">
        <v>193</v>
      </c>
      <c r="C101" s="131"/>
      <c r="D101" s="131"/>
      <c r="E101" s="131"/>
      <c r="F101" s="131"/>
      <c r="G101" s="132">
        <f>SUM(G100)</f>
        <v>0</v>
      </c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</row>
    <row r="102" spans="1:26" ht="11.25" customHeight="1" x14ac:dyDescent="0.35">
      <c r="A102" s="91"/>
      <c r="B102" s="229" t="s">
        <v>194</v>
      </c>
      <c r="C102" s="230"/>
      <c r="D102" s="230"/>
      <c r="E102" s="230"/>
      <c r="F102" s="230"/>
      <c r="G102" s="230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</row>
    <row r="103" spans="1:26" ht="11.25" customHeight="1" x14ac:dyDescent="0.35">
      <c r="A103" s="84"/>
      <c r="B103" s="92"/>
      <c r="C103" s="241" t="s">
        <v>195</v>
      </c>
      <c r="D103" s="199"/>
      <c r="E103" s="199"/>
      <c r="F103" s="199"/>
      <c r="G103" s="198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</row>
    <row r="104" spans="1:26" ht="11.25" customHeight="1" x14ac:dyDescent="0.35">
      <c r="A104" s="84"/>
      <c r="B104" s="133"/>
      <c r="C104" s="105"/>
      <c r="D104" s="97" t="s">
        <v>139</v>
      </c>
      <c r="E104" s="112"/>
      <c r="F104" s="99"/>
      <c r="G104" s="98">
        <f>E104*F104</f>
        <v>0</v>
      </c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</row>
    <row r="105" spans="1:26" ht="11.25" customHeight="1" x14ac:dyDescent="0.35">
      <c r="A105" s="85"/>
      <c r="B105" s="130" t="s">
        <v>196</v>
      </c>
      <c r="C105" s="131"/>
      <c r="D105" s="131"/>
      <c r="E105" s="131"/>
      <c r="F105" s="131"/>
      <c r="G105" s="132">
        <f>SUM(G104)</f>
        <v>0</v>
      </c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</row>
    <row r="106" spans="1:26" ht="11.25" customHeight="1" x14ac:dyDescent="0.35">
      <c r="A106" s="91"/>
      <c r="B106" s="229" t="s">
        <v>197</v>
      </c>
      <c r="C106" s="230"/>
      <c r="D106" s="230"/>
      <c r="E106" s="230"/>
      <c r="F106" s="230"/>
      <c r="G106" s="230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</row>
    <row r="107" spans="1:26" ht="11.25" customHeight="1" x14ac:dyDescent="0.35">
      <c r="A107" s="84"/>
      <c r="B107" s="92"/>
      <c r="C107" s="241" t="s">
        <v>198</v>
      </c>
      <c r="D107" s="199"/>
      <c r="E107" s="199"/>
      <c r="F107" s="199"/>
      <c r="G107" s="198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</row>
    <row r="108" spans="1:26" ht="11.25" customHeight="1" x14ac:dyDescent="0.35">
      <c r="A108" s="84"/>
      <c r="B108" s="133"/>
      <c r="C108" s="108"/>
      <c r="D108" s="97" t="s">
        <v>139</v>
      </c>
      <c r="E108" s="112"/>
      <c r="F108" s="144"/>
      <c r="G108" s="98">
        <f>E108*F108</f>
        <v>0</v>
      </c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</row>
    <row r="109" spans="1:26" ht="11.25" customHeight="1" x14ac:dyDescent="0.35">
      <c r="A109" s="85"/>
      <c r="B109" s="131" t="s">
        <v>199</v>
      </c>
      <c r="C109" s="131"/>
      <c r="D109" s="131"/>
      <c r="E109" s="131"/>
      <c r="F109" s="131"/>
      <c r="G109" s="132">
        <f>SUM(G108)</f>
        <v>0</v>
      </c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</row>
    <row r="110" spans="1:26" ht="11.25" customHeight="1" x14ac:dyDescent="0.35">
      <c r="A110" s="91"/>
      <c r="B110" s="229" t="s">
        <v>200</v>
      </c>
      <c r="C110" s="230"/>
      <c r="D110" s="230"/>
      <c r="E110" s="230"/>
      <c r="F110" s="230"/>
      <c r="G110" s="230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</row>
    <row r="111" spans="1:26" ht="11.25" customHeight="1" x14ac:dyDescent="0.35">
      <c r="A111" s="84"/>
      <c r="B111" s="92"/>
      <c r="C111" s="241" t="s">
        <v>201</v>
      </c>
      <c r="D111" s="199"/>
      <c r="E111" s="199"/>
      <c r="F111" s="199"/>
      <c r="G111" s="198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</row>
    <row r="112" spans="1:26" ht="11.25" customHeight="1" x14ac:dyDescent="0.35">
      <c r="A112" s="84"/>
      <c r="B112" s="133"/>
      <c r="C112" s="108"/>
      <c r="D112" s="97" t="s">
        <v>139</v>
      </c>
      <c r="E112" s="112"/>
      <c r="F112" s="99"/>
      <c r="G112" s="98">
        <f>E112*F112</f>
        <v>0</v>
      </c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</row>
    <row r="113" spans="1:26" ht="11.25" customHeight="1" x14ac:dyDescent="0.35">
      <c r="A113" s="85"/>
      <c r="B113" s="130" t="s">
        <v>202</v>
      </c>
      <c r="C113" s="131"/>
      <c r="D113" s="131"/>
      <c r="E113" s="131"/>
      <c r="F113" s="131"/>
      <c r="G113" s="132">
        <f>SUM(G112)</f>
        <v>0</v>
      </c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</row>
    <row r="114" spans="1:26" ht="11.25" customHeight="1" x14ac:dyDescent="0.35">
      <c r="A114" s="91"/>
      <c r="B114" s="229" t="s">
        <v>203</v>
      </c>
      <c r="C114" s="230"/>
      <c r="D114" s="230"/>
      <c r="E114" s="230"/>
      <c r="F114" s="230"/>
      <c r="G114" s="230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</row>
    <row r="115" spans="1:26" ht="11.25" customHeight="1" x14ac:dyDescent="0.35">
      <c r="A115" s="84"/>
      <c r="B115" s="92"/>
      <c r="C115" s="241" t="s">
        <v>204</v>
      </c>
      <c r="D115" s="199"/>
      <c r="E115" s="199"/>
      <c r="F115" s="199"/>
      <c r="G115" s="198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</row>
    <row r="116" spans="1:26" ht="11.25" customHeight="1" x14ac:dyDescent="0.35">
      <c r="A116" s="84"/>
      <c r="B116" s="133"/>
      <c r="C116" s="105"/>
      <c r="D116" s="97" t="s">
        <v>139</v>
      </c>
      <c r="E116" s="112"/>
      <c r="F116" s="99"/>
      <c r="G116" s="98">
        <f>E116*F116</f>
        <v>0</v>
      </c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</row>
    <row r="117" spans="1:26" ht="11.25" customHeight="1" x14ac:dyDescent="0.35">
      <c r="A117" s="85"/>
      <c r="B117" s="130" t="s">
        <v>205</v>
      </c>
      <c r="C117" s="131"/>
      <c r="D117" s="131"/>
      <c r="E117" s="131"/>
      <c r="F117" s="131"/>
      <c r="G117" s="132">
        <f>SUM(G116)</f>
        <v>0</v>
      </c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</row>
    <row r="118" spans="1:26" ht="11.25" customHeight="1" x14ac:dyDescent="0.35">
      <c r="A118" s="91"/>
      <c r="B118" s="229" t="s">
        <v>206</v>
      </c>
      <c r="C118" s="230"/>
      <c r="D118" s="230"/>
      <c r="E118" s="230"/>
      <c r="F118" s="230"/>
      <c r="G118" s="230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</row>
    <row r="119" spans="1:26" ht="11.25" customHeight="1" x14ac:dyDescent="0.35">
      <c r="A119" s="84"/>
      <c r="B119" s="92"/>
      <c r="C119" s="241" t="s">
        <v>207</v>
      </c>
      <c r="D119" s="199"/>
      <c r="E119" s="199"/>
      <c r="F119" s="199"/>
      <c r="G119" s="198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</row>
    <row r="120" spans="1:26" ht="11.25" customHeight="1" x14ac:dyDescent="0.35">
      <c r="A120" s="84"/>
      <c r="B120" s="95"/>
      <c r="C120" s="96"/>
      <c r="D120" s="97" t="s">
        <v>139</v>
      </c>
      <c r="E120" s="112"/>
      <c r="F120" s="99"/>
      <c r="G120" s="98">
        <f>E120*F120</f>
        <v>0</v>
      </c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</row>
    <row r="121" spans="1:26" ht="11.25" customHeight="1" x14ac:dyDescent="0.35">
      <c r="A121" s="85"/>
      <c r="B121" s="130" t="s">
        <v>208</v>
      </c>
      <c r="C121" s="131"/>
      <c r="D121" s="131"/>
      <c r="E121" s="131"/>
      <c r="F121" s="131"/>
      <c r="G121" s="132">
        <f>SUM(G120)</f>
        <v>0</v>
      </c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</row>
    <row r="122" spans="1:26" ht="11.25" customHeight="1" x14ac:dyDescent="0.35">
      <c r="A122" s="91"/>
      <c r="B122" s="229" t="s">
        <v>209</v>
      </c>
      <c r="C122" s="230"/>
      <c r="D122" s="230"/>
      <c r="E122" s="230"/>
      <c r="F122" s="230"/>
      <c r="G122" s="230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</row>
    <row r="123" spans="1:26" ht="11.25" customHeight="1" x14ac:dyDescent="0.35">
      <c r="A123" s="84"/>
      <c r="B123" s="92"/>
      <c r="C123" s="241" t="s">
        <v>210</v>
      </c>
      <c r="D123" s="199"/>
      <c r="E123" s="199"/>
      <c r="F123" s="199"/>
      <c r="G123" s="198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</row>
    <row r="124" spans="1:26" ht="11.25" customHeight="1" x14ac:dyDescent="0.35">
      <c r="A124" s="84"/>
      <c r="B124" s="133"/>
      <c r="C124" s="105"/>
      <c r="D124" s="97" t="s">
        <v>139</v>
      </c>
      <c r="E124" s="112"/>
      <c r="F124" s="99"/>
      <c r="G124" s="98">
        <f>E124*F124</f>
        <v>0</v>
      </c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</row>
    <row r="125" spans="1:26" ht="11.25" customHeight="1" x14ac:dyDescent="0.35">
      <c r="A125" s="85"/>
      <c r="B125" s="130" t="s">
        <v>211</v>
      </c>
      <c r="C125" s="131"/>
      <c r="D125" s="131"/>
      <c r="E125" s="131"/>
      <c r="F125" s="131"/>
      <c r="G125" s="132">
        <f>SUM(G124)</f>
        <v>0</v>
      </c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</row>
    <row r="126" spans="1:26" ht="11.25" customHeight="1" x14ac:dyDescent="0.35">
      <c r="A126" s="91"/>
      <c r="B126" s="229" t="s">
        <v>212</v>
      </c>
      <c r="C126" s="230"/>
      <c r="D126" s="230"/>
      <c r="E126" s="230"/>
      <c r="F126" s="230"/>
      <c r="G126" s="230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</row>
    <row r="127" spans="1:26" ht="11.25" customHeight="1" x14ac:dyDescent="0.35">
      <c r="A127" s="84"/>
      <c r="B127" s="92"/>
      <c r="C127" s="241"/>
      <c r="D127" s="199"/>
      <c r="E127" s="199"/>
      <c r="F127" s="199"/>
      <c r="G127" s="198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</row>
    <row r="128" spans="1:26" ht="11.25" customHeight="1" x14ac:dyDescent="0.35">
      <c r="A128" s="84"/>
      <c r="B128" s="95"/>
      <c r="C128" s="96"/>
      <c r="D128" s="97"/>
      <c r="E128" s="112"/>
      <c r="F128" s="99"/>
      <c r="G128" s="98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</row>
    <row r="129" spans="1:26" ht="12" customHeight="1" x14ac:dyDescent="0.35">
      <c r="A129" s="85"/>
      <c r="B129" s="145"/>
      <c r="C129" s="146"/>
      <c r="D129" s="146"/>
      <c r="E129" s="146"/>
      <c r="F129" s="146"/>
      <c r="G129" s="132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</row>
    <row r="130" spans="1:26" ht="11.25" customHeight="1" x14ac:dyDescent="0.35">
      <c r="A130" s="84"/>
      <c r="B130" s="84"/>
      <c r="C130" s="147" t="s">
        <v>213</v>
      </c>
      <c r="D130" s="148"/>
      <c r="E130" s="149"/>
      <c r="F130" s="85"/>
      <c r="G130" s="150">
        <f>SUM(G129,G125,G121,G117,G113,G109,G105,G101,G97,G93,G89,G85,G81,G68,G65,G61,G57,G53,G49,G45,G38,G31,G24,G20)</f>
        <v>0</v>
      </c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</row>
    <row r="131" spans="1:26" ht="11.25" customHeight="1" x14ac:dyDescent="0.35">
      <c r="A131" s="84"/>
      <c r="B131" s="84"/>
      <c r="C131" s="151" t="s">
        <v>214</v>
      </c>
      <c r="D131" s="152"/>
      <c r="E131" s="153"/>
      <c r="F131" s="154"/>
      <c r="G131" s="155">
        <f>G130*F131</f>
        <v>0</v>
      </c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</row>
    <row r="132" spans="1:26" ht="11.25" customHeight="1" x14ac:dyDescent="0.35">
      <c r="A132" s="84"/>
      <c r="B132" s="84"/>
      <c r="C132" s="151" t="s">
        <v>215</v>
      </c>
      <c r="D132" s="152"/>
      <c r="E132" s="153"/>
      <c r="F132" s="154"/>
      <c r="G132" s="155">
        <f>G130*F132</f>
        <v>0</v>
      </c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</row>
    <row r="133" spans="1:26" ht="12" customHeight="1" x14ac:dyDescent="0.35">
      <c r="A133" s="84"/>
      <c r="B133" s="84"/>
      <c r="C133" s="156" t="s">
        <v>216</v>
      </c>
      <c r="D133" s="157"/>
      <c r="E133" s="158"/>
      <c r="F133" s="154"/>
      <c r="G133" s="159">
        <f>G130*F133</f>
        <v>0</v>
      </c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</row>
    <row r="134" spans="1:26" ht="12" customHeight="1" x14ac:dyDescent="0.35">
      <c r="A134" s="84"/>
      <c r="B134" s="84"/>
      <c r="C134" s="160"/>
      <c r="D134" s="160"/>
      <c r="E134" s="161"/>
      <c r="F134" s="85"/>
      <c r="G134" s="162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</row>
    <row r="135" spans="1:26" ht="12" customHeight="1" x14ac:dyDescent="0.35">
      <c r="A135" s="84"/>
      <c r="B135" s="84"/>
      <c r="C135" s="163" t="s">
        <v>217</v>
      </c>
      <c r="D135" s="164"/>
      <c r="E135" s="165"/>
      <c r="F135" s="154">
        <v>0.16</v>
      </c>
      <c r="G135" s="166">
        <f>G133*16%</f>
        <v>0</v>
      </c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</row>
    <row r="136" spans="1:26" ht="12" customHeight="1" x14ac:dyDescent="0.35">
      <c r="A136" s="84"/>
      <c r="B136" s="84"/>
      <c r="C136" s="160"/>
      <c r="D136" s="160"/>
      <c r="E136" s="161"/>
      <c r="F136" s="85"/>
      <c r="G136" s="162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</row>
    <row r="137" spans="1:26" ht="12" customHeight="1" x14ac:dyDescent="0.35">
      <c r="A137" s="84"/>
      <c r="B137" s="84"/>
      <c r="C137" s="167" t="s">
        <v>218</v>
      </c>
      <c r="D137" s="168"/>
      <c r="E137" s="169"/>
      <c r="F137" s="85"/>
      <c r="G137" s="170">
        <f>SUM(G130:G136)</f>
        <v>0</v>
      </c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</row>
    <row r="138" spans="1:26" ht="11.25" customHeight="1" x14ac:dyDescent="0.35">
      <c r="A138" s="84"/>
      <c r="B138" s="84"/>
      <c r="C138" s="160"/>
      <c r="D138" s="160"/>
      <c r="E138" s="161"/>
      <c r="F138" s="85"/>
      <c r="G138" s="162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</row>
    <row r="139" spans="1:26" ht="11.25" customHeight="1" x14ac:dyDescent="0.35">
      <c r="A139" s="83"/>
      <c r="B139" s="84"/>
      <c r="C139" s="85"/>
      <c r="D139" s="83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</row>
    <row r="140" spans="1:26" ht="11.25" customHeight="1" x14ac:dyDescent="0.35">
      <c r="A140" s="83"/>
      <c r="B140" s="84"/>
      <c r="C140" s="85"/>
      <c r="D140" s="85"/>
      <c r="E140" s="85"/>
      <c r="F140" s="85"/>
      <c r="G140" s="171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</row>
    <row r="141" spans="1:26" ht="11.25" customHeight="1" x14ac:dyDescent="0.35">
      <c r="A141" s="83"/>
      <c r="B141" s="84"/>
      <c r="C141" s="85"/>
      <c r="D141" s="83"/>
      <c r="E141" s="85"/>
      <c r="F141" s="85"/>
      <c r="G141" s="85"/>
      <c r="H141" s="172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</row>
    <row r="142" spans="1:26" ht="11.25" customHeight="1" x14ac:dyDescent="0.35">
      <c r="A142" s="83"/>
      <c r="B142" s="84"/>
      <c r="C142" s="85"/>
      <c r="D142" s="173"/>
      <c r="E142" s="85"/>
      <c r="F142" s="85"/>
      <c r="G142" s="85"/>
      <c r="H142" s="172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</row>
    <row r="143" spans="1:26" ht="11.25" customHeight="1" x14ac:dyDescent="0.35">
      <c r="A143" s="83"/>
      <c r="B143" s="84"/>
      <c r="C143" s="85"/>
      <c r="D143" s="83"/>
      <c r="E143" s="85"/>
      <c r="F143" s="85"/>
      <c r="G143" s="174"/>
      <c r="H143" s="172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</row>
    <row r="144" spans="1:26" ht="13.5" customHeight="1" x14ac:dyDescent="0.35">
      <c r="A144" s="83"/>
      <c r="B144" s="84"/>
      <c r="C144" s="85"/>
      <c r="D144" s="83"/>
      <c r="E144" s="85"/>
      <c r="F144" s="85"/>
      <c r="G144" s="85"/>
      <c r="H144" s="172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</row>
    <row r="145" spans="1:26" ht="11.25" customHeight="1" x14ac:dyDescent="0.35">
      <c r="A145" s="83"/>
      <c r="B145" s="84"/>
      <c r="C145" s="85"/>
      <c r="D145" s="83"/>
      <c r="E145" s="85"/>
      <c r="F145" s="85"/>
      <c r="G145" s="85"/>
      <c r="H145" s="171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</row>
    <row r="146" spans="1:26" ht="11.25" customHeight="1" x14ac:dyDescent="0.35">
      <c r="A146" s="83"/>
      <c r="B146" s="84"/>
      <c r="C146" s="85"/>
      <c r="D146" s="83"/>
      <c r="E146" s="85"/>
      <c r="F146" s="85"/>
      <c r="G146" s="85"/>
      <c r="H146" s="172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</row>
    <row r="147" spans="1:26" ht="11.25" customHeight="1" x14ac:dyDescent="0.35">
      <c r="A147" s="83"/>
      <c r="B147" s="84"/>
      <c r="C147" s="85"/>
      <c r="D147" s="83"/>
      <c r="E147" s="85"/>
      <c r="F147" s="85"/>
      <c r="G147" s="85"/>
      <c r="H147" s="171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</row>
    <row r="148" spans="1:26" ht="11.25" customHeight="1" x14ac:dyDescent="0.35">
      <c r="A148" s="83"/>
      <c r="B148" s="84"/>
      <c r="C148" s="85"/>
      <c r="D148" s="83"/>
      <c r="E148" s="85"/>
      <c r="F148" s="85"/>
      <c r="G148" s="85"/>
      <c r="H148" s="172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</row>
    <row r="149" spans="1:26" ht="11.25" customHeight="1" x14ac:dyDescent="0.35">
      <c r="A149" s="83"/>
      <c r="B149" s="84"/>
      <c r="C149" s="85"/>
      <c r="D149" s="83"/>
      <c r="E149" s="85"/>
      <c r="F149" s="85"/>
      <c r="G149" s="85"/>
      <c r="H149" s="171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</row>
    <row r="150" spans="1:26" ht="11.25" customHeight="1" x14ac:dyDescent="0.35">
      <c r="A150" s="83"/>
      <c r="B150" s="84"/>
      <c r="C150" s="85"/>
      <c r="D150" s="83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</row>
    <row r="151" spans="1:26" ht="11.25" customHeight="1" x14ac:dyDescent="0.35">
      <c r="A151" s="83"/>
      <c r="B151" s="84"/>
      <c r="C151" s="85"/>
      <c r="D151" s="83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</row>
    <row r="152" spans="1:26" ht="11.25" customHeight="1" x14ac:dyDescent="0.35">
      <c r="A152" s="83"/>
      <c r="B152" s="84"/>
      <c r="C152" s="85"/>
      <c r="D152" s="83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</row>
    <row r="153" spans="1:26" ht="11.25" customHeight="1" x14ac:dyDescent="0.35">
      <c r="A153" s="83"/>
      <c r="B153" s="84"/>
      <c r="C153" s="85"/>
      <c r="D153" s="83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</row>
    <row r="154" spans="1:26" ht="11.25" customHeight="1" x14ac:dyDescent="0.35">
      <c r="A154" s="83"/>
      <c r="B154" s="84"/>
      <c r="C154" s="85"/>
      <c r="D154" s="83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</row>
    <row r="155" spans="1:26" ht="11.25" customHeight="1" x14ac:dyDescent="0.35">
      <c r="A155" s="83"/>
      <c r="B155" s="84"/>
      <c r="C155" s="85"/>
      <c r="D155" s="83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</row>
    <row r="156" spans="1:26" ht="11.25" customHeight="1" x14ac:dyDescent="0.35">
      <c r="A156" s="83"/>
      <c r="B156" s="84"/>
      <c r="C156" s="85"/>
      <c r="D156" s="83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</row>
    <row r="157" spans="1:26" ht="11.25" customHeight="1" x14ac:dyDescent="0.35">
      <c r="A157" s="83"/>
      <c r="B157" s="84"/>
      <c r="C157" s="85"/>
      <c r="D157" s="83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</row>
    <row r="158" spans="1:26" ht="11.25" customHeight="1" x14ac:dyDescent="0.35">
      <c r="A158" s="83"/>
      <c r="B158" s="84"/>
      <c r="C158" s="85"/>
      <c r="D158" s="83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</row>
    <row r="159" spans="1:26" ht="11.25" customHeight="1" x14ac:dyDescent="0.35">
      <c r="A159" s="83"/>
      <c r="B159" s="84"/>
      <c r="C159" s="85"/>
      <c r="D159" s="83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</row>
    <row r="160" spans="1:26" ht="11.25" customHeight="1" x14ac:dyDescent="0.35">
      <c r="A160" s="83"/>
      <c r="B160" s="84"/>
      <c r="C160" s="85"/>
      <c r="D160" s="83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</row>
    <row r="161" spans="1:26" ht="11.25" customHeight="1" x14ac:dyDescent="0.35">
      <c r="A161" s="83"/>
      <c r="B161" s="84"/>
      <c r="C161" s="85"/>
      <c r="D161" s="83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</row>
    <row r="162" spans="1:26" ht="11.25" customHeight="1" x14ac:dyDescent="0.35">
      <c r="A162" s="83"/>
      <c r="B162" s="84"/>
      <c r="C162" s="85"/>
      <c r="D162" s="83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</row>
    <row r="163" spans="1:26" ht="11.25" customHeight="1" x14ac:dyDescent="0.35">
      <c r="A163" s="83"/>
      <c r="B163" s="84"/>
      <c r="C163" s="85"/>
      <c r="D163" s="83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</row>
    <row r="164" spans="1:26" ht="11.25" customHeight="1" x14ac:dyDescent="0.35">
      <c r="A164" s="83"/>
      <c r="B164" s="84"/>
      <c r="C164" s="85"/>
      <c r="D164" s="83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</row>
    <row r="165" spans="1:26" ht="11.25" customHeight="1" x14ac:dyDescent="0.35">
      <c r="A165" s="83"/>
      <c r="B165" s="84"/>
      <c r="C165" s="85"/>
      <c r="D165" s="83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</row>
    <row r="166" spans="1:26" ht="11.25" customHeight="1" x14ac:dyDescent="0.35">
      <c r="A166" s="83"/>
      <c r="B166" s="84"/>
      <c r="C166" s="85"/>
      <c r="D166" s="83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</row>
    <row r="167" spans="1:26" ht="11.25" customHeight="1" x14ac:dyDescent="0.35">
      <c r="A167" s="83"/>
      <c r="B167" s="84"/>
      <c r="C167" s="85"/>
      <c r="D167" s="83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</row>
    <row r="168" spans="1:26" ht="11.25" customHeight="1" x14ac:dyDescent="0.35">
      <c r="A168" s="83"/>
      <c r="B168" s="84"/>
      <c r="C168" s="85"/>
      <c r="D168" s="83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</row>
    <row r="169" spans="1:26" ht="11.25" customHeight="1" x14ac:dyDescent="0.35">
      <c r="A169" s="83"/>
      <c r="B169" s="84"/>
      <c r="C169" s="85"/>
      <c r="D169" s="83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</row>
    <row r="170" spans="1:26" ht="11.25" customHeight="1" x14ac:dyDescent="0.35">
      <c r="A170" s="83"/>
      <c r="B170" s="84"/>
      <c r="C170" s="85"/>
      <c r="D170" s="83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</row>
    <row r="171" spans="1:26" ht="11.25" customHeight="1" x14ac:dyDescent="0.35">
      <c r="A171" s="83"/>
      <c r="B171" s="84"/>
      <c r="C171" s="85"/>
      <c r="D171" s="83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</row>
    <row r="172" spans="1:26" ht="11.25" customHeight="1" x14ac:dyDescent="0.35">
      <c r="A172" s="83"/>
      <c r="B172" s="84"/>
      <c r="C172" s="85"/>
      <c r="D172" s="83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</row>
    <row r="173" spans="1:26" ht="11.25" customHeight="1" x14ac:dyDescent="0.35">
      <c r="A173" s="83"/>
      <c r="B173" s="84"/>
      <c r="C173" s="85"/>
      <c r="D173" s="83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</row>
    <row r="174" spans="1:26" ht="11.25" customHeight="1" x14ac:dyDescent="0.35">
      <c r="A174" s="83"/>
      <c r="B174" s="84"/>
      <c r="C174" s="85"/>
      <c r="D174" s="83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</row>
    <row r="175" spans="1:26" ht="11.25" customHeight="1" x14ac:dyDescent="0.35">
      <c r="A175" s="83"/>
      <c r="B175" s="84"/>
      <c r="C175" s="85"/>
      <c r="D175" s="83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</row>
    <row r="176" spans="1:26" ht="11.25" customHeight="1" x14ac:dyDescent="0.35">
      <c r="A176" s="83"/>
      <c r="B176" s="84"/>
      <c r="C176" s="85"/>
      <c r="D176" s="83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</row>
    <row r="177" spans="1:26" ht="11.25" customHeight="1" x14ac:dyDescent="0.35">
      <c r="A177" s="83"/>
      <c r="B177" s="84"/>
      <c r="C177" s="85"/>
      <c r="D177" s="83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</row>
    <row r="178" spans="1:26" ht="11.25" customHeight="1" x14ac:dyDescent="0.35">
      <c r="A178" s="83"/>
      <c r="B178" s="84"/>
      <c r="C178" s="85"/>
      <c r="D178" s="83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</row>
    <row r="179" spans="1:26" ht="11.25" customHeight="1" x14ac:dyDescent="0.35">
      <c r="A179" s="83"/>
      <c r="B179" s="84"/>
      <c r="C179" s="85"/>
      <c r="D179" s="83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</row>
    <row r="180" spans="1:26" ht="11.25" customHeight="1" x14ac:dyDescent="0.35">
      <c r="A180" s="83"/>
      <c r="B180" s="84"/>
      <c r="C180" s="85"/>
      <c r="D180" s="83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</row>
    <row r="181" spans="1:26" ht="11.25" customHeight="1" x14ac:dyDescent="0.35">
      <c r="A181" s="83"/>
      <c r="B181" s="84"/>
      <c r="C181" s="85"/>
      <c r="D181" s="83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</row>
    <row r="182" spans="1:26" ht="11.25" customHeight="1" x14ac:dyDescent="0.35">
      <c r="A182" s="83"/>
      <c r="B182" s="84"/>
      <c r="C182" s="85"/>
      <c r="D182" s="83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</row>
    <row r="183" spans="1:26" ht="11.25" customHeight="1" x14ac:dyDescent="0.35">
      <c r="A183" s="83"/>
      <c r="B183" s="84"/>
      <c r="C183" s="85"/>
      <c r="D183" s="83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</row>
    <row r="184" spans="1:26" ht="11.25" customHeight="1" x14ac:dyDescent="0.35">
      <c r="A184" s="83"/>
      <c r="B184" s="84"/>
      <c r="C184" s="85"/>
      <c r="D184" s="83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</row>
    <row r="185" spans="1:26" ht="11.25" customHeight="1" x14ac:dyDescent="0.35">
      <c r="A185" s="83"/>
      <c r="B185" s="84"/>
      <c r="C185" s="85"/>
      <c r="D185" s="83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</row>
    <row r="186" spans="1:26" ht="11.25" customHeight="1" x14ac:dyDescent="0.35">
      <c r="A186" s="83"/>
      <c r="B186" s="84"/>
      <c r="C186" s="85"/>
      <c r="D186" s="83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</row>
    <row r="187" spans="1:26" ht="11.25" customHeight="1" x14ac:dyDescent="0.35">
      <c r="A187" s="83"/>
      <c r="B187" s="84"/>
      <c r="C187" s="85"/>
      <c r="D187" s="83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</row>
    <row r="188" spans="1:26" ht="11.25" customHeight="1" x14ac:dyDescent="0.35">
      <c r="A188" s="83"/>
      <c r="B188" s="84"/>
      <c r="C188" s="85"/>
      <c r="D188" s="83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</row>
    <row r="189" spans="1:26" ht="11.25" customHeight="1" x14ac:dyDescent="0.35">
      <c r="A189" s="83"/>
      <c r="B189" s="84"/>
      <c r="C189" s="85"/>
      <c r="D189" s="83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</row>
    <row r="190" spans="1:26" ht="11.25" customHeight="1" x14ac:dyDescent="0.35">
      <c r="A190" s="83"/>
      <c r="B190" s="84"/>
      <c r="C190" s="85"/>
      <c r="D190" s="83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</row>
    <row r="191" spans="1:26" ht="11.25" customHeight="1" x14ac:dyDescent="0.35">
      <c r="A191" s="83"/>
      <c r="B191" s="84"/>
      <c r="C191" s="85"/>
      <c r="D191" s="83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</row>
    <row r="192" spans="1:26" ht="11.25" customHeight="1" x14ac:dyDescent="0.35">
      <c r="A192" s="83"/>
      <c r="B192" s="84"/>
      <c r="C192" s="85"/>
      <c r="D192" s="83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</row>
    <row r="193" spans="1:26" ht="11.25" customHeight="1" x14ac:dyDescent="0.35">
      <c r="A193" s="83"/>
      <c r="B193" s="84"/>
      <c r="C193" s="85"/>
      <c r="D193" s="83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</row>
    <row r="194" spans="1:26" ht="11.25" customHeight="1" x14ac:dyDescent="0.35">
      <c r="A194" s="83"/>
      <c r="B194" s="84"/>
      <c r="C194" s="85"/>
      <c r="D194" s="83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</row>
    <row r="195" spans="1:26" ht="11.25" customHeight="1" x14ac:dyDescent="0.35">
      <c r="A195" s="83"/>
      <c r="B195" s="84"/>
      <c r="C195" s="85"/>
      <c r="D195" s="83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</row>
    <row r="196" spans="1:26" ht="11.25" customHeight="1" x14ac:dyDescent="0.35">
      <c r="A196" s="83"/>
      <c r="B196" s="84"/>
      <c r="C196" s="85"/>
      <c r="D196" s="83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</row>
    <row r="197" spans="1:26" ht="11.25" customHeight="1" x14ac:dyDescent="0.35">
      <c r="A197" s="83"/>
      <c r="B197" s="84"/>
      <c r="C197" s="85"/>
      <c r="D197" s="83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</row>
    <row r="198" spans="1:26" ht="11.25" customHeight="1" x14ac:dyDescent="0.35">
      <c r="A198" s="83"/>
      <c r="B198" s="84"/>
      <c r="C198" s="85"/>
      <c r="D198" s="83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</row>
    <row r="199" spans="1:26" ht="11.25" customHeight="1" x14ac:dyDescent="0.35">
      <c r="A199" s="83"/>
      <c r="B199" s="84"/>
      <c r="C199" s="85"/>
      <c r="D199" s="83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</row>
    <row r="200" spans="1:26" ht="11.25" customHeight="1" x14ac:dyDescent="0.35">
      <c r="A200" s="83"/>
      <c r="B200" s="84"/>
      <c r="C200" s="85"/>
      <c r="D200" s="83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</row>
    <row r="201" spans="1:26" ht="11.25" customHeight="1" x14ac:dyDescent="0.35">
      <c r="A201" s="83"/>
      <c r="B201" s="84"/>
      <c r="C201" s="85"/>
      <c r="D201" s="83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</row>
    <row r="202" spans="1:26" ht="11.25" customHeight="1" x14ac:dyDescent="0.35">
      <c r="A202" s="83"/>
      <c r="B202" s="84"/>
      <c r="C202" s="85"/>
      <c r="D202" s="83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</row>
    <row r="203" spans="1:26" ht="11.25" customHeight="1" x14ac:dyDescent="0.35">
      <c r="A203" s="83"/>
      <c r="B203" s="84"/>
      <c r="C203" s="85"/>
      <c r="D203" s="83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</row>
    <row r="204" spans="1:26" ht="11.25" customHeight="1" x14ac:dyDescent="0.35">
      <c r="A204" s="83"/>
      <c r="B204" s="84"/>
      <c r="C204" s="85"/>
      <c r="D204" s="83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</row>
    <row r="205" spans="1:26" ht="11.25" customHeight="1" x14ac:dyDescent="0.35">
      <c r="A205" s="83"/>
      <c r="B205" s="84"/>
      <c r="C205" s="85"/>
      <c r="D205" s="83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</row>
    <row r="206" spans="1:26" ht="11.25" customHeight="1" x14ac:dyDescent="0.35">
      <c r="A206" s="83"/>
      <c r="B206" s="84"/>
      <c r="C206" s="85"/>
      <c r="D206" s="83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</row>
    <row r="207" spans="1:26" ht="11.25" customHeight="1" x14ac:dyDescent="0.35">
      <c r="A207" s="83"/>
      <c r="B207" s="84"/>
      <c r="C207" s="85"/>
      <c r="D207" s="83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</row>
    <row r="208" spans="1:26" ht="11.25" customHeight="1" x14ac:dyDescent="0.35">
      <c r="A208" s="83"/>
      <c r="B208" s="84"/>
      <c r="C208" s="85"/>
      <c r="D208" s="83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</row>
    <row r="209" spans="1:26" ht="11.25" customHeight="1" x14ac:dyDescent="0.35">
      <c r="A209" s="83"/>
      <c r="B209" s="84"/>
      <c r="C209" s="85"/>
      <c r="D209" s="83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</row>
    <row r="210" spans="1:26" ht="11.25" customHeight="1" x14ac:dyDescent="0.35">
      <c r="A210" s="83"/>
      <c r="B210" s="84"/>
      <c r="C210" s="85"/>
      <c r="D210" s="83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</row>
    <row r="211" spans="1:26" ht="11.25" customHeight="1" x14ac:dyDescent="0.35">
      <c r="A211" s="83"/>
      <c r="B211" s="84"/>
      <c r="C211" s="85"/>
      <c r="D211" s="83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</row>
    <row r="212" spans="1:26" ht="11.25" customHeight="1" x14ac:dyDescent="0.35">
      <c r="A212" s="83"/>
      <c r="B212" s="84"/>
      <c r="C212" s="85"/>
      <c r="D212" s="83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</row>
    <row r="213" spans="1:26" ht="11.25" customHeight="1" x14ac:dyDescent="0.35">
      <c r="A213" s="83"/>
      <c r="B213" s="84"/>
      <c r="C213" s="85"/>
      <c r="D213" s="83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</row>
    <row r="214" spans="1:26" ht="11.25" customHeight="1" x14ac:dyDescent="0.35">
      <c r="A214" s="83"/>
      <c r="B214" s="84"/>
      <c r="C214" s="85"/>
      <c r="D214" s="83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</row>
    <row r="215" spans="1:26" ht="11.25" customHeight="1" x14ac:dyDescent="0.35">
      <c r="A215" s="83"/>
      <c r="B215" s="84"/>
      <c r="C215" s="85"/>
      <c r="D215" s="83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</row>
    <row r="216" spans="1:26" ht="11.25" customHeight="1" x14ac:dyDescent="0.35">
      <c r="A216" s="83"/>
      <c r="B216" s="84"/>
      <c r="C216" s="85"/>
      <c r="D216" s="83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</row>
    <row r="217" spans="1:26" ht="11.25" customHeight="1" x14ac:dyDescent="0.35">
      <c r="A217" s="83"/>
      <c r="B217" s="84"/>
      <c r="C217" s="85"/>
      <c r="D217" s="83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</row>
    <row r="218" spans="1:26" ht="11.25" customHeight="1" x14ac:dyDescent="0.35">
      <c r="A218" s="83"/>
      <c r="B218" s="84"/>
      <c r="C218" s="85"/>
      <c r="D218" s="83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</row>
    <row r="219" spans="1:26" ht="11.25" customHeight="1" x14ac:dyDescent="0.35">
      <c r="A219" s="83"/>
      <c r="B219" s="84"/>
      <c r="C219" s="85"/>
      <c r="D219" s="83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</row>
    <row r="220" spans="1:26" ht="11.25" customHeight="1" x14ac:dyDescent="0.35">
      <c r="A220" s="83"/>
      <c r="B220" s="84"/>
      <c r="C220" s="85"/>
      <c r="D220" s="83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</row>
    <row r="221" spans="1:26" ht="11.25" customHeight="1" x14ac:dyDescent="0.35">
      <c r="A221" s="83"/>
      <c r="B221" s="84"/>
      <c r="C221" s="85"/>
      <c r="D221" s="83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</row>
    <row r="222" spans="1:26" ht="11.25" customHeight="1" x14ac:dyDescent="0.35">
      <c r="A222" s="83"/>
      <c r="B222" s="84"/>
      <c r="C222" s="85"/>
      <c r="D222" s="83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</row>
    <row r="223" spans="1:26" ht="11.25" customHeight="1" x14ac:dyDescent="0.35">
      <c r="A223" s="83"/>
      <c r="B223" s="84"/>
      <c r="C223" s="85"/>
      <c r="D223" s="83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</row>
    <row r="224" spans="1:26" ht="11.25" customHeight="1" x14ac:dyDescent="0.35">
      <c r="A224" s="83"/>
      <c r="B224" s="84"/>
      <c r="C224" s="85"/>
      <c r="D224" s="83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</row>
    <row r="225" spans="1:26" ht="11.25" customHeight="1" x14ac:dyDescent="0.35">
      <c r="A225" s="83"/>
      <c r="B225" s="84"/>
      <c r="C225" s="85"/>
      <c r="D225" s="83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</row>
    <row r="226" spans="1:26" ht="11.25" customHeight="1" x14ac:dyDescent="0.35">
      <c r="A226" s="83"/>
      <c r="B226" s="84"/>
      <c r="C226" s="85"/>
      <c r="D226" s="83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</row>
    <row r="227" spans="1:26" ht="11.25" customHeight="1" x14ac:dyDescent="0.35">
      <c r="A227" s="83"/>
      <c r="B227" s="84"/>
      <c r="C227" s="85"/>
      <c r="D227" s="83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</row>
    <row r="228" spans="1:26" ht="11.25" customHeight="1" x14ac:dyDescent="0.35">
      <c r="A228" s="83"/>
      <c r="B228" s="84"/>
      <c r="C228" s="85"/>
      <c r="D228" s="83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</row>
    <row r="229" spans="1:26" ht="11.25" customHeight="1" x14ac:dyDescent="0.35">
      <c r="A229" s="83"/>
      <c r="B229" s="84"/>
      <c r="C229" s="85"/>
      <c r="D229" s="83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</row>
    <row r="230" spans="1:26" ht="11.25" customHeight="1" x14ac:dyDescent="0.35">
      <c r="A230" s="83"/>
      <c r="B230" s="84"/>
      <c r="C230" s="85"/>
      <c r="D230" s="83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</row>
    <row r="231" spans="1:26" ht="11.25" customHeight="1" x14ac:dyDescent="0.35">
      <c r="A231" s="83"/>
      <c r="B231" s="84"/>
      <c r="C231" s="85"/>
      <c r="D231" s="83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</row>
    <row r="232" spans="1:26" ht="11.25" customHeight="1" x14ac:dyDescent="0.35">
      <c r="A232" s="83"/>
      <c r="B232" s="84"/>
      <c r="C232" s="85"/>
      <c r="D232" s="83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</row>
    <row r="233" spans="1:26" ht="11.25" customHeight="1" x14ac:dyDescent="0.35">
      <c r="A233" s="83"/>
      <c r="B233" s="84"/>
      <c r="C233" s="85"/>
      <c r="D233" s="83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</row>
    <row r="234" spans="1:26" ht="11.25" customHeight="1" x14ac:dyDescent="0.35">
      <c r="A234" s="83"/>
      <c r="B234" s="84"/>
      <c r="C234" s="85"/>
      <c r="D234" s="83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</row>
    <row r="235" spans="1:26" ht="11.25" customHeight="1" x14ac:dyDescent="0.35">
      <c r="A235" s="83"/>
      <c r="B235" s="84"/>
      <c r="C235" s="85"/>
      <c r="D235" s="83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</row>
    <row r="236" spans="1:26" ht="11.25" customHeight="1" x14ac:dyDescent="0.35">
      <c r="A236" s="83"/>
      <c r="B236" s="84"/>
      <c r="C236" s="85"/>
      <c r="D236" s="83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</row>
    <row r="237" spans="1:26" ht="11.25" customHeight="1" x14ac:dyDescent="0.35">
      <c r="A237" s="83"/>
      <c r="B237" s="84"/>
      <c r="C237" s="85"/>
      <c r="D237" s="83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</row>
    <row r="238" spans="1:26" ht="11.25" customHeight="1" x14ac:dyDescent="0.35">
      <c r="A238" s="83"/>
      <c r="B238" s="84"/>
      <c r="C238" s="85"/>
      <c r="D238" s="83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</row>
    <row r="239" spans="1:26" ht="11.25" customHeight="1" x14ac:dyDescent="0.35">
      <c r="A239" s="83"/>
      <c r="B239" s="84"/>
      <c r="C239" s="85"/>
      <c r="D239" s="83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</row>
    <row r="240" spans="1:26" ht="11.25" customHeight="1" x14ac:dyDescent="0.35">
      <c r="A240" s="83"/>
      <c r="B240" s="84"/>
      <c r="C240" s="85"/>
      <c r="D240" s="83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</row>
    <row r="241" spans="1:26" ht="11.25" customHeight="1" x14ac:dyDescent="0.35">
      <c r="A241" s="83"/>
      <c r="B241" s="84"/>
      <c r="C241" s="85"/>
      <c r="D241" s="83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</row>
    <row r="242" spans="1:26" ht="11.25" customHeight="1" x14ac:dyDescent="0.35">
      <c r="A242" s="83"/>
      <c r="B242" s="84"/>
      <c r="C242" s="85"/>
      <c r="D242" s="8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</row>
    <row r="243" spans="1:26" ht="11.25" customHeight="1" x14ac:dyDescent="0.35">
      <c r="A243" s="83"/>
      <c r="B243" s="84"/>
      <c r="C243" s="85"/>
      <c r="D243" s="83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</row>
    <row r="244" spans="1:26" ht="11.25" customHeight="1" x14ac:dyDescent="0.35">
      <c r="A244" s="83"/>
      <c r="B244" s="84"/>
      <c r="C244" s="85"/>
      <c r="D244" s="83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</row>
    <row r="245" spans="1:26" ht="11.25" customHeight="1" x14ac:dyDescent="0.35">
      <c r="A245" s="83"/>
      <c r="B245" s="84"/>
      <c r="C245" s="85"/>
      <c r="D245" s="83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</row>
    <row r="246" spans="1:26" ht="11.25" customHeight="1" x14ac:dyDescent="0.35">
      <c r="A246" s="83"/>
      <c r="B246" s="84"/>
      <c r="C246" s="85"/>
      <c r="D246" s="83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</row>
    <row r="247" spans="1:26" ht="11.25" customHeight="1" x14ac:dyDescent="0.35">
      <c r="A247" s="83"/>
      <c r="B247" s="84"/>
      <c r="C247" s="85"/>
      <c r="D247" s="83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</row>
    <row r="248" spans="1:26" ht="11.25" customHeight="1" x14ac:dyDescent="0.35">
      <c r="A248" s="83"/>
      <c r="B248" s="84"/>
      <c r="C248" s="85"/>
      <c r="D248" s="83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</row>
    <row r="249" spans="1:26" ht="11.25" customHeight="1" x14ac:dyDescent="0.35">
      <c r="A249" s="83"/>
      <c r="B249" s="84"/>
      <c r="C249" s="85"/>
      <c r="D249" s="83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</row>
    <row r="250" spans="1:26" ht="11.25" customHeight="1" x14ac:dyDescent="0.35">
      <c r="A250" s="83"/>
      <c r="B250" s="84"/>
      <c r="C250" s="85"/>
      <c r="D250" s="83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</row>
    <row r="251" spans="1:26" ht="11.25" customHeight="1" x14ac:dyDescent="0.35">
      <c r="A251" s="83"/>
      <c r="B251" s="84"/>
      <c r="C251" s="85"/>
      <c r="D251" s="83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</row>
    <row r="252" spans="1:26" ht="11.25" customHeight="1" x14ac:dyDescent="0.35">
      <c r="A252" s="83"/>
      <c r="B252" s="84"/>
      <c r="C252" s="85"/>
      <c r="D252" s="83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</row>
    <row r="253" spans="1:26" ht="11.25" customHeight="1" x14ac:dyDescent="0.35">
      <c r="A253" s="83"/>
      <c r="B253" s="84"/>
      <c r="C253" s="85"/>
      <c r="D253" s="83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</row>
    <row r="254" spans="1:26" ht="11.25" customHeight="1" x14ac:dyDescent="0.35">
      <c r="A254" s="83"/>
      <c r="B254" s="84"/>
      <c r="C254" s="85"/>
      <c r="D254" s="83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</row>
    <row r="255" spans="1:26" ht="11.25" customHeight="1" x14ac:dyDescent="0.35">
      <c r="A255" s="83"/>
      <c r="B255" s="84"/>
      <c r="C255" s="85"/>
      <c r="D255" s="83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</row>
    <row r="256" spans="1:26" ht="11.25" customHeight="1" x14ac:dyDescent="0.35">
      <c r="A256" s="83"/>
      <c r="B256" s="84"/>
      <c r="C256" s="85"/>
      <c r="D256" s="83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</row>
    <row r="257" spans="1:26" ht="11.25" customHeight="1" x14ac:dyDescent="0.35">
      <c r="A257" s="83"/>
      <c r="B257" s="84"/>
      <c r="C257" s="85"/>
      <c r="D257" s="83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</row>
    <row r="258" spans="1:26" ht="11.25" customHeight="1" x14ac:dyDescent="0.35">
      <c r="A258" s="83"/>
      <c r="B258" s="84"/>
      <c r="C258" s="85"/>
      <c r="D258" s="83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</row>
    <row r="259" spans="1:26" ht="11.25" customHeight="1" x14ac:dyDescent="0.35">
      <c r="A259" s="83"/>
      <c r="B259" s="84"/>
      <c r="C259" s="85"/>
      <c r="D259" s="83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</row>
    <row r="260" spans="1:26" ht="11.25" customHeight="1" x14ac:dyDescent="0.35">
      <c r="A260" s="83"/>
      <c r="B260" s="84"/>
      <c r="C260" s="85"/>
      <c r="D260" s="83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</row>
    <row r="261" spans="1:26" ht="11.25" customHeight="1" x14ac:dyDescent="0.35">
      <c r="A261" s="83"/>
      <c r="B261" s="84"/>
      <c r="C261" s="85"/>
      <c r="D261" s="83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</row>
    <row r="262" spans="1:26" ht="11.25" customHeight="1" x14ac:dyDescent="0.35">
      <c r="A262" s="83"/>
      <c r="B262" s="84"/>
      <c r="C262" s="85"/>
      <c r="D262" s="83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</row>
    <row r="263" spans="1:26" ht="11.25" customHeight="1" x14ac:dyDescent="0.35">
      <c r="A263" s="83"/>
      <c r="B263" s="84"/>
      <c r="C263" s="85"/>
      <c r="D263" s="83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</row>
    <row r="264" spans="1:26" ht="11.25" customHeight="1" x14ac:dyDescent="0.35">
      <c r="A264" s="83"/>
      <c r="B264" s="84"/>
      <c r="C264" s="85"/>
      <c r="D264" s="83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</row>
    <row r="265" spans="1:26" ht="11.25" customHeight="1" x14ac:dyDescent="0.35">
      <c r="A265" s="83"/>
      <c r="B265" s="84"/>
      <c r="C265" s="85"/>
      <c r="D265" s="83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</row>
    <row r="266" spans="1:26" ht="11.25" customHeight="1" x14ac:dyDescent="0.35">
      <c r="A266" s="83"/>
      <c r="B266" s="84"/>
      <c r="C266" s="85"/>
      <c r="D266" s="83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</row>
    <row r="267" spans="1:26" ht="11.25" customHeight="1" x14ac:dyDescent="0.35">
      <c r="A267" s="83"/>
      <c r="B267" s="84"/>
      <c r="C267" s="85"/>
      <c r="D267" s="83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</row>
    <row r="268" spans="1:26" ht="11.25" customHeight="1" x14ac:dyDescent="0.35">
      <c r="A268" s="83"/>
      <c r="B268" s="84"/>
      <c r="C268" s="85"/>
      <c r="D268" s="83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</row>
    <row r="269" spans="1:26" ht="11.25" customHeight="1" x14ac:dyDescent="0.35">
      <c r="A269" s="83"/>
      <c r="B269" s="84"/>
      <c r="C269" s="85"/>
      <c r="D269" s="83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</row>
    <row r="270" spans="1:26" ht="11.25" customHeight="1" x14ac:dyDescent="0.35">
      <c r="A270" s="83"/>
      <c r="B270" s="84"/>
      <c r="C270" s="85"/>
      <c r="D270" s="83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</row>
    <row r="271" spans="1:26" ht="11.25" customHeight="1" x14ac:dyDescent="0.35">
      <c r="A271" s="83"/>
      <c r="B271" s="84"/>
      <c r="C271" s="85"/>
      <c r="D271" s="83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</row>
    <row r="272" spans="1:26" ht="11.25" customHeight="1" x14ac:dyDescent="0.35">
      <c r="A272" s="83"/>
      <c r="B272" s="84"/>
      <c r="C272" s="85"/>
      <c r="D272" s="83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</row>
    <row r="273" spans="1:26" ht="11.25" customHeight="1" x14ac:dyDescent="0.35">
      <c r="A273" s="83"/>
      <c r="B273" s="84"/>
      <c r="C273" s="85"/>
      <c r="D273" s="83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</row>
    <row r="274" spans="1:26" ht="11.25" customHeight="1" x14ac:dyDescent="0.35">
      <c r="A274" s="83"/>
      <c r="B274" s="84"/>
      <c r="C274" s="85"/>
      <c r="D274" s="83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</row>
    <row r="275" spans="1:26" ht="11.25" customHeight="1" x14ac:dyDescent="0.35">
      <c r="A275" s="83"/>
      <c r="B275" s="84"/>
      <c r="C275" s="85"/>
      <c r="D275" s="83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</row>
    <row r="276" spans="1:26" ht="11.25" customHeight="1" x14ac:dyDescent="0.35">
      <c r="A276" s="83"/>
      <c r="B276" s="84"/>
      <c r="C276" s="85"/>
      <c r="D276" s="83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</row>
    <row r="277" spans="1:26" ht="11.25" customHeight="1" x14ac:dyDescent="0.35">
      <c r="A277" s="83"/>
      <c r="B277" s="84"/>
      <c r="C277" s="85"/>
      <c r="D277" s="83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</row>
    <row r="278" spans="1:26" ht="11.25" customHeight="1" x14ac:dyDescent="0.35">
      <c r="A278" s="83"/>
      <c r="B278" s="84"/>
      <c r="C278" s="85"/>
      <c r="D278" s="83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</row>
    <row r="279" spans="1:26" ht="11.25" customHeight="1" x14ac:dyDescent="0.35">
      <c r="A279" s="83"/>
      <c r="B279" s="84"/>
      <c r="C279" s="85"/>
      <c r="D279" s="83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</row>
    <row r="280" spans="1:26" ht="11.25" customHeight="1" x14ac:dyDescent="0.35">
      <c r="A280" s="83"/>
      <c r="B280" s="84"/>
      <c r="C280" s="85"/>
      <c r="D280" s="83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</row>
    <row r="281" spans="1:26" ht="11.25" customHeight="1" x14ac:dyDescent="0.35">
      <c r="A281" s="83"/>
      <c r="B281" s="84"/>
      <c r="C281" s="85"/>
      <c r="D281" s="83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</row>
    <row r="282" spans="1:26" ht="11.25" customHeight="1" x14ac:dyDescent="0.35">
      <c r="A282" s="83"/>
      <c r="B282" s="84"/>
      <c r="C282" s="85"/>
      <c r="D282" s="83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</row>
    <row r="283" spans="1:26" ht="11.25" customHeight="1" x14ac:dyDescent="0.35">
      <c r="A283" s="83"/>
      <c r="B283" s="84"/>
      <c r="C283" s="85"/>
      <c r="D283" s="83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</row>
    <row r="284" spans="1:26" ht="11.25" customHeight="1" x14ac:dyDescent="0.35">
      <c r="A284" s="83"/>
      <c r="B284" s="84"/>
      <c r="C284" s="85"/>
      <c r="D284" s="83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</row>
    <row r="285" spans="1:26" ht="11.25" customHeight="1" x14ac:dyDescent="0.35">
      <c r="A285" s="83"/>
      <c r="B285" s="84"/>
      <c r="C285" s="85"/>
      <c r="D285" s="83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</row>
    <row r="286" spans="1:26" ht="11.25" customHeight="1" x14ac:dyDescent="0.35">
      <c r="A286" s="83"/>
      <c r="B286" s="84"/>
      <c r="C286" s="85"/>
      <c r="D286" s="83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</row>
    <row r="287" spans="1:26" ht="11.25" customHeight="1" x14ac:dyDescent="0.35">
      <c r="A287" s="83"/>
      <c r="B287" s="84"/>
      <c r="C287" s="85"/>
      <c r="D287" s="83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</row>
    <row r="288" spans="1:26" ht="11.25" customHeight="1" x14ac:dyDescent="0.35">
      <c r="A288" s="83"/>
      <c r="B288" s="84"/>
      <c r="C288" s="85"/>
      <c r="D288" s="83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</row>
    <row r="289" spans="1:26" ht="11.25" customHeight="1" x14ac:dyDescent="0.35">
      <c r="A289" s="83"/>
      <c r="B289" s="84"/>
      <c r="C289" s="85"/>
      <c r="D289" s="83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</row>
    <row r="290" spans="1:26" ht="11.25" customHeight="1" x14ac:dyDescent="0.35">
      <c r="A290" s="83"/>
      <c r="B290" s="84"/>
      <c r="C290" s="85"/>
      <c r="D290" s="83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</row>
    <row r="291" spans="1:26" ht="11.25" customHeight="1" x14ac:dyDescent="0.35">
      <c r="A291" s="83"/>
      <c r="B291" s="84"/>
      <c r="C291" s="85"/>
      <c r="D291" s="83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</row>
    <row r="292" spans="1:26" ht="11.25" customHeight="1" x14ac:dyDescent="0.35">
      <c r="A292" s="83"/>
      <c r="B292" s="84"/>
      <c r="C292" s="85"/>
      <c r="D292" s="8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</row>
    <row r="293" spans="1:26" ht="11.25" customHeight="1" x14ac:dyDescent="0.35">
      <c r="A293" s="83"/>
      <c r="B293" s="84"/>
      <c r="C293" s="85"/>
      <c r="D293" s="83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</row>
    <row r="294" spans="1:26" ht="11.25" customHeight="1" x14ac:dyDescent="0.35">
      <c r="A294" s="83"/>
      <c r="B294" s="84"/>
      <c r="C294" s="85"/>
      <c r="D294" s="83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</row>
    <row r="295" spans="1:26" ht="11.25" customHeight="1" x14ac:dyDescent="0.35">
      <c r="A295" s="83"/>
      <c r="B295" s="84"/>
      <c r="C295" s="85"/>
      <c r="D295" s="83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</row>
    <row r="296" spans="1:26" ht="11.25" customHeight="1" x14ac:dyDescent="0.35">
      <c r="A296" s="83"/>
      <c r="B296" s="84"/>
      <c r="C296" s="85"/>
      <c r="D296" s="83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</row>
    <row r="297" spans="1:26" ht="11.25" customHeight="1" x14ac:dyDescent="0.35">
      <c r="A297" s="83"/>
      <c r="B297" s="84"/>
      <c r="C297" s="85"/>
      <c r="D297" s="83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</row>
    <row r="298" spans="1:26" ht="11.25" customHeight="1" x14ac:dyDescent="0.35">
      <c r="A298" s="83"/>
      <c r="B298" s="84"/>
      <c r="C298" s="85"/>
      <c r="D298" s="83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</row>
    <row r="299" spans="1:26" ht="11.25" customHeight="1" x14ac:dyDescent="0.35">
      <c r="A299" s="83"/>
      <c r="B299" s="84"/>
      <c r="C299" s="85"/>
      <c r="D299" s="83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</row>
    <row r="300" spans="1:26" ht="11.25" customHeight="1" x14ac:dyDescent="0.35">
      <c r="A300" s="83"/>
      <c r="B300" s="84"/>
      <c r="C300" s="85"/>
      <c r="D300" s="83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</row>
    <row r="301" spans="1:26" ht="11.25" customHeight="1" x14ac:dyDescent="0.35">
      <c r="A301" s="83"/>
      <c r="B301" s="84"/>
      <c r="C301" s="85"/>
      <c r="D301" s="83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</row>
    <row r="302" spans="1:26" ht="11.25" customHeight="1" x14ac:dyDescent="0.35">
      <c r="A302" s="83"/>
      <c r="B302" s="84"/>
      <c r="C302" s="85"/>
      <c r="D302" s="83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</row>
    <row r="303" spans="1:26" ht="11.25" customHeight="1" x14ac:dyDescent="0.35">
      <c r="A303" s="83"/>
      <c r="B303" s="84"/>
      <c r="C303" s="85"/>
      <c r="D303" s="83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</row>
    <row r="304" spans="1:26" ht="11.25" customHeight="1" x14ac:dyDescent="0.35">
      <c r="A304" s="83"/>
      <c r="B304" s="84"/>
      <c r="C304" s="85"/>
      <c r="D304" s="83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</row>
    <row r="305" spans="1:26" ht="11.25" customHeight="1" x14ac:dyDescent="0.35">
      <c r="A305" s="83"/>
      <c r="B305" s="84"/>
      <c r="C305" s="85"/>
      <c r="D305" s="83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</row>
    <row r="306" spans="1:26" ht="11.25" customHeight="1" x14ac:dyDescent="0.35">
      <c r="A306" s="83"/>
      <c r="B306" s="84"/>
      <c r="C306" s="85"/>
      <c r="D306" s="83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</row>
    <row r="307" spans="1:26" ht="11.25" customHeight="1" x14ac:dyDescent="0.35">
      <c r="A307" s="83"/>
      <c r="B307" s="84"/>
      <c r="C307" s="85"/>
      <c r="D307" s="83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</row>
    <row r="308" spans="1:26" ht="11.25" customHeight="1" x14ac:dyDescent="0.35">
      <c r="A308" s="83"/>
      <c r="B308" s="84"/>
      <c r="C308" s="85"/>
      <c r="D308" s="83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</row>
    <row r="309" spans="1:26" ht="11.25" customHeight="1" x14ac:dyDescent="0.35">
      <c r="A309" s="83"/>
      <c r="B309" s="84"/>
      <c r="C309" s="85"/>
      <c r="D309" s="83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</row>
    <row r="310" spans="1:26" ht="11.25" customHeight="1" x14ac:dyDescent="0.35">
      <c r="A310" s="83"/>
      <c r="B310" s="84"/>
      <c r="C310" s="85"/>
      <c r="D310" s="83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</row>
    <row r="311" spans="1:26" ht="11.25" customHeight="1" x14ac:dyDescent="0.35">
      <c r="A311" s="83"/>
      <c r="B311" s="84"/>
      <c r="C311" s="85"/>
      <c r="D311" s="83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</row>
    <row r="312" spans="1:26" ht="11.25" customHeight="1" x14ac:dyDescent="0.35">
      <c r="A312" s="83"/>
      <c r="B312" s="84"/>
      <c r="C312" s="85"/>
      <c r="D312" s="83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</row>
    <row r="313" spans="1:26" ht="11.25" customHeight="1" x14ac:dyDescent="0.35">
      <c r="A313" s="83"/>
      <c r="B313" s="84"/>
      <c r="C313" s="85"/>
      <c r="D313" s="83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</row>
    <row r="314" spans="1:26" ht="11.25" customHeight="1" x14ac:dyDescent="0.35">
      <c r="A314" s="83"/>
      <c r="B314" s="84"/>
      <c r="C314" s="85"/>
      <c r="D314" s="83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</row>
    <row r="315" spans="1:26" ht="11.25" customHeight="1" x14ac:dyDescent="0.35">
      <c r="A315" s="83"/>
      <c r="B315" s="84"/>
      <c r="C315" s="85"/>
      <c r="D315" s="83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</row>
    <row r="316" spans="1:26" ht="11.25" customHeight="1" x14ac:dyDescent="0.35">
      <c r="A316" s="83"/>
      <c r="B316" s="84"/>
      <c r="C316" s="85"/>
      <c r="D316" s="83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</row>
    <row r="317" spans="1:26" ht="11.25" customHeight="1" x14ac:dyDescent="0.35">
      <c r="A317" s="83"/>
      <c r="B317" s="84"/>
      <c r="C317" s="85"/>
      <c r="D317" s="83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</row>
    <row r="318" spans="1:26" ht="11.25" customHeight="1" x14ac:dyDescent="0.35">
      <c r="A318" s="83"/>
      <c r="B318" s="84"/>
      <c r="C318" s="85"/>
      <c r="D318" s="83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</row>
    <row r="319" spans="1:26" ht="11.25" customHeight="1" x14ac:dyDescent="0.35">
      <c r="A319" s="83"/>
      <c r="B319" s="84"/>
      <c r="C319" s="85"/>
      <c r="D319" s="83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</row>
    <row r="320" spans="1:26" ht="11.25" customHeight="1" x14ac:dyDescent="0.35">
      <c r="A320" s="83"/>
      <c r="B320" s="84"/>
      <c r="C320" s="85"/>
      <c r="D320" s="83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</row>
    <row r="321" spans="1:26" ht="11.25" customHeight="1" x14ac:dyDescent="0.35">
      <c r="A321" s="83"/>
      <c r="B321" s="84"/>
      <c r="C321" s="85"/>
      <c r="D321" s="83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</row>
    <row r="322" spans="1:26" ht="11.25" customHeight="1" x14ac:dyDescent="0.35">
      <c r="A322" s="83"/>
      <c r="B322" s="84"/>
      <c r="C322" s="85"/>
      <c r="D322" s="83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</row>
    <row r="323" spans="1:26" ht="11.25" customHeight="1" x14ac:dyDescent="0.35">
      <c r="A323" s="83"/>
      <c r="B323" s="84"/>
      <c r="C323" s="85"/>
      <c r="D323" s="83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</row>
    <row r="324" spans="1:26" ht="11.25" customHeight="1" x14ac:dyDescent="0.35">
      <c r="A324" s="83"/>
      <c r="B324" s="84"/>
      <c r="C324" s="85"/>
      <c r="D324" s="83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</row>
    <row r="325" spans="1:26" ht="11.25" customHeight="1" x14ac:dyDescent="0.35">
      <c r="A325" s="83"/>
      <c r="B325" s="84"/>
      <c r="C325" s="85"/>
      <c r="D325" s="83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</row>
    <row r="326" spans="1:26" ht="11.25" customHeight="1" x14ac:dyDescent="0.35">
      <c r="A326" s="83"/>
      <c r="B326" s="84"/>
      <c r="C326" s="85"/>
      <c r="D326" s="83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</row>
    <row r="327" spans="1:26" ht="11.25" customHeight="1" x14ac:dyDescent="0.35">
      <c r="A327" s="83"/>
      <c r="B327" s="84"/>
      <c r="C327" s="85"/>
      <c r="D327" s="83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</row>
    <row r="328" spans="1:26" ht="11.25" customHeight="1" x14ac:dyDescent="0.35">
      <c r="A328" s="83"/>
      <c r="B328" s="84"/>
      <c r="C328" s="85"/>
      <c r="D328" s="83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</row>
    <row r="329" spans="1:26" ht="11.25" customHeight="1" x14ac:dyDescent="0.35">
      <c r="A329" s="83"/>
      <c r="B329" s="84"/>
      <c r="C329" s="85"/>
      <c r="D329" s="83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</row>
    <row r="330" spans="1:26" ht="11.25" customHeight="1" x14ac:dyDescent="0.35">
      <c r="A330" s="83"/>
      <c r="B330" s="84"/>
      <c r="C330" s="85"/>
      <c r="D330" s="83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</row>
    <row r="331" spans="1:26" ht="11.25" customHeight="1" x14ac:dyDescent="0.35">
      <c r="A331" s="83"/>
      <c r="B331" s="84"/>
      <c r="C331" s="85"/>
      <c r="D331" s="83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</row>
    <row r="332" spans="1:26" ht="11.25" customHeight="1" x14ac:dyDescent="0.35">
      <c r="A332" s="83"/>
      <c r="B332" s="84"/>
      <c r="C332" s="85"/>
      <c r="D332" s="83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</row>
    <row r="333" spans="1:26" ht="11.25" customHeight="1" x14ac:dyDescent="0.35">
      <c r="A333" s="83"/>
      <c r="B333" s="84"/>
      <c r="C333" s="85"/>
      <c r="D333" s="83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</row>
    <row r="334" spans="1:26" ht="11.25" customHeight="1" x14ac:dyDescent="0.35">
      <c r="A334" s="83"/>
      <c r="B334" s="84"/>
      <c r="C334" s="85"/>
      <c r="D334" s="83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</row>
    <row r="335" spans="1:26" ht="11.25" customHeight="1" x14ac:dyDescent="0.35">
      <c r="A335" s="83"/>
      <c r="B335" s="84"/>
      <c r="C335" s="85"/>
      <c r="D335" s="83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</row>
    <row r="336" spans="1:26" ht="11.25" customHeight="1" x14ac:dyDescent="0.35">
      <c r="A336" s="83"/>
      <c r="B336" s="84"/>
      <c r="C336" s="85"/>
      <c r="D336" s="83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</row>
    <row r="337" spans="1:26" ht="11.25" customHeight="1" x14ac:dyDescent="0.35">
      <c r="A337" s="83"/>
      <c r="B337" s="84"/>
      <c r="C337" s="85"/>
      <c r="D337" s="83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</row>
    <row r="338" spans="1:26" ht="11.25" customHeight="1" x14ac:dyDescent="0.35">
      <c r="A338" s="83"/>
      <c r="B338" s="84"/>
      <c r="C338" s="85"/>
      <c r="D338" s="83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</row>
    <row r="339" spans="1:26" ht="11.25" customHeight="1" x14ac:dyDescent="0.35">
      <c r="A339" s="83"/>
      <c r="B339" s="84"/>
      <c r="C339" s="85"/>
      <c r="D339" s="83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</row>
    <row r="340" spans="1:26" ht="11.25" customHeight="1" x14ac:dyDescent="0.35">
      <c r="A340" s="83"/>
      <c r="B340" s="84"/>
      <c r="C340" s="85"/>
      <c r="D340" s="83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</row>
    <row r="341" spans="1:26" ht="11.25" customHeight="1" x14ac:dyDescent="0.35">
      <c r="A341" s="83"/>
      <c r="B341" s="84"/>
      <c r="C341" s="85"/>
      <c r="D341" s="83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</row>
    <row r="342" spans="1:26" ht="11.25" customHeight="1" x14ac:dyDescent="0.35">
      <c r="A342" s="83"/>
      <c r="B342" s="84"/>
      <c r="C342" s="85"/>
      <c r="D342" s="83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</row>
    <row r="343" spans="1:26" ht="11.25" customHeight="1" x14ac:dyDescent="0.35">
      <c r="A343" s="83"/>
      <c r="B343" s="84"/>
      <c r="C343" s="85"/>
      <c r="D343" s="83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</row>
    <row r="344" spans="1:26" ht="11.25" customHeight="1" x14ac:dyDescent="0.35">
      <c r="A344" s="83"/>
      <c r="B344" s="84"/>
      <c r="C344" s="85"/>
      <c r="D344" s="83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</row>
    <row r="345" spans="1:26" ht="11.25" customHeight="1" x14ac:dyDescent="0.35">
      <c r="A345" s="83"/>
      <c r="B345" s="84"/>
      <c r="C345" s="85"/>
      <c r="D345" s="83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</row>
    <row r="346" spans="1:26" ht="11.25" customHeight="1" x14ac:dyDescent="0.35">
      <c r="A346" s="83"/>
      <c r="B346" s="84"/>
      <c r="C346" s="85"/>
      <c r="D346" s="83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</row>
    <row r="347" spans="1:26" ht="11.25" customHeight="1" x14ac:dyDescent="0.35">
      <c r="A347" s="83"/>
      <c r="B347" s="84"/>
      <c r="C347" s="85"/>
      <c r="D347" s="83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</row>
    <row r="348" spans="1:26" ht="11.25" customHeight="1" x14ac:dyDescent="0.35">
      <c r="A348" s="83"/>
      <c r="B348" s="84"/>
      <c r="C348" s="85"/>
      <c r="D348" s="83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</row>
    <row r="349" spans="1:26" ht="11.25" customHeight="1" x14ac:dyDescent="0.35">
      <c r="A349" s="83"/>
      <c r="B349" s="84"/>
      <c r="C349" s="85"/>
      <c r="D349" s="83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</row>
    <row r="350" spans="1:26" ht="11.25" customHeight="1" x14ac:dyDescent="0.35">
      <c r="A350" s="83"/>
      <c r="B350" s="84"/>
      <c r="C350" s="85"/>
      <c r="D350" s="83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</row>
    <row r="351" spans="1:26" ht="11.25" customHeight="1" x14ac:dyDescent="0.35">
      <c r="A351" s="83"/>
      <c r="B351" s="84"/>
      <c r="C351" s="85"/>
      <c r="D351" s="83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</row>
    <row r="352" spans="1:26" ht="11.25" customHeight="1" x14ac:dyDescent="0.35">
      <c r="A352" s="83"/>
      <c r="B352" s="84"/>
      <c r="C352" s="85"/>
      <c r="D352" s="83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</row>
    <row r="353" spans="1:26" ht="11.25" customHeight="1" x14ac:dyDescent="0.35">
      <c r="A353" s="83"/>
      <c r="B353" s="84"/>
      <c r="C353" s="85"/>
      <c r="D353" s="83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</row>
    <row r="354" spans="1:26" ht="11.25" customHeight="1" x14ac:dyDescent="0.35">
      <c r="A354" s="83"/>
      <c r="B354" s="84"/>
      <c r="C354" s="85"/>
      <c r="D354" s="83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</row>
    <row r="355" spans="1:26" ht="11.25" customHeight="1" x14ac:dyDescent="0.35">
      <c r="A355" s="83"/>
      <c r="B355" s="84"/>
      <c r="C355" s="85"/>
      <c r="D355" s="83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</row>
    <row r="356" spans="1:26" ht="11.25" customHeight="1" x14ac:dyDescent="0.35">
      <c r="A356" s="83"/>
      <c r="B356" s="84"/>
      <c r="C356" s="85"/>
      <c r="D356" s="83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</row>
    <row r="357" spans="1:26" ht="11.25" customHeight="1" x14ac:dyDescent="0.35">
      <c r="A357" s="83"/>
      <c r="B357" s="84"/>
      <c r="C357" s="85"/>
      <c r="D357" s="83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</row>
    <row r="358" spans="1:26" ht="11.25" customHeight="1" x14ac:dyDescent="0.35">
      <c r="A358" s="83"/>
      <c r="B358" s="84"/>
      <c r="C358" s="85"/>
      <c r="D358" s="83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</row>
    <row r="359" spans="1:26" ht="11.25" customHeight="1" x14ac:dyDescent="0.35">
      <c r="A359" s="83"/>
      <c r="B359" s="84"/>
      <c r="C359" s="85"/>
      <c r="D359" s="83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</row>
    <row r="360" spans="1:26" ht="11.25" customHeight="1" x14ac:dyDescent="0.35">
      <c r="A360" s="83"/>
      <c r="B360" s="84"/>
      <c r="C360" s="85"/>
      <c r="D360" s="83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</row>
    <row r="361" spans="1:26" ht="11.25" customHeight="1" x14ac:dyDescent="0.35">
      <c r="A361" s="83"/>
      <c r="B361" s="84"/>
      <c r="C361" s="85"/>
      <c r="D361" s="83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</row>
    <row r="362" spans="1:26" ht="11.25" customHeight="1" x14ac:dyDescent="0.35">
      <c r="A362" s="83"/>
      <c r="B362" s="84"/>
      <c r="C362" s="85"/>
      <c r="D362" s="83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</row>
    <row r="363" spans="1:26" ht="11.25" customHeight="1" x14ac:dyDescent="0.35">
      <c r="A363" s="83"/>
      <c r="B363" s="84"/>
      <c r="C363" s="85"/>
      <c r="D363" s="83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</row>
    <row r="364" spans="1:26" ht="11.25" customHeight="1" x14ac:dyDescent="0.35">
      <c r="A364" s="83"/>
      <c r="B364" s="84"/>
      <c r="C364" s="85"/>
      <c r="D364" s="83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</row>
    <row r="365" spans="1:26" ht="11.25" customHeight="1" x14ac:dyDescent="0.35">
      <c r="A365" s="83"/>
      <c r="B365" s="84"/>
      <c r="C365" s="85"/>
      <c r="D365" s="83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</row>
    <row r="366" spans="1:26" ht="11.25" customHeight="1" x14ac:dyDescent="0.35">
      <c r="A366" s="83"/>
      <c r="B366" s="84"/>
      <c r="C366" s="85"/>
      <c r="D366" s="83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</row>
    <row r="367" spans="1:26" ht="11.25" customHeight="1" x14ac:dyDescent="0.35">
      <c r="A367" s="83"/>
      <c r="B367" s="84"/>
      <c r="C367" s="85"/>
      <c r="D367" s="83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</row>
    <row r="368" spans="1:26" ht="11.25" customHeight="1" x14ac:dyDescent="0.35">
      <c r="A368" s="83"/>
      <c r="B368" s="84"/>
      <c r="C368" s="85"/>
      <c r="D368" s="83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</row>
    <row r="369" spans="1:26" ht="11.25" customHeight="1" x14ac:dyDescent="0.35">
      <c r="A369" s="83"/>
      <c r="B369" s="84"/>
      <c r="C369" s="85"/>
      <c r="D369" s="83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</row>
    <row r="370" spans="1:26" ht="11.25" customHeight="1" x14ac:dyDescent="0.35">
      <c r="A370" s="83"/>
      <c r="B370" s="84"/>
      <c r="C370" s="85"/>
      <c r="D370" s="83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</row>
    <row r="371" spans="1:26" ht="11.25" customHeight="1" x14ac:dyDescent="0.35">
      <c r="A371" s="83"/>
      <c r="B371" s="84"/>
      <c r="C371" s="85"/>
      <c r="D371" s="83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</row>
    <row r="372" spans="1:26" ht="11.25" customHeight="1" x14ac:dyDescent="0.35">
      <c r="A372" s="83"/>
      <c r="B372" s="84"/>
      <c r="C372" s="85"/>
      <c r="D372" s="83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</row>
    <row r="373" spans="1:26" ht="11.25" customHeight="1" x14ac:dyDescent="0.35">
      <c r="A373" s="83"/>
      <c r="B373" s="84"/>
      <c r="C373" s="85"/>
      <c r="D373" s="83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</row>
    <row r="374" spans="1:26" ht="11.25" customHeight="1" x14ac:dyDescent="0.35">
      <c r="A374" s="83"/>
      <c r="B374" s="84"/>
      <c r="C374" s="85"/>
      <c r="D374" s="83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</row>
    <row r="375" spans="1:26" ht="11.25" customHeight="1" x14ac:dyDescent="0.35">
      <c r="A375" s="83"/>
      <c r="B375" s="84"/>
      <c r="C375" s="85"/>
      <c r="D375" s="83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</row>
    <row r="376" spans="1:26" ht="11.25" customHeight="1" x14ac:dyDescent="0.35">
      <c r="A376" s="83"/>
      <c r="B376" s="84"/>
      <c r="C376" s="85"/>
      <c r="D376" s="83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</row>
    <row r="377" spans="1:26" ht="11.25" customHeight="1" x14ac:dyDescent="0.35">
      <c r="A377" s="83"/>
      <c r="B377" s="84"/>
      <c r="C377" s="85"/>
      <c r="D377" s="83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</row>
    <row r="378" spans="1:26" ht="11.25" customHeight="1" x14ac:dyDescent="0.35">
      <c r="A378" s="83"/>
      <c r="B378" s="84"/>
      <c r="C378" s="85"/>
      <c r="D378" s="83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</row>
    <row r="379" spans="1:26" ht="11.25" customHeight="1" x14ac:dyDescent="0.35">
      <c r="A379" s="83"/>
      <c r="B379" s="84"/>
      <c r="C379" s="85"/>
      <c r="D379" s="83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</row>
    <row r="380" spans="1:26" ht="11.25" customHeight="1" x14ac:dyDescent="0.35">
      <c r="A380" s="83"/>
      <c r="B380" s="84"/>
      <c r="C380" s="85"/>
      <c r="D380" s="83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</row>
    <row r="381" spans="1:26" ht="11.25" customHeight="1" x14ac:dyDescent="0.35">
      <c r="A381" s="83"/>
      <c r="B381" s="84"/>
      <c r="C381" s="85"/>
      <c r="D381" s="83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</row>
    <row r="382" spans="1:26" ht="11.25" customHeight="1" x14ac:dyDescent="0.35">
      <c r="A382" s="83"/>
      <c r="B382" s="84"/>
      <c r="C382" s="85"/>
      <c r="D382" s="83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</row>
    <row r="383" spans="1:26" ht="11.25" customHeight="1" x14ac:dyDescent="0.35">
      <c r="A383" s="83"/>
      <c r="B383" s="84"/>
      <c r="C383" s="85"/>
      <c r="D383" s="83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</row>
    <row r="384" spans="1:26" ht="11.25" customHeight="1" x14ac:dyDescent="0.35">
      <c r="A384" s="83"/>
      <c r="B384" s="84"/>
      <c r="C384" s="85"/>
      <c r="D384" s="83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</row>
    <row r="385" spans="1:26" ht="11.25" customHeight="1" x14ac:dyDescent="0.35">
      <c r="A385" s="83"/>
      <c r="B385" s="84"/>
      <c r="C385" s="85"/>
      <c r="D385" s="83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</row>
    <row r="386" spans="1:26" ht="11.25" customHeight="1" x14ac:dyDescent="0.35">
      <c r="A386" s="83"/>
      <c r="B386" s="84"/>
      <c r="C386" s="85"/>
      <c r="D386" s="83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</row>
    <row r="387" spans="1:26" ht="11.25" customHeight="1" x14ac:dyDescent="0.35">
      <c r="A387" s="83"/>
      <c r="B387" s="84"/>
      <c r="C387" s="85"/>
      <c r="D387" s="83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</row>
    <row r="388" spans="1:26" ht="11.25" customHeight="1" x14ac:dyDescent="0.35">
      <c r="A388" s="83"/>
      <c r="B388" s="84"/>
      <c r="C388" s="85"/>
      <c r="D388" s="83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</row>
    <row r="389" spans="1:26" ht="11.25" customHeight="1" x14ac:dyDescent="0.35">
      <c r="A389" s="83"/>
      <c r="B389" s="84"/>
      <c r="C389" s="85"/>
      <c r="D389" s="83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</row>
    <row r="390" spans="1:26" ht="11.25" customHeight="1" x14ac:dyDescent="0.35">
      <c r="A390" s="83"/>
      <c r="B390" s="84"/>
      <c r="C390" s="85"/>
      <c r="D390" s="83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</row>
    <row r="391" spans="1:26" ht="11.25" customHeight="1" x14ac:dyDescent="0.35">
      <c r="A391" s="83"/>
      <c r="B391" s="84"/>
      <c r="C391" s="85"/>
      <c r="D391" s="83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</row>
    <row r="392" spans="1:26" ht="11.25" customHeight="1" x14ac:dyDescent="0.35">
      <c r="A392" s="83"/>
      <c r="B392" s="84"/>
      <c r="C392" s="85"/>
      <c r="D392" s="83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</row>
    <row r="393" spans="1:26" ht="11.25" customHeight="1" x14ac:dyDescent="0.35">
      <c r="A393" s="83"/>
      <c r="B393" s="84"/>
      <c r="C393" s="85"/>
      <c r="D393" s="83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</row>
    <row r="394" spans="1:26" ht="11.25" customHeight="1" x14ac:dyDescent="0.35">
      <c r="A394" s="83"/>
      <c r="B394" s="84"/>
      <c r="C394" s="85"/>
      <c r="D394" s="83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</row>
    <row r="395" spans="1:26" ht="11.25" customHeight="1" x14ac:dyDescent="0.35">
      <c r="A395" s="83"/>
      <c r="B395" s="84"/>
      <c r="C395" s="85"/>
      <c r="D395" s="83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</row>
    <row r="396" spans="1:26" ht="11.25" customHeight="1" x14ac:dyDescent="0.35">
      <c r="A396" s="83"/>
      <c r="B396" s="84"/>
      <c r="C396" s="85"/>
      <c r="D396" s="83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</row>
    <row r="397" spans="1:26" ht="11.25" customHeight="1" x14ac:dyDescent="0.35">
      <c r="A397" s="83"/>
      <c r="B397" s="84"/>
      <c r="C397" s="85"/>
      <c r="D397" s="83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</row>
    <row r="398" spans="1:26" ht="11.25" customHeight="1" x14ac:dyDescent="0.35">
      <c r="A398" s="83"/>
      <c r="B398" s="84"/>
      <c r="C398" s="85"/>
      <c r="D398" s="83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</row>
    <row r="399" spans="1:26" ht="11.25" customHeight="1" x14ac:dyDescent="0.35">
      <c r="A399" s="83"/>
      <c r="B399" s="84"/>
      <c r="C399" s="85"/>
      <c r="D399" s="83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</row>
    <row r="400" spans="1:26" ht="11.25" customHeight="1" x14ac:dyDescent="0.35">
      <c r="A400" s="83"/>
      <c r="B400" s="84"/>
      <c r="C400" s="85"/>
      <c r="D400" s="83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</row>
    <row r="401" spans="1:26" ht="11.25" customHeight="1" x14ac:dyDescent="0.35">
      <c r="A401" s="83"/>
      <c r="B401" s="84"/>
      <c r="C401" s="85"/>
      <c r="D401" s="83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</row>
    <row r="402" spans="1:26" ht="11.25" customHeight="1" x14ac:dyDescent="0.35">
      <c r="A402" s="83"/>
      <c r="B402" s="84"/>
      <c r="C402" s="85"/>
      <c r="D402" s="83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</row>
    <row r="403" spans="1:26" ht="11.25" customHeight="1" x14ac:dyDescent="0.35">
      <c r="A403" s="83"/>
      <c r="B403" s="84"/>
      <c r="C403" s="85"/>
      <c r="D403" s="83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</row>
    <row r="404" spans="1:26" ht="11.25" customHeight="1" x14ac:dyDescent="0.35">
      <c r="A404" s="83"/>
      <c r="B404" s="84"/>
      <c r="C404" s="85"/>
      <c r="D404" s="83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</row>
    <row r="405" spans="1:26" ht="11.25" customHeight="1" x14ac:dyDescent="0.35">
      <c r="A405" s="83"/>
      <c r="B405" s="84"/>
      <c r="C405" s="85"/>
      <c r="D405" s="83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</row>
    <row r="406" spans="1:26" ht="11.25" customHeight="1" x14ac:dyDescent="0.35">
      <c r="A406" s="83"/>
      <c r="B406" s="84"/>
      <c r="C406" s="85"/>
      <c r="D406" s="83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</row>
    <row r="407" spans="1:26" ht="11.25" customHeight="1" x14ac:dyDescent="0.35">
      <c r="A407" s="83"/>
      <c r="B407" s="84"/>
      <c r="C407" s="85"/>
      <c r="D407" s="83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</row>
    <row r="408" spans="1:26" ht="11.25" customHeight="1" x14ac:dyDescent="0.35">
      <c r="A408" s="83"/>
      <c r="B408" s="84"/>
      <c r="C408" s="85"/>
      <c r="D408" s="83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</row>
    <row r="409" spans="1:26" ht="11.25" customHeight="1" x14ac:dyDescent="0.35">
      <c r="A409" s="83"/>
      <c r="B409" s="84"/>
      <c r="C409" s="85"/>
      <c r="D409" s="83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</row>
    <row r="410" spans="1:26" ht="11.25" customHeight="1" x14ac:dyDescent="0.35">
      <c r="A410" s="83"/>
      <c r="B410" s="84"/>
      <c r="C410" s="85"/>
      <c r="D410" s="83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</row>
    <row r="411" spans="1:26" ht="11.25" customHeight="1" x14ac:dyDescent="0.35">
      <c r="A411" s="83"/>
      <c r="B411" s="84"/>
      <c r="C411" s="85"/>
      <c r="D411" s="83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</row>
    <row r="412" spans="1:26" ht="11.25" customHeight="1" x14ac:dyDescent="0.35">
      <c r="A412" s="83"/>
      <c r="B412" s="84"/>
      <c r="C412" s="85"/>
      <c r="D412" s="83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</row>
    <row r="413" spans="1:26" ht="11.25" customHeight="1" x14ac:dyDescent="0.35">
      <c r="A413" s="83"/>
      <c r="B413" s="84"/>
      <c r="C413" s="85"/>
      <c r="D413" s="83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</row>
    <row r="414" spans="1:26" ht="11.25" customHeight="1" x14ac:dyDescent="0.35">
      <c r="A414" s="83"/>
      <c r="B414" s="84"/>
      <c r="C414" s="85"/>
      <c r="D414" s="83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</row>
    <row r="415" spans="1:26" ht="11.25" customHeight="1" x14ac:dyDescent="0.35">
      <c r="A415" s="83"/>
      <c r="B415" s="84"/>
      <c r="C415" s="85"/>
      <c r="D415" s="83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</row>
    <row r="416" spans="1:26" ht="11.25" customHeight="1" x14ac:dyDescent="0.35">
      <c r="A416" s="83"/>
      <c r="B416" s="84"/>
      <c r="C416" s="85"/>
      <c r="D416" s="83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</row>
    <row r="417" spans="1:26" ht="11.25" customHeight="1" x14ac:dyDescent="0.35">
      <c r="A417" s="83"/>
      <c r="B417" s="84"/>
      <c r="C417" s="85"/>
      <c r="D417" s="83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</row>
    <row r="418" spans="1:26" ht="11.25" customHeight="1" x14ac:dyDescent="0.35">
      <c r="A418" s="83"/>
      <c r="B418" s="84"/>
      <c r="C418" s="85"/>
      <c r="D418" s="83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</row>
    <row r="419" spans="1:26" ht="11.25" customHeight="1" x14ac:dyDescent="0.35">
      <c r="A419" s="83"/>
      <c r="B419" s="84"/>
      <c r="C419" s="85"/>
      <c r="D419" s="83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</row>
    <row r="420" spans="1:26" ht="11.25" customHeight="1" x14ac:dyDescent="0.35">
      <c r="A420" s="83"/>
      <c r="B420" s="84"/>
      <c r="C420" s="85"/>
      <c r="D420" s="83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</row>
    <row r="421" spans="1:26" ht="11.25" customHeight="1" x14ac:dyDescent="0.35">
      <c r="A421" s="83"/>
      <c r="B421" s="84"/>
      <c r="C421" s="85"/>
      <c r="D421" s="83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</row>
    <row r="422" spans="1:26" ht="11.25" customHeight="1" x14ac:dyDescent="0.35">
      <c r="A422" s="83"/>
      <c r="B422" s="84"/>
      <c r="C422" s="85"/>
      <c r="D422" s="83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</row>
    <row r="423" spans="1:26" ht="11.25" customHeight="1" x14ac:dyDescent="0.35">
      <c r="A423" s="83"/>
      <c r="B423" s="84"/>
      <c r="C423" s="85"/>
      <c r="D423" s="83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</row>
    <row r="424" spans="1:26" ht="11.25" customHeight="1" x14ac:dyDescent="0.35">
      <c r="A424" s="83"/>
      <c r="B424" s="84"/>
      <c r="C424" s="85"/>
      <c r="D424" s="83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</row>
    <row r="425" spans="1:26" ht="11.25" customHeight="1" x14ac:dyDescent="0.35">
      <c r="A425" s="83"/>
      <c r="B425" s="84"/>
      <c r="C425" s="85"/>
      <c r="D425" s="83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</row>
    <row r="426" spans="1:26" ht="11.25" customHeight="1" x14ac:dyDescent="0.35">
      <c r="A426" s="83"/>
      <c r="B426" s="84"/>
      <c r="C426" s="85"/>
      <c r="D426" s="83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</row>
    <row r="427" spans="1:26" ht="11.25" customHeight="1" x14ac:dyDescent="0.35">
      <c r="A427" s="83"/>
      <c r="B427" s="84"/>
      <c r="C427" s="85"/>
      <c r="D427" s="83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</row>
    <row r="428" spans="1:26" ht="11.25" customHeight="1" x14ac:dyDescent="0.35">
      <c r="A428" s="83"/>
      <c r="B428" s="84"/>
      <c r="C428" s="85"/>
      <c r="D428" s="83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</row>
    <row r="429" spans="1:26" ht="11.25" customHeight="1" x14ac:dyDescent="0.35">
      <c r="A429" s="83"/>
      <c r="B429" s="84"/>
      <c r="C429" s="85"/>
      <c r="D429" s="83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</row>
    <row r="430" spans="1:26" ht="11.25" customHeight="1" x14ac:dyDescent="0.35">
      <c r="A430" s="83"/>
      <c r="B430" s="84"/>
      <c r="C430" s="85"/>
      <c r="D430" s="83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</row>
    <row r="431" spans="1:26" ht="11.25" customHeight="1" x14ac:dyDescent="0.35">
      <c r="A431" s="83"/>
      <c r="B431" s="84"/>
      <c r="C431" s="85"/>
      <c r="D431" s="83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</row>
    <row r="432" spans="1:26" ht="11.25" customHeight="1" x14ac:dyDescent="0.35">
      <c r="A432" s="83"/>
      <c r="B432" s="84"/>
      <c r="C432" s="85"/>
      <c r="D432" s="83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</row>
    <row r="433" spans="1:26" ht="11.25" customHeight="1" x14ac:dyDescent="0.35">
      <c r="A433" s="83"/>
      <c r="B433" s="84"/>
      <c r="C433" s="85"/>
      <c r="D433" s="83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</row>
    <row r="434" spans="1:26" ht="11.25" customHeight="1" x14ac:dyDescent="0.35">
      <c r="A434" s="83"/>
      <c r="B434" s="84"/>
      <c r="C434" s="85"/>
      <c r="D434" s="83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</row>
    <row r="435" spans="1:26" ht="11.25" customHeight="1" x14ac:dyDescent="0.35">
      <c r="A435" s="83"/>
      <c r="B435" s="84"/>
      <c r="C435" s="85"/>
      <c r="D435" s="83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</row>
    <row r="436" spans="1:26" ht="11.25" customHeight="1" x14ac:dyDescent="0.35">
      <c r="A436" s="83"/>
      <c r="B436" s="84"/>
      <c r="C436" s="85"/>
      <c r="D436" s="83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</row>
    <row r="437" spans="1:26" ht="11.25" customHeight="1" x14ac:dyDescent="0.35">
      <c r="A437" s="83"/>
      <c r="B437" s="84"/>
      <c r="C437" s="85"/>
      <c r="D437" s="83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</row>
    <row r="438" spans="1:26" ht="11.25" customHeight="1" x14ac:dyDescent="0.35">
      <c r="A438" s="83"/>
      <c r="B438" s="84"/>
      <c r="C438" s="85"/>
      <c r="D438" s="83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</row>
    <row r="439" spans="1:26" ht="11.25" customHeight="1" x14ac:dyDescent="0.35">
      <c r="A439" s="83"/>
      <c r="B439" s="84"/>
      <c r="C439" s="85"/>
      <c r="D439" s="83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</row>
    <row r="440" spans="1:26" ht="11.25" customHeight="1" x14ac:dyDescent="0.35">
      <c r="A440" s="83"/>
      <c r="B440" s="84"/>
      <c r="C440" s="85"/>
      <c r="D440" s="83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</row>
    <row r="441" spans="1:26" ht="11.25" customHeight="1" x14ac:dyDescent="0.35">
      <c r="A441" s="83"/>
      <c r="B441" s="84"/>
      <c r="C441" s="85"/>
      <c r="D441" s="83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</row>
    <row r="442" spans="1:26" ht="11.25" customHeight="1" x14ac:dyDescent="0.35">
      <c r="A442" s="83"/>
      <c r="B442" s="84"/>
      <c r="C442" s="85"/>
      <c r="D442" s="83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</row>
    <row r="443" spans="1:26" ht="11.25" customHeight="1" x14ac:dyDescent="0.35">
      <c r="A443" s="83"/>
      <c r="B443" s="84"/>
      <c r="C443" s="85"/>
      <c r="D443" s="83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</row>
    <row r="444" spans="1:26" ht="11.25" customHeight="1" x14ac:dyDescent="0.35">
      <c r="A444" s="83"/>
      <c r="B444" s="84"/>
      <c r="C444" s="85"/>
      <c r="D444" s="83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</row>
    <row r="445" spans="1:26" ht="11.25" customHeight="1" x14ac:dyDescent="0.35">
      <c r="A445" s="83"/>
      <c r="B445" s="84"/>
      <c r="C445" s="85"/>
      <c r="D445" s="83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</row>
    <row r="446" spans="1:26" ht="11.25" customHeight="1" x14ac:dyDescent="0.35">
      <c r="A446" s="83"/>
      <c r="B446" s="84"/>
      <c r="C446" s="85"/>
      <c r="D446" s="83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</row>
    <row r="447" spans="1:26" ht="11.25" customHeight="1" x14ac:dyDescent="0.35">
      <c r="A447" s="83"/>
      <c r="B447" s="84"/>
      <c r="C447" s="85"/>
      <c r="D447" s="83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</row>
    <row r="448" spans="1:26" ht="11.25" customHeight="1" x14ac:dyDescent="0.35">
      <c r="A448" s="83"/>
      <c r="B448" s="84"/>
      <c r="C448" s="85"/>
      <c r="D448" s="83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</row>
    <row r="449" spans="1:26" ht="11.25" customHeight="1" x14ac:dyDescent="0.35">
      <c r="A449" s="83"/>
      <c r="B449" s="84"/>
      <c r="C449" s="85"/>
      <c r="D449" s="83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</row>
    <row r="450" spans="1:26" ht="11.25" customHeight="1" x14ac:dyDescent="0.35">
      <c r="A450" s="83"/>
      <c r="B450" s="84"/>
      <c r="C450" s="85"/>
      <c r="D450" s="83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</row>
    <row r="451" spans="1:26" ht="11.25" customHeight="1" x14ac:dyDescent="0.35">
      <c r="A451" s="83"/>
      <c r="B451" s="84"/>
      <c r="C451" s="85"/>
      <c r="D451" s="83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</row>
    <row r="452" spans="1:26" ht="11.25" customHeight="1" x14ac:dyDescent="0.35">
      <c r="A452" s="83"/>
      <c r="B452" s="84"/>
      <c r="C452" s="85"/>
      <c r="D452" s="83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</row>
    <row r="453" spans="1:26" ht="11.25" customHeight="1" x14ac:dyDescent="0.35">
      <c r="A453" s="83"/>
      <c r="B453" s="84"/>
      <c r="C453" s="85"/>
      <c r="D453" s="83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</row>
    <row r="454" spans="1:26" ht="11.25" customHeight="1" x14ac:dyDescent="0.35">
      <c r="A454" s="83"/>
      <c r="B454" s="84"/>
      <c r="C454" s="85"/>
      <c r="D454" s="83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</row>
    <row r="455" spans="1:26" ht="11.25" customHeight="1" x14ac:dyDescent="0.35">
      <c r="A455" s="83"/>
      <c r="B455" s="84"/>
      <c r="C455" s="85"/>
      <c r="D455" s="83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</row>
    <row r="456" spans="1:26" ht="11.25" customHeight="1" x14ac:dyDescent="0.35">
      <c r="A456" s="83"/>
      <c r="B456" s="84"/>
      <c r="C456" s="85"/>
      <c r="D456" s="83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</row>
    <row r="457" spans="1:26" ht="11.25" customHeight="1" x14ac:dyDescent="0.35">
      <c r="A457" s="83"/>
      <c r="B457" s="84"/>
      <c r="C457" s="85"/>
      <c r="D457" s="83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</row>
    <row r="458" spans="1:26" ht="11.25" customHeight="1" x14ac:dyDescent="0.35">
      <c r="A458" s="83"/>
      <c r="B458" s="84"/>
      <c r="C458" s="85"/>
      <c r="D458" s="83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</row>
    <row r="459" spans="1:26" ht="11.25" customHeight="1" x14ac:dyDescent="0.35">
      <c r="A459" s="83"/>
      <c r="B459" s="84"/>
      <c r="C459" s="85"/>
      <c r="D459" s="83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</row>
    <row r="460" spans="1:26" ht="11.25" customHeight="1" x14ac:dyDescent="0.35">
      <c r="A460" s="83"/>
      <c r="B460" s="84"/>
      <c r="C460" s="85"/>
      <c r="D460" s="83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</row>
    <row r="461" spans="1:26" ht="11.25" customHeight="1" x14ac:dyDescent="0.35">
      <c r="A461" s="83"/>
      <c r="B461" s="84"/>
      <c r="C461" s="85"/>
      <c r="D461" s="83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</row>
    <row r="462" spans="1:26" ht="11.25" customHeight="1" x14ac:dyDescent="0.35">
      <c r="A462" s="83"/>
      <c r="B462" s="84"/>
      <c r="C462" s="85"/>
      <c r="D462" s="83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</row>
    <row r="463" spans="1:26" ht="11.25" customHeight="1" x14ac:dyDescent="0.35">
      <c r="A463" s="83"/>
      <c r="B463" s="84"/>
      <c r="C463" s="85"/>
      <c r="D463" s="83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</row>
    <row r="464" spans="1:26" ht="11.25" customHeight="1" x14ac:dyDescent="0.35">
      <c r="A464" s="83"/>
      <c r="B464" s="84"/>
      <c r="C464" s="85"/>
      <c r="D464" s="83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</row>
    <row r="465" spans="1:26" ht="11.25" customHeight="1" x14ac:dyDescent="0.35">
      <c r="A465" s="83"/>
      <c r="B465" s="84"/>
      <c r="C465" s="85"/>
      <c r="D465" s="83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</row>
    <row r="466" spans="1:26" ht="11.25" customHeight="1" x14ac:dyDescent="0.35">
      <c r="A466" s="83"/>
      <c r="B466" s="84"/>
      <c r="C466" s="85"/>
      <c r="D466" s="83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</row>
    <row r="467" spans="1:26" ht="11.25" customHeight="1" x14ac:dyDescent="0.35">
      <c r="A467" s="83"/>
      <c r="B467" s="84"/>
      <c r="C467" s="85"/>
      <c r="D467" s="83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</row>
    <row r="468" spans="1:26" ht="11.25" customHeight="1" x14ac:dyDescent="0.35">
      <c r="A468" s="83"/>
      <c r="B468" s="84"/>
      <c r="C468" s="85"/>
      <c r="D468" s="83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</row>
    <row r="469" spans="1:26" ht="11.25" customHeight="1" x14ac:dyDescent="0.35">
      <c r="A469" s="83"/>
      <c r="B469" s="84"/>
      <c r="C469" s="85"/>
      <c r="D469" s="83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</row>
    <row r="470" spans="1:26" ht="11.25" customHeight="1" x14ac:dyDescent="0.35">
      <c r="A470" s="83"/>
      <c r="B470" s="84"/>
      <c r="C470" s="85"/>
      <c r="D470" s="83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</row>
    <row r="471" spans="1:26" ht="11.25" customHeight="1" x14ac:dyDescent="0.35">
      <c r="A471" s="83"/>
      <c r="B471" s="84"/>
      <c r="C471" s="85"/>
      <c r="D471" s="83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</row>
    <row r="472" spans="1:26" ht="11.25" customHeight="1" x14ac:dyDescent="0.35">
      <c r="A472" s="83"/>
      <c r="B472" s="84"/>
      <c r="C472" s="85"/>
      <c r="D472" s="83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</row>
    <row r="473" spans="1:26" ht="11.25" customHeight="1" x14ac:dyDescent="0.35">
      <c r="A473" s="83"/>
      <c r="B473" s="84"/>
      <c r="C473" s="85"/>
      <c r="D473" s="83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</row>
    <row r="474" spans="1:26" ht="11.25" customHeight="1" x14ac:dyDescent="0.35">
      <c r="A474" s="83"/>
      <c r="B474" s="84"/>
      <c r="C474" s="85"/>
      <c r="D474" s="83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</row>
    <row r="475" spans="1:26" ht="11.25" customHeight="1" x14ac:dyDescent="0.35">
      <c r="A475" s="83"/>
      <c r="B475" s="84"/>
      <c r="C475" s="85"/>
      <c r="D475" s="83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</row>
    <row r="476" spans="1:26" ht="11.25" customHeight="1" x14ac:dyDescent="0.35">
      <c r="A476" s="83"/>
      <c r="B476" s="84"/>
      <c r="C476" s="85"/>
      <c r="D476" s="83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</row>
    <row r="477" spans="1:26" ht="11.25" customHeight="1" x14ac:dyDescent="0.35">
      <c r="A477" s="83"/>
      <c r="B477" s="84"/>
      <c r="C477" s="85"/>
      <c r="D477" s="83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</row>
    <row r="478" spans="1:26" ht="11.25" customHeight="1" x14ac:dyDescent="0.35">
      <c r="A478" s="83"/>
      <c r="B478" s="84"/>
      <c r="C478" s="85"/>
      <c r="D478" s="83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</row>
    <row r="479" spans="1:26" ht="11.25" customHeight="1" x14ac:dyDescent="0.35">
      <c r="A479" s="83"/>
      <c r="B479" s="84"/>
      <c r="C479" s="85"/>
      <c r="D479" s="83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</row>
    <row r="480" spans="1:26" ht="11.25" customHeight="1" x14ac:dyDescent="0.35">
      <c r="A480" s="83"/>
      <c r="B480" s="84"/>
      <c r="C480" s="85"/>
      <c r="D480" s="83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</row>
    <row r="481" spans="1:26" ht="11.25" customHeight="1" x14ac:dyDescent="0.35">
      <c r="A481" s="83"/>
      <c r="B481" s="84"/>
      <c r="C481" s="85"/>
      <c r="D481" s="83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</row>
    <row r="482" spans="1:26" ht="11.25" customHeight="1" x14ac:dyDescent="0.35">
      <c r="A482" s="83"/>
      <c r="B482" s="84"/>
      <c r="C482" s="85"/>
      <c r="D482" s="83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</row>
    <row r="483" spans="1:26" ht="11.25" customHeight="1" x14ac:dyDescent="0.35">
      <c r="A483" s="83"/>
      <c r="B483" s="84"/>
      <c r="C483" s="85"/>
      <c r="D483" s="83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</row>
    <row r="484" spans="1:26" ht="11.25" customHeight="1" x14ac:dyDescent="0.35">
      <c r="A484" s="83"/>
      <c r="B484" s="84"/>
      <c r="C484" s="85"/>
      <c r="D484" s="83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</row>
    <row r="485" spans="1:26" ht="11.25" customHeight="1" x14ac:dyDescent="0.35">
      <c r="A485" s="83"/>
      <c r="B485" s="84"/>
      <c r="C485" s="85"/>
      <c r="D485" s="83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</row>
    <row r="486" spans="1:26" ht="11.25" customHeight="1" x14ac:dyDescent="0.35">
      <c r="A486" s="83"/>
      <c r="B486" s="84"/>
      <c r="C486" s="85"/>
      <c r="D486" s="83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</row>
    <row r="487" spans="1:26" ht="11.25" customHeight="1" x14ac:dyDescent="0.35">
      <c r="A487" s="83"/>
      <c r="B487" s="84"/>
      <c r="C487" s="85"/>
      <c r="D487" s="83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</row>
    <row r="488" spans="1:26" ht="11.25" customHeight="1" x14ac:dyDescent="0.35">
      <c r="A488" s="83"/>
      <c r="B488" s="84"/>
      <c r="C488" s="85"/>
      <c r="D488" s="83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</row>
    <row r="489" spans="1:26" ht="11.25" customHeight="1" x14ac:dyDescent="0.35">
      <c r="A489" s="83"/>
      <c r="B489" s="84"/>
      <c r="C489" s="85"/>
      <c r="D489" s="83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</row>
    <row r="490" spans="1:26" ht="11.25" customHeight="1" x14ac:dyDescent="0.35">
      <c r="A490" s="83"/>
      <c r="B490" s="84"/>
      <c r="C490" s="85"/>
      <c r="D490" s="83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</row>
    <row r="491" spans="1:26" ht="11.25" customHeight="1" x14ac:dyDescent="0.35">
      <c r="A491" s="83"/>
      <c r="B491" s="84"/>
      <c r="C491" s="85"/>
      <c r="D491" s="83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</row>
    <row r="492" spans="1:26" ht="11.25" customHeight="1" x14ac:dyDescent="0.35">
      <c r="A492" s="83"/>
      <c r="B492" s="84"/>
      <c r="C492" s="85"/>
      <c r="D492" s="83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</row>
    <row r="493" spans="1:26" ht="11.25" customHeight="1" x14ac:dyDescent="0.35">
      <c r="A493" s="83"/>
      <c r="B493" s="84"/>
      <c r="C493" s="85"/>
      <c r="D493" s="83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</row>
    <row r="494" spans="1:26" ht="11.25" customHeight="1" x14ac:dyDescent="0.35">
      <c r="A494" s="83"/>
      <c r="B494" s="84"/>
      <c r="C494" s="85"/>
      <c r="D494" s="83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</row>
    <row r="495" spans="1:26" ht="11.25" customHeight="1" x14ac:dyDescent="0.35">
      <c r="A495" s="83"/>
      <c r="B495" s="84"/>
      <c r="C495" s="85"/>
      <c r="D495" s="83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</row>
    <row r="496" spans="1:26" ht="11.25" customHeight="1" x14ac:dyDescent="0.35">
      <c r="A496" s="83"/>
      <c r="B496" s="84"/>
      <c r="C496" s="85"/>
      <c r="D496" s="83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</row>
    <row r="497" spans="1:26" ht="11.25" customHeight="1" x14ac:dyDescent="0.35">
      <c r="A497" s="83"/>
      <c r="B497" s="84"/>
      <c r="C497" s="85"/>
      <c r="D497" s="83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</row>
    <row r="498" spans="1:26" ht="11.25" customHeight="1" x14ac:dyDescent="0.35">
      <c r="A498" s="83"/>
      <c r="B498" s="84"/>
      <c r="C498" s="85"/>
      <c r="D498" s="83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</row>
    <row r="499" spans="1:26" ht="11.25" customHeight="1" x14ac:dyDescent="0.35">
      <c r="A499" s="83"/>
      <c r="B499" s="84"/>
      <c r="C499" s="85"/>
      <c r="D499" s="83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</row>
    <row r="500" spans="1:26" ht="11.25" customHeight="1" x14ac:dyDescent="0.35">
      <c r="A500" s="83"/>
      <c r="B500" s="84"/>
      <c r="C500" s="85"/>
      <c r="D500" s="83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</row>
    <row r="501" spans="1:26" ht="11.25" customHeight="1" x14ac:dyDescent="0.35">
      <c r="A501" s="83"/>
      <c r="B501" s="84"/>
      <c r="C501" s="85"/>
      <c r="D501" s="83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</row>
    <row r="502" spans="1:26" ht="11.25" customHeight="1" x14ac:dyDescent="0.35">
      <c r="A502" s="83"/>
      <c r="B502" s="84"/>
      <c r="C502" s="85"/>
      <c r="D502" s="83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</row>
    <row r="503" spans="1:26" ht="11.25" customHeight="1" x14ac:dyDescent="0.35">
      <c r="A503" s="83"/>
      <c r="B503" s="84"/>
      <c r="C503" s="85"/>
      <c r="D503" s="83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</row>
    <row r="504" spans="1:26" ht="11.25" customHeight="1" x14ac:dyDescent="0.35">
      <c r="A504" s="83"/>
      <c r="B504" s="84"/>
      <c r="C504" s="85"/>
      <c r="D504" s="83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</row>
    <row r="505" spans="1:26" ht="11.25" customHeight="1" x14ac:dyDescent="0.35">
      <c r="A505" s="83"/>
      <c r="B505" s="84"/>
      <c r="C505" s="85"/>
      <c r="D505" s="83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</row>
    <row r="506" spans="1:26" ht="11.25" customHeight="1" x14ac:dyDescent="0.35">
      <c r="A506" s="83"/>
      <c r="B506" s="84"/>
      <c r="C506" s="85"/>
      <c r="D506" s="83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</row>
    <row r="507" spans="1:26" ht="11.25" customHeight="1" x14ac:dyDescent="0.35">
      <c r="A507" s="83"/>
      <c r="B507" s="84"/>
      <c r="C507" s="85"/>
      <c r="D507" s="83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</row>
    <row r="508" spans="1:26" ht="11.25" customHeight="1" x14ac:dyDescent="0.35">
      <c r="A508" s="83"/>
      <c r="B508" s="84"/>
      <c r="C508" s="85"/>
      <c r="D508" s="83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</row>
    <row r="509" spans="1:26" ht="11.25" customHeight="1" x14ac:dyDescent="0.35">
      <c r="A509" s="83"/>
      <c r="B509" s="84"/>
      <c r="C509" s="85"/>
      <c r="D509" s="83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</row>
    <row r="510" spans="1:26" ht="11.25" customHeight="1" x14ac:dyDescent="0.35">
      <c r="A510" s="83"/>
      <c r="B510" s="84"/>
      <c r="C510" s="85"/>
      <c r="D510" s="83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</row>
    <row r="511" spans="1:26" ht="11.25" customHeight="1" x14ac:dyDescent="0.35">
      <c r="A511" s="83"/>
      <c r="B511" s="84"/>
      <c r="C511" s="85"/>
      <c r="D511" s="83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</row>
    <row r="512" spans="1:26" ht="11.25" customHeight="1" x14ac:dyDescent="0.35">
      <c r="A512" s="83"/>
      <c r="B512" s="84"/>
      <c r="C512" s="85"/>
      <c r="D512" s="83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</row>
    <row r="513" spans="1:26" ht="11.25" customHeight="1" x14ac:dyDescent="0.35">
      <c r="A513" s="83"/>
      <c r="B513" s="84"/>
      <c r="C513" s="85"/>
      <c r="D513" s="83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</row>
    <row r="514" spans="1:26" ht="11.25" customHeight="1" x14ac:dyDescent="0.35">
      <c r="A514" s="83"/>
      <c r="B514" s="84"/>
      <c r="C514" s="85"/>
      <c r="D514" s="83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</row>
    <row r="515" spans="1:26" ht="11.25" customHeight="1" x14ac:dyDescent="0.35">
      <c r="A515" s="83"/>
      <c r="B515" s="84"/>
      <c r="C515" s="85"/>
      <c r="D515" s="83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</row>
    <row r="516" spans="1:26" ht="11.25" customHeight="1" x14ac:dyDescent="0.35">
      <c r="A516" s="83"/>
      <c r="B516" s="84"/>
      <c r="C516" s="85"/>
      <c r="D516" s="83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</row>
    <row r="517" spans="1:26" ht="11.25" customHeight="1" x14ac:dyDescent="0.35">
      <c r="A517" s="83"/>
      <c r="B517" s="84"/>
      <c r="C517" s="85"/>
      <c r="D517" s="83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</row>
    <row r="518" spans="1:26" ht="11.25" customHeight="1" x14ac:dyDescent="0.35">
      <c r="A518" s="83"/>
      <c r="B518" s="84"/>
      <c r="C518" s="85"/>
      <c r="D518" s="83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</row>
    <row r="519" spans="1:26" ht="11.25" customHeight="1" x14ac:dyDescent="0.35">
      <c r="A519" s="83"/>
      <c r="B519" s="84"/>
      <c r="C519" s="85"/>
      <c r="D519" s="83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</row>
    <row r="520" spans="1:26" ht="11.25" customHeight="1" x14ac:dyDescent="0.35">
      <c r="A520" s="83"/>
      <c r="B520" s="84"/>
      <c r="C520" s="85"/>
      <c r="D520" s="83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</row>
    <row r="521" spans="1:26" ht="11.25" customHeight="1" x14ac:dyDescent="0.35">
      <c r="A521" s="83"/>
      <c r="B521" s="84"/>
      <c r="C521" s="85"/>
      <c r="D521" s="83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</row>
    <row r="522" spans="1:26" ht="11.25" customHeight="1" x14ac:dyDescent="0.35">
      <c r="A522" s="83"/>
      <c r="B522" s="84"/>
      <c r="C522" s="85"/>
      <c r="D522" s="83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</row>
    <row r="523" spans="1:26" ht="11.25" customHeight="1" x14ac:dyDescent="0.35">
      <c r="A523" s="83"/>
      <c r="B523" s="84"/>
      <c r="C523" s="85"/>
      <c r="D523" s="83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</row>
    <row r="524" spans="1:26" ht="11.25" customHeight="1" x14ac:dyDescent="0.35">
      <c r="A524" s="83"/>
      <c r="B524" s="84"/>
      <c r="C524" s="85"/>
      <c r="D524" s="83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</row>
    <row r="525" spans="1:26" ht="11.25" customHeight="1" x14ac:dyDescent="0.35">
      <c r="A525" s="83"/>
      <c r="B525" s="84"/>
      <c r="C525" s="85"/>
      <c r="D525" s="83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</row>
    <row r="526" spans="1:26" ht="11.25" customHeight="1" x14ac:dyDescent="0.35">
      <c r="A526" s="83"/>
      <c r="B526" s="84"/>
      <c r="C526" s="85"/>
      <c r="D526" s="83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</row>
    <row r="527" spans="1:26" ht="11.25" customHeight="1" x14ac:dyDescent="0.35">
      <c r="A527" s="83"/>
      <c r="B527" s="84"/>
      <c r="C527" s="85"/>
      <c r="D527" s="83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</row>
    <row r="528" spans="1:26" ht="11.25" customHeight="1" x14ac:dyDescent="0.35">
      <c r="A528" s="83"/>
      <c r="B528" s="84"/>
      <c r="C528" s="85"/>
      <c r="D528" s="83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</row>
    <row r="529" spans="1:26" ht="11.25" customHeight="1" x14ac:dyDescent="0.35">
      <c r="A529" s="83"/>
      <c r="B529" s="84"/>
      <c r="C529" s="85"/>
      <c r="D529" s="83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</row>
    <row r="530" spans="1:26" ht="11.25" customHeight="1" x14ac:dyDescent="0.35">
      <c r="A530" s="83"/>
      <c r="B530" s="84"/>
      <c r="C530" s="85"/>
      <c r="D530" s="83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</row>
    <row r="531" spans="1:26" ht="11.25" customHeight="1" x14ac:dyDescent="0.35">
      <c r="A531" s="83"/>
      <c r="B531" s="84"/>
      <c r="C531" s="85"/>
      <c r="D531" s="83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</row>
    <row r="532" spans="1:26" ht="11.25" customHeight="1" x14ac:dyDescent="0.35">
      <c r="A532" s="83"/>
      <c r="B532" s="84"/>
      <c r="C532" s="85"/>
      <c r="D532" s="83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</row>
    <row r="533" spans="1:26" ht="11.25" customHeight="1" x14ac:dyDescent="0.35">
      <c r="A533" s="83"/>
      <c r="B533" s="84"/>
      <c r="C533" s="85"/>
      <c r="D533" s="83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</row>
    <row r="534" spans="1:26" ht="11.25" customHeight="1" x14ac:dyDescent="0.35">
      <c r="A534" s="83"/>
      <c r="B534" s="84"/>
      <c r="C534" s="85"/>
      <c r="D534" s="83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</row>
    <row r="535" spans="1:26" ht="11.25" customHeight="1" x14ac:dyDescent="0.35">
      <c r="A535" s="83"/>
      <c r="B535" s="84"/>
      <c r="C535" s="85"/>
      <c r="D535" s="83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</row>
    <row r="536" spans="1:26" ht="11.25" customHeight="1" x14ac:dyDescent="0.35">
      <c r="A536" s="83"/>
      <c r="B536" s="84"/>
      <c r="C536" s="85"/>
      <c r="D536" s="83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</row>
    <row r="537" spans="1:26" ht="11.25" customHeight="1" x14ac:dyDescent="0.35">
      <c r="A537" s="83"/>
      <c r="B537" s="84"/>
      <c r="C537" s="85"/>
      <c r="D537" s="83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</row>
    <row r="538" spans="1:26" ht="11.25" customHeight="1" x14ac:dyDescent="0.35">
      <c r="A538" s="83"/>
      <c r="B538" s="84"/>
      <c r="C538" s="85"/>
      <c r="D538" s="83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</row>
    <row r="539" spans="1:26" ht="11.25" customHeight="1" x14ac:dyDescent="0.35">
      <c r="A539" s="83"/>
      <c r="B539" s="84"/>
      <c r="C539" s="85"/>
      <c r="D539" s="83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</row>
    <row r="540" spans="1:26" ht="11.25" customHeight="1" x14ac:dyDescent="0.35">
      <c r="A540" s="83"/>
      <c r="B540" s="84"/>
      <c r="C540" s="85"/>
      <c r="D540" s="83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</row>
    <row r="541" spans="1:26" ht="11.25" customHeight="1" x14ac:dyDescent="0.35">
      <c r="A541" s="83"/>
      <c r="B541" s="84"/>
      <c r="C541" s="85"/>
      <c r="D541" s="83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</row>
    <row r="542" spans="1:26" ht="11.25" customHeight="1" x14ac:dyDescent="0.35">
      <c r="A542" s="83"/>
      <c r="B542" s="84"/>
      <c r="C542" s="85"/>
      <c r="D542" s="83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</row>
    <row r="543" spans="1:26" ht="11.25" customHeight="1" x14ac:dyDescent="0.35">
      <c r="A543" s="83"/>
      <c r="B543" s="84"/>
      <c r="C543" s="85"/>
      <c r="D543" s="83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</row>
    <row r="544" spans="1:26" ht="11.25" customHeight="1" x14ac:dyDescent="0.35">
      <c r="A544" s="83"/>
      <c r="B544" s="84"/>
      <c r="C544" s="85"/>
      <c r="D544" s="83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</row>
    <row r="545" spans="1:26" ht="11.25" customHeight="1" x14ac:dyDescent="0.35">
      <c r="A545" s="83"/>
      <c r="B545" s="84"/>
      <c r="C545" s="85"/>
      <c r="D545" s="83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</row>
    <row r="546" spans="1:26" ht="11.25" customHeight="1" x14ac:dyDescent="0.35">
      <c r="A546" s="83"/>
      <c r="B546" s="84"/>
      <c r="C546" s="85"/>
      <c r="D546" s="83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</row>
    <row r="547" spans="1:26" ht="11.25" customHeight="1" x14ac:dyDescent="0.35">
      <c r="A547" s="83"/>
      <c r="B547" s="84"/>
      <c r="C547" s="85"/>
      <c r="D547" s="83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</row>
    <row r="548" spans="1:26" ht="11.25" customHeight="1" x14ac:dyDescent="0.35">
      <c r="A548" s="83"/>
      <c r="B548" s="84"/>
      <c r="C548" s="85"/>
      <c r="D548" s="83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</row>
    <row r="549" spans="1:26" ht="11.25" customHeight="1" x14ac:dyDescent="0.35">
      <c r="A549" s="83"/>
      <c r="B549" s="84"/>
      <c r="C549" s="85"/>
      <c r="D549" s="83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</row>
    <row r="550" spans="1:26" ht="11.25" customHeight="1" x14ac:dyDescent="0.35">
      <c r="A550" s="83"/>
      <c r="B550" s="84"/>
      <c r="C550" s="85"/>
      <c r="D550" s="83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</row>
    <row r="551" spans="1:26" ht="11.25" customHeight="1" x14ac:dyDescent="0.35">
      <c r="A551" s="83"/>
      <c r="B551" s="84"/>
      <c r="C551" s="85"/>
      <c r="D551" s="83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</row>
    <row r="552" spans="1:26" ht="11.25" customHeight="1" x14ac:dyDescent="0.35">
      <c r="A552" s="83"/>
      <c r="B552" s="84"/>
      <c r="C552" s="85"/>
      <c r="D552" s="83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</row>
    <row r="553" spans="1:26" ht="11.25" customHeight="1" x14ac:dyDescent="0.35">
      <c r="A553" s="83"/>
      <c r="B553" s="84"/>
      <c r="C553" s="85"/>
      <c r="D553" s="83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</row>
    <row r="554" spans="1:26" ht="11.25" customHeight="1" x14ac:dyDescent="0.35">
      <c r="A554" s="83"/>
      <c r="B554" s="84"/>
      <c r="C554" s="85"/>
      <c r="D554" s="83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</row>
    <row r="555" spans="1:26" ht="11.25" customHeight="1" x14ac:dyDescent="0.35">
      <c r="A555" s="83"/>
      <c r="B555" s="84"/>
      <c r="C555" s="85"/>
      <c r="D555" s="83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</row>
    <row r="556" spans="1:26" ht="11.25" customHeight="1" x14ac:dyDescent="0.35">
      <c r="A556" s="83"/>
      <c r="B556" s="84"/>
      <c r="C556" s="85"/>
      <c r="D556" s="83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</row>
    <row r="557" spans="1:26" ht="11.25" customHeight="1" x14ac:dyDescent="0.35">
      <c r="A557" s="83"/>
      <c r="B557" s="84"/>
      <c r="C557" s="85"/>
      <c r="D557" s="83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</row>
    <row r="558" spans="1:26" ht="11.25" customHeight="1" x14ac:dyDescent="0.35">
      <c r="A558" s="83"/>
      <c r="B558" s="84"/>
      <c r="C558" s="85"/>
      <c r="D558" s="83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</row>
    <row r="559" spans="1:26" ht="11.25" customHeight="1" x14ac:dyDescent="0.35">
      <c r="A559" s="83"/>
      <c r="B559" s="84"/>
      <c r="C559" s="85"/>
      <c r="D559" s="83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</row>
    <row r="560" spans="1:26" ht="11.25" customHeight="1" x14ac:dyDescent="0.35">
      <c r="A560" s="83"/>
      <c r="B560" s="84"/>
      <c r="C560" s="85"/>
      <c r="D560" s="83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</row>
    <row r="561" spans="1:26" ht="11.25" customHeight="1" x14ac:dyDescent="0.35">
      <c r="A561" s="83"/>
      <c r="B561" s="84"/>
      <c r="C561" s="85"/>
      <c r="D561" s="83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</row>
    <row r="562" spans="1:26" ht="11.25" customHeight="1" x14ac:dyDescent="0.35">
      <c r="A562" s="83"/>
      <c r="B562" s="84"/>
      <c r="C562" s="85"/>
      <c r="D562" s="83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</row>
    <row r="563" spans="1:26" ht="11.25" customHeight="1" x14ac:dyDescent="0.35">
      <c r="A563" s="83"/>
      <c r="B563" s="84"/>
      <c r="C563" s="85"/>
      <c r="D563" s="83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</row>
    <row r="564" spans="1:26" ht="11.25" customHeight="1" x14ac:dyDescent="0.35">
      <c r="A564" s="83"/>
      <c r="B564" s="84"/>
      <c r="C564" s="85"/>
      <c r="D564" s="83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</row>
    <row r="565" spans="1:26" ht="11.25" customHeight="1" x14ac:dyDescent="0.35">
      <c r="A565" s="83"/>
      <c r="B565" s="84"/>
      <c r="C565" s="85"/>
      <c r="D565" s="83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</row>
    <row r="566" spans="1:26" ht="11.25" customHeight="1" x14ac:dyDescent="0.35">
      <c r="A566" s="83"/>
      <c r="B566" s="84"/>
      <c r="C566" s="85"/>
      <c r="D566" s="83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</row>
    <row r="567" spans="1:26" ht="11.25" customHeight="1" x14ac:dyDescent="0.35">
      <c r="A567" s="83"/>
      <c r="B567" s="84"/>
      <c r="C567" s="85"/>
      <c r="D567" s="83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</row>
    <row r="568" spans="1:26" ht="11.25" customHeight="1" x14ac:dyDescent="0.35">
      <c r="A568" s="83"/>
      <c r="B568" s="84"/>
      <c r="C568" s="85"/>
      <c r="D568" s="83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</row>
    <row r="569" spans="1:26" ht="11.25" customHeight="1" x14ac:dyDescent="0.35">
      <c r="A569" s="83"/>
      <c r="B569" s="84"/>
      <c r="C569" s="85"/>
      <c r="D569" s="83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</row>
    <row r="570" spans="1:26" ht="11.25" customHeight="1" x14ac:dyDescent="0.35">
      <c r="A570" s="83"/>
      <c r="B570" s="84"/>
      <c r="C570" s="85"/>
      <c r="D570" s="83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</row>
    <row r="571" spans="1:26" ht="11.25" customHeight="1" x14ac:dyDescent="0.35">
      <c r="A571" s="83"/>
      <c r="B571" s="84"/>
      <c r="C571" s="85"/>
      <c r="D571" s="83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</row>
    <row r="572" spans="1:26" ht="11.25" customHeight="1" x14ac:dyDescent="0.35">
      <c r="A572" s="83"/>
      <c r="B572" s="84"/>
      <c r="C572" s="85"/>
      <c r="D572" s="83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</row>
    <row r="573" spans="1:26" ht="11.25" customHeight="1" x14ac:dyDescent="0.35">
      <c r="A573" s="83"/>
      <c r="B573" s="84"/>
      <c r="C573" s="85"/>
      <c r="D573" s="83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</row>
    <row r="574" spans="1:26" ht="11.25" customHeight="1" x14ac:dyDescent="0.35">
      <c r="A574" s="83"/>
      <c r="B574" s="84"/>
      <c r="C574" s="85"/>
      <c r="D574" s="83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</row>
    <row r="575" spans="1:26" ht="11.25" customHeight="1" x14ac:dyDescent="0.35">
      <c r="A575" s="83"/>
      <c r="B575" s="84"/>
      <c r="C575" s="85"/>
      <c r="D575" s="83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</row>
    <row r="576" spans="1:26" ht="11.25" customHeight="1" x14ac:dyDescent="0.35">
      <c r="A576" s="83"/>
      <c r="B576" s="84"/>
      <c r="C576" s="85"/>
      <c r="D576" s="83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</row>
    <row r="577" spans="1:26" ht="11.25" customHeight="1" x14ac:dyDescent="0.35">
      <c r="A577" s="83"/>
      <c r="B577" s="84"/>
      <c r="C577" s="85"/>
      <c r="D577" s="83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</row>
    <row r="578" spans="1:26" ht="11.25" customHeight="1" x14ac:dyDescent="0.35">
      <c r="A578" s="83"/>
      <c r="B578" s="84"/>
      <c r="C578" s="85"/>
      <c r="D578" s="83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</row>
    <row r="579" spans="1:26" ht="11.25" customHeight="1" x14ac:dyDescent="0.35">
      <c r="A579" s="83"/>
      <c r="B579" s="84"/>
      <c r="C579" s="85"/>
      <c r="D579" s="83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</row>
    <row r="580" spans="1:26" ht="11.25" customHeight="1" x14ac:dyDescent="0.35">
      <c r="A580" s="83"/>
      <c r="B580" s="84"/>
      <c r="C580" s="85"/>
      <c r="D580" s="83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</row>
    <row r="581" spans="1:26" ht="11.25" customHeight="1" x14ac:dyDescent="0.35">
      <c r="A581" s="83"/>
      <c r="B581" s="84"/>
      <c r="C581" s="85"/>
      <c r="D581" s="83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</row>
    <row r="582" spans="1:26" ht="11.25" customHeight="1" x14ac:dyDescent="0.35">
      <c r="A582" s="83"/>
      <c r="B582" s="84"/>
      <c r="C582" s="85"/>
      <c r="D582" s="83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</row>
    <row r="583" spans="1:26" ht="11.25" customHeight="1" x14ac:dyDescent="0.35">
      <c r="A583" s="83"/>
      <c r="B583" s="84"/>
      <c r="C583" s="85"/>
      <c r="D583" s="83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</row>
    <row r="584" spans="1:26" ht="11.25" customHeight="1" x14ac:dyDescent="0.35">
      <c r="A584" s="83"/>
      <c r="B584" s="84"/>
      <c r="C584" s="85"/>
      <c r="D584" s="83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</row>
    <row r="585" spans="1:26" ht="11.25" customHeight="1" x14ac:dyDescent="0.35">
      <c r="A585" s="83"/>
      <c r="B585" s="84"/>
      <c r="C585" s="85"/>
      <c r="D585" s="83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</row>
    <row r="586" spans="1:26" ht="11.25" customHeight="1" x14ac:dyDescent="0.35">
      <c r="A586" s="83"/>
      <c r="B586" s="84"/>
      <c r="C586" s="85"/>
      <c r="D586" s="83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</row>
    <row r="587" spans="1:26" ht="11.25" customHeight="1" x14ac:dyDescent="0.35">
      <c r="A587" s="83"/>
      <c r="B587" s="84"/>
      <c r="C587" s="85"/>
      <c r="D587" s="83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</row>
    <row r="588" spans="1:26" ht="11.25" customHeight="1" x14ac:dyDescent="0.35">
      <c r="A588" s="83"/>
      <c r="B588" s="84"/>
      <c r="C588" s="85"/>
      <c r="D588" s="83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</row>
    <row r="589" spans="1:26" ht="11.25" customHeight="1" x14ac:dyDescent="0.35">
      <c r="A589" s="83"/>
      <c r="B589" s="84"/>
      <c r="C589" s="85"/>
      <c r="D589" s="83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</row>
    <row r="590" spans="1:26" ht="11.25" customHeight="1" x14ac:dyDescent="0.35">
      <c r="A590" s="83"/>
      <c r="B590" s="84"/>
      <c r="C590" s="85"/>
      <c r="D590" s="83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</row>
    <row r="591" spans="1:26" ht="11.25" customHeight="1" x14ac:dyDescent="0.35">
      <c r="A591" s="83"/>
      <c r="B591" s="84"/>
      <c r="C591" s="85"/>
      <c r="D591" s="83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</row>
    <row r="592" spans="1:26" ht="11.25" customHeight="1" x14ac:dyDescent="0.35">
      <c r="A592" s="83"/>
      <c r="B592" s="84"/>
      <c r="C592" s="85"/>
      <c r="D592" s="83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</row>
    <row r="593" spans="1:26" ht="11.25" customHeight="1" x14ac:dyDescent="0.35">
      <c r="A593" s="83"/>
      <c r="B593" s="84"/>
      <c r="C593" s="85"/>
      <c r="D593" s="83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</row>
    <row r="594" spans="1:26" ht="11.25" customHeight="1" x14ac:dyDescent="0.35">
      <c r="A594" s="83"/>
      <c r="B594" s="84"/>
      <c r="C594" s="85"/>
      <c r="D594" s="83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</row>
    <row r="595" spans="1:26" ht="11.25" customHeight="1" x14ac:dyDescent="0.35">
      <c r="A595" s="83"/>
      <c r="B595" s="84"/>
      <c r="C595" s="85"/>
      <c r="D595" s="83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</row>
    <row r="596" spans="1:26" ht="11.25" customHeight="1" x14ac:dyDescent="0.35">
      <c r="A596" s="83"/>
      <c r="B596" s="84"/>
      <c r="C596" s="85"/>
      <c r="D596" s="83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</row>
    <row r="597" spans="1:26" ht="11.25" customHeight="1" x14ac:dyDescent="0.35">
      <c r="A597" s="83"/>
      <c r="B597" s="84"/>
      <c r="C597" s="85"/>
      <c r="D597" s="83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</row>
    <row r="598" spans="1:26" ht="11.25" customHeight="1" x14ac:dyDescent="0.35">
      <c r="A598" s="83"/>
      <c r="B598" s="84"/>
      <c r="C598" s="85"/>
      <c r="D598" s="83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</row>
    <row r="599" spans="1:26" ht="11.25" customHeight="1" x14ac:dyDescent="0.35">
      <c r="A599" s="83"/>
      <c r="B599" s="84"/>
      <c r="C599" s="85"/>
      <c r="D599" s="83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</row>
    <row r="600" spans="1:26" ht="11.25" customHeight="1" x14ac:dyDescent="0.35">
      <c r="A600" s="83"/>
      <c r="B600" s="84"/>
      <c r="C600" s="85"/>
      <c r="D600" s="83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</row>
    <row r="601" spans="1:26" ht="11.25" customHeight="1" x14ac:dyDescent="0.35">
      <c r="A601" s="83"/>
      <c r="B601" s="84"/>
      <c r="C601" s="85"/>
      <c r="D601" s="83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</row>
    <row r="602" spans="1:26" ht="11.25" customHeight="1" x14ac:dyDescent="0.35">
      <c r="A602" s="83"/>
      <c r="B602" s="84"/>
      <c r="C602" s="85"/>
      <c r="D602" s="83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</row>
    <row r="603" spans="1:26" ht="11.25" customHeight="1" x14ac:dyDescent="0.35">
      <c r="A603" s="83"/>
      <c r="B603" s="84"/>
      <c r="C603" s="85"/>
      <c r="D603" s="83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</row>
    <row r="604" spans="1:26" ht="11.25" customHeight="1" x14ac:dyDescent="0.35">
      <c r="A604" s="83"/>
      <c r="B604" s="84"/>
      <c r="C604" s="85"/>
      <c r="D604" s="83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</row>
    <row r="605" spans="1:26" ht="11.25" customHeight="1" x14ac:dyDescent="0.35">
      <c r="A605" s="83"/>
      <c r="B605" s="84"/>
      <c r="C605" s="85"/>
      <c r="D605" s="83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</row>
    <row r="606" spans="1:26" ht="11.25" customHeight="1" x14ac:dyDescent="0.35">
      <c r="A606" s="83"/>
      <c r="B606" s="84"/>
      <c r="C606" s="85"/>
      <c r="D606" s="83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</row>
    <row r="607" spans="1:26" ht="11.25" customHeight="1" x14ac:dyDescent="0.35">
      <c r="A607" s="83"/>
      <c r="B607" s="84"/>
      <c r="C607" s="85"/>
      <c r="D607" s="83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</row>
    <row r="608" spans="1:26" ht="11.25" customHeight="1" x14ac:dyDescent="0.35">
      <c r="A608" s="83"/>
      <c r="B608" s="84"/>
      <c r="C608" s="85"/>
      <c r="D608" s="83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</row>
    <row r="609" spans="1:26" ht="11.25" customHeight="1" x14ac:dyDescent="0.35">
      <c r="A609" s="83"/>
      <c r="B609" s="84"/>
      <c r="C609" s="85"/>
      <c r="D609" s="83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</row>
    <row r="610" spans="1:26" ht="11.25" customHeight="1" x14ac:dyDescent="0.35">
      <c r="A610" s="83"/>
      <c r="B610" s="84"/>
      <c r="C610" s="85"/>
      <c r="D610" s="83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</row>
    <row r="611" spans="1:26" ht="11.25" customHeight="1" x14ac:dyDescent="0.35">
      <c r="A611" s="83"/>
      <c r="B611" s="84"/>
      <c r="C611" s="85"/>
      <c r="D611" s="83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</row>
    <row r="612" spans="1:26" ht="11.25" customHeight="1" x14ac:dyDescent="0.35">
      <c r="A612" s="83"/>
      <c r="B612" s="84"/>
      <c r="C612" s="85"/>
      <c r="D612" s="83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</row>
    <row r="613" spans="1:26" ht="11.25" customHeight="1" x14ac:dyDescent="0.35">
      <c r="A613" s="83"/>
      <c r="B613" s="84"/>
      <c r="C613" s="85"/>
      <c r="D613" s="83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</row>
    <row r="614" spans="1:26" ht="11.25" customHeight="1" x14ac:dyDescent="0.35">
      <c r="A614" s="83"/>
      <c r="B614" s="84"/>
      <c r="C614" s="85"/>
      <c r="D614" s="83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</row>
    <row r="615" spans="1:26" ht="11.25" customHeight="1" x14ac:dyDescent="0.35">
      <c r="A615" s="83"/>
      <c r="B615" s="84"/>
      <c r="C615" s="85"/>
      <c r="D615" s="83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</row>
    <row r="616" spans="1:26" ht="11.25" customHeight="1" x14ac:dyDescent="0.35">
      <c r="A616" s="83"/>
      <c r="B616" s="84"/>
      <c r="C616" s="85"/>
      <c r="D616" s="83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</row>
    <row r="617" spans="1:26" ht="11.25" customHeight="1" x14ac:dyDescent="0.35">
      <c r="A617" s="83"/>
      <c r="B617" s="84"/>
      <c r="C617" s="85"/>
      <c r="D617" s="83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</row>
    <row r="618" spans="1:26" ht="11.25" customHeight="1" x14ac:dyDescent="0.35">
      <c r="A618" s="83"/>
      <c r="B618" s="84"/>
      <c r="C618" s="85"/>
      <c r="D618" s="83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</row>
    <row r="619" spans="1:26" ht="11.25" customHeight="1" x14ac:dyDescent="0.35">
      <c r="A619" s="83"/>
      <c r="B619" s="84"/>
      <c r="C619" s="85"/>
      <c r="D619" s="83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</row>
    <row r="620" spans="1:26" ht="11.25" customHeight="1" x14ac:dyDescent="0.35">
      <c r="A620" s="83"/>
      <c r="B620" s="84"/>
      <c r="C620" s="85"/>
      <c r="D620" s="83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</row>
    <row r="621" spans="1:26" ht="11.25" customHeight="1" x14ac:dyDescent="0.35">
      <c r="A621" s="83"/>
      <c r="B621" s="84"/>
      <c r="C621" s="85"/>
      <c r="D621" s="83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</row>
    <row r="622" spans="1:26" ht="11.25" customHeight="1" x14ac:dyDescent="0.35">
      <c r="A622" s="83"/>
      <c r="B622" s="84"/>
      <c r="C622" s="85"/>
      <c r="D622" s="83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</row>
    <row r="623" spans="1:26" ht="11.25" customHeight="1" x14ac:dyDescent="0.35">
      <c r="A623" s="83"/>
      <c r="B623" s="84"/>
      <c r="C623" s="85"/>
      <c r="D623" s="83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</row>
    <row r="624" spans="1:26" ht="11.25" customHeight="1" x14ac:dyDescent="0.35">
      <c r="A624" s="83"/>
      <c r="B624" s="84"/>
      <c r="C624" s="85"/>
      <c r="D624" s="83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</row>
    <row r="625" spans="1:26" ht="11.25" customHeight="1" x14ac:dyDescent="0.35">
      <c r="A625" s="83"/>
      <c r="B625" s="84"/>
      <c r="C625" s="85"/>
      <c r="D625" s="83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</row>
    <row r="626" spans="1:26" ht="11.25" customHeight="1" x14ac:dyDescent="0.35">
      <c r="A626" s="83"/>
      <c r="B626" s="84"/>
      <c r="C626" s="85"/>
      <c r="D626" s="83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</row>
    <row r="627" spans="1:26" ht="11.25" customHeight="1" x14ac:dyDescent="0.35">
      <c r="A627" s="83"/>
      <c r="B627" s="84"/>
      <c r="C627" s="85"/>
      <c r="D627" s="83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</row>
    <row r="628" spans="1:26" ht="11.25" customHeight="1" x14ac:dyDescent="0.35">
      <c r="A628" s="83"/>
      <c r="B628" s="84"/>
      <c r="C628" s="85"/>
      <c r="D628" s="83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</row>
    <row r="629" spans="1:26" ht="11.25" customHeight="1" x14ac:dyDescent="0.35">
      <c r="A629" s="83"/>
      <c r="B629" s="84"/>
      <c r="C629" s="85"/>
      <c r="D629" s="83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</row>
    <row r="630" spans="1:26" ht="11.25" customHeight="1" x14ac:dyDescent="0.35">
      <c r="A630" s="83"/>
      <c r="B630" s="84"/>
      <c r="C630" s="85"/>
      <c r="D630" s="83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</row>
    <row r="631" spans="1:26" ht="11.25" customHeight="1" x14ac:dyDescent="0.35">
      <c r="A631" s="83"/>
      <c r="B631" s="84"/>
      <c r="C631" s="85"/>
      <c r="D631" s="83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</row>
    <row r="632" spans="1:26" ht="11.25" customHeight="1" x14ac:dyDescent="0.35">
      <c r="A632" s="83"/>
      <c r="B632" s="84"/>
      <c r="C632" s="85"/>
      <c r="D632" s="83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</row>
    <row r="633" spans="1:26" ht="11.25" customHeight="1" x14ac:dyDescent="0.35">
      <c r="A633" s="83"/>
      <c r="B633" s="84"/>
      <c r="C633" s="85"/>
      <c r="D633" s="83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</row>
    <row r="634" spans="1:26" ht="11.25" customHeight="1" x14ac:dyDescent="0.35">
      <c r="A634" s="83"/>
      <c r="B634" s="84"/>
      <c r="C634" s="85"/>
      <c r="D634" s="83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</row>
    <row r="635" spans="1:26" ht="11.25" customHeight="1" x14ac:dyDescent="0.35">
      <c r="A635" s="83"/>
      <c r="B635" s="84"/>
      <c r="C635" s="85"/>
      <c r="D635" s="83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</row>
    <row r="636" spans="1:26" ht="11.25" customHeight="1" x14ac:dyDescent="0.35">
      <c r="A636" s="83"/>
      <c r="B636" s="84"/>
      <c r="C636" s="85"/>
      <c r="D636" s="83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</row>
    <row r="637" spans="1:26" ht="11.25" customHeight="1" x14ac:dyDescent="0.35">
      <c r="A637" s="83"/>
      <c r="B637" s="84"/>
      <c r="C637" s="85"/>
      <c r="D637" s="83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</row>
    <row r="638" spans="1:26" ht="11.25" customHeight="1" x14ac:dyDescent="0.35">
      <c r="A638" s="83"/>
      <c r="B638" s="84"/>
      <c r="C638" s="85"/>
      <c r="D638" s="83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</row>
    <row r="639" spans="1:26" ht="11.25" customHeight="1" x14ac:dyDescent="0.35">
      <c r="A639" s="83"/>
      <c r="B639" s="84"/>
      <c r="C639" s="85"/>
      <c r="D639" s="83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</row>
    <row r="640" spans="1:26" ht="11.25" customHeight="1" x14ac:dyDescent="0.35">
      <c r="A640" s="83"/>
      <c r="B640" s="84"/>
      <c r="C640" s="85"/>
      <c r="D640" s="83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</row>
    <row r="641" spans="1:26" ht="11.25" customHeight="1" x14ac:dyDescent="0.35">
      <c r="A641" s="83"/>
      <c r="B641" s="84"/>
      <c r="C641" s="85"/>
      <c r="D641" s="83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</row>
    <row r="642" spans="1:26" ht="11.25" customHeight="1" x14ac:dyDescent="0.35">
      <c r="A642" s="83"/>
      <c r="B642" s="84"/>
      <c r="C642" s="85"/>
      <c r="D642" s="83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</row>
    <row r="643" spans="1:26" ht="11.25" customHeight="1" x14ac:dyDescent="0.35">
      <c r="A643" s="83"/>
      <c r="B643" s="84"/>
      <c r="C643" s="85"/>
      <c r="D643" s="83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</row>
    <row r="644" spans="1:26" ht="11.25" customHeight="1" x14ac:dyDescent="0.35">
      <c r="A644" s="83"/>
      <c r="B644" s="84"/>
      <c r="C644" s="85"/>
      <c r="D644" s="83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</row>
    <row r="645" spans="1:26" ht="11.25" customHeight="1" x14ac:dyDescent="0.35">
      <c r="A645" s="83"/>
      <c r="B645" s="84"/>
      <c r="C645" s="85"/>
      <c r="D645" s="83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</row>
    <row r="646" spans="1:26" ht="11.25" customHeight="1" x14ac:dyDescent="0.35">
      <c r="A646" s="83"/>
      <c r="B646" s="84"/>
      <c r="C646" s="85"/>
      <c r="D646" s="83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</row>
    <row r="647" spans="1:26" ht="11.25" customHeight="1" x14ac:dyDescent="0.35">
      <c r="A647" s="83"/>
      <c r="B647" s="84"/>
      <c r="C647" s="85"/>
      <c r="D647" s="83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</row>
    <row r="648" spans="1:26" ht="11.25" customHeight="1" x14ac:dyDescent="0.35">
      <c r="A648" s="83"/>
      <c r="B648" s="84"/>
      <c r="C648" s="85"/>
      <c r="D648" s="83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</row>
    <row r="649" spans="1:26" ht="11.25" customHeight="1" x14ac:dyDescent="0.35">
      <c r="A649" s="83"/>
      <c r="B649" s="84"/>
      <c r="C649" s="85"/>
      <c r="D649" s="83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</row>
    <row r="650" spans="1:26" ht="11.25" customHeight="1" x14ac:dyDescent="0.35">
      <c r="A650" s="83"/>
      <c r="B650" s="84"/>
      <c r="C650" s="85"/>
      <c r="D650" s="83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</row>
    <row r="651" spans="1:26" ht="11.25" customHeight="1" x14ac:dyDescent="0.35">
      <c r="A651" s="83"/>
      <c r="B651" s="84"/>
      <c r="C651" s="85"/>
      <c r="D651" s="83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</row>
    <row r="652" spans="1:26" ht="11.25" customHeight="1" x14ac:dyDescent="0.35">
      <c r="A652" s="83"/>
      <c r="B652" s="84"/>
      <c r="C652" s="85"/>
      <c r="D652" s="83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</row>
    <row r="653" spans="1:26" ht="11.25" customHeight="1" x14ac:dyDescent="0.35">
      <c r="A653" s="83"/>
      <c r="B653" s="84"/>
      <c r="C653" s="85"/>
      <c r="D653" s="83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</row>
    <row r="654" spans="1:26" ht="11.25" customHeight="1" x14ac:dyDescent="0.35">
      <c r="A654" s="83"/>
      <c r="B654" s="84"/>
      <c r="C654" s="85"/>
      <c r="D654" s="83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</row>
    <row r="655" spans="1:26" ht="11.25" customHeight="1" x14ac:dyDescent="0.35">
      <c r="A655" s="83"/>
      <c r="B655" s="84"/>
      <c r="C655" s="85"/>
      <c r="D655" s="83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</row>
    <row r="656" spans="1:26" ht="11.25" customHeight="1" x14ac:dyDescent="0.35">
      <c r="A656" s="83"/>
      <c r="B656" s="84"/>
      <c r="C656" s="85"/>
      <c r="D656" s="83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</row>
    <row r="657" spans="1:26" ht="11.25" customHeight="1" x14ac:dyDescent="0.35">
      <c r="A657" s="83"/>
      <c r="B657" s="84"/>
      <c r="C657" s="85"/>
      <c r="D657" s="83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</row>
    <row r="658" spans="1:26" ht="11.25" customHeight="1" x14ac:dyDescent="0.35">
      <c r="A658" s="83"/>
      <c r="B658" s="84"/>
      <c r="C658" s="85"/>
      <c r="D658" s="83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</row>
    <row r="659" spans="1:26" ht="11.25" customHeight="1" x14ac:dyDescent="0.35">
      <c r="A659" s="83"/>
      <c r="B659" s="84"/>
      <c r="C659" s="85"/>
      <c r="D659" s="83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</row>
    <row r="660" spans="1:26" ht="11.25" customHeight="1" x14ac:dyDescent="0.35">
      <c r="A660" s="83"/>
      <c r="B660" s="84"/>
      <c r="C660" s="85"/>
      <c r="D660" s="83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</row>
    <row r="661" spans="1:26" ht="11.25" customHeight="1" x14ac:dyDescent="0.35">
      <c r="A661" s="83"/>
      <c r="B661" s="84"/>
      <c r="C661" s="85"/>
      <c r="D661" s="83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</row>
    <row r="662" spans="1:26" ht="11.25" customHeight="1" x14ac:dyDescent="0.35">
      <c r="A662" s="83"/>
      <c r="B662" s="84"/>
      <c r="C662" s="85"/>
      <c r="D662" s="83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</row>
    <row r="663" spans="1:26" ht="11.25" customHeight="1" x14ac:dyDescent="0.35">
      <c r="A663" s="83"/>
      <c r="B663" s="84"/>
      <c r="C663" s="85"/>
      <c r="D663" s="83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</row>
    <row r="664" spans="1:26" ht="11.25" customHeight="1" x14ac:dyDescent="0.35">
      <c r="A664" s="83"/>
      <c r="B664" s="84"/>
      <c r="C664" s="85"/>
      <c r="D664" s="83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</row>
    <row r="665" spans="1:26" ht="11.25" customHeight="1" x14ac:dyDescent="0.35">
      <c r="A665" s="83"/>
      <c r="B665" s="84"/>
      <c r="C665" s="85"/>
      <c r="D665" s="83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</row>
    <row r="666" spans="1:26" ht="11.25" customHeight="1" x14ac:dyDescent="0.35">
      <c r="A666" s="83"/>
      <c r="B666" s="84"/>
      <c r="C666" s="85"/>
      <c r="D666" s="83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</row>
    <row r="667" spans="1:26" ht="11.25" customHeight="1" x14ac:dyDescent="0.35">
      <c r="A667" s="83"/>
      <c r="B667" s="84"/>
      <c r="C667" s="85"/>
      <c r="D667" s="83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</row>
    <row r="668" spans="1:26" ht="11.25" customHeight="1" x14ac:dyDescent="0.35">
      <c r="A668" s="83"/>
      <c r="B668" s="84"/>
      <c r="C668" s="85"/>
      <c r="D668" s="83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</row>
    <row r="669" spans="1:26" ht="11.25" customHeight="1" x14ac:dyDescent="0.35">
      <c r="A669" s="83"/>
      <c r="B669" s="84"/>
      <c r="C669" s="85"/>
      <c r="D669" s="83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</row>
    <row r="670" spans="1:26" ht="11.25" customHeight="1" x14ac:dyDescent="0.35">
      <c r="A670" s="83"/>
      <c r="B670" s="84"/>
      <c r="C670" s="85"/>
      <c r="D670" s="83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</row>
    <row r="671" spans="1:26" ht="11.25" customHeight="1" x14ac:dyDescent="0.35">
      <c r="A671" s="83"/>
      <c r="B671" s="84"/>
      <c r="C671" s="85"/>
      <c r="D671" s="83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</row>
    <row r="672" spans="1:26" ht="11.25" customHeight="1" x14ac:dyDescent="0.35">
      <c r="A672" s="83"/>
      <c r="B672" s="84"/>
      <c r="C672" s="85"/>
      <c r="D672" s="83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</row>
    <row r="673" spans="1:26" ht="11.25" customHeight="1" x14ac:dyDescent="0.35">
      <c r="A673" s="83"/>
      <c r="B673" s="84"/>
      <c r="C673" s="85"/>
      <c r="D673" s="83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</row>
    <row r="674" spans="1:26" ht="11.25" customHeight="1" x14ac:dyDescent="0.35">
      <c r="A674" s="83"/>
      <c r="B674" s="84"/>
      <c r="C674" s="85"/>
      <c r="D674" s="83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</row>
    <row r="675" spans="1:26" ht="11.25" customHeight="1" x14ac:dyDescent="0.35">
      <c r="A675" s="83"/>
      <c r="B675" s="84"/>
      <c r="C675" s="85"/>
      <c r="D675" s="83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</row>
    <row r="676" spans="1:26" ht="11.25" customHeight="1" x14ac:dyDescent="0.35">
      <c r="A676" s="83"/>
      <c r="B676" s="84"/>
      <c r="C676" s="85"/>
      <c r="D676" s="83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</row>
    <row r="677" spans="1:26" ht="11.25" customHeight="1" x14ac:dyDescent="0.35">
      <c r="A677" s="83"/>
      <c r="B677" s="84"/>
      <c r="C677" s="85"/>
      <c r="D677" s="83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</row>
    <row r="678" spans="1:26" ht="11.25" customHeight="1" x14ac:dyDescent="0.35">
      <c r="A678" s="83"/>
      <c r="B678" s="84"/>
      <c r="C678" s="85"/>
      <c r="D678" s="83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</row>
    <row r="679" spans="1:26" ht="11.25" customHeight="1" x14ac:dyDescent="0.35">
      <c r="A679" s="83"/>
      <c r="B679" s="84"/>
      <c r="C679" s="85"/>
      <c r="D679" s="83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</row>
    <row r="680" spans="1:26" ht="11.25" customHeight="1" x14ac:dyDescent="0.35">
      <c r="A680" s="83"/>
      <c r="B680" s="84"/>
      <c r="C680" s="85"/>
      <c r="D680" s="83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</row>
    <row r="681" spans="1:26" ht="11.25" customHeight="1" x14ac:dyDescent="0.35">
      <c r="A681" s="83"/>
      <c r="B681" s="84"/>
      <c r="C681" s="85"/>
      <c r="D681" s="83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</row>
    <row r="682" spans="1:26" ht="11.25" customHeight="1" x14ac:dyDescent="0.35">
      <c r="A682" s="83"/>
      <c r="B682" s="84"/>
      <c r="C682" s="85"/>
      <c r="D682" s="83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</row>
    <row r="683" spans="1:26" ht="11.25" customHeight="1" x14ac:dyDescent="0.35">
      <c r="A683" s="83"/>
      <c r="B683" s="84"/>
      <c r="C683" s="85"/>
      <c r="D683" s="83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</row>
    <row r="684" spans="1:26" ht="11.25" customHeight="1" x14ac:dyDescent="0.35">
      <c r="A684" s="83"/>
      <c r="B684" s="84"/>
      <c r="C684" s="85"/>
      <c r="D684" s="83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</row>
    <row r="685" spans="1:26" ht="11.25" customHeight="1" x14ac:dyDescent="0.35">
      <c r="A685" s="83"/>
      <c r="B685" s="84"/>
      <c r="C685" s="85"/>
      <c r="D685" s="83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</row>
    <row r="686" spans="1:26" ht="11.25" customHeight="1" x14ac:dyDescent="0.35">
      <c r="A686" s="83"/>
      <c r="B686" s="84"/>
      <c r="C686" s="85"/>
      <c r="D686" s="83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</row>
    <row r="687" spans="1:26" ht="11.25" customHeight="1" x14ac:dyDescent="0.35">
      <c r="A687" s="83"/>
      <c r="B687" s="84"/>
      <c r="C687" s="85"/>
      <c r="D687" s="83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</row>
    <row r="688" spans="1:26" ht="11.25" customHeight="1" x14ac:dyDescent="0.35">
      <c r="A688" s="83"/>
      <c r="B688" s="84"/>
      <c r="C688" s="85"/>
      <c r="D688" s="83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</row>
    <row r="689" spans="1:26" ht="11.25" customHeight="1" x14ac:dyDescent="0.35">
      <c r="A689" s="83"/>
      <c r="B689" s="84"/>
      <c r="C689" s="85"/>
      <c r="D689" s="83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</row>
    <row r="690" spans="1:26" ht="11.25" customHeight="1" x14ac:dyDescent="0.35">
      <c r="A690" s="83"/>
      <c r="B690" s="84"/>
      <c r="C690" s="85"/>
      <c r="D690" s="83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</row>
    <row r="691" spans="1:26" ht="11.25" customHeight="1" x14ac:dyDescent="0.35">
      <c r="A691" s="83"/>
      <c r="B691" s="84"/>
      <c r="C691" s="85"/>
      <c r="D691" s="83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</row>
    <row r="692" spans="1:26" ht="11.25" customHeight="1" x14ac:dyDescent="0.35">
      <c r="A692" s="83"/>
      <c r="B692" s="84"/>
      <c r="C692" s="85"/>
      <c r="D692" s="83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</row>
    <row r="693" spans="1:26" ht="11.25" customHeight="1" x14ac:dyDescent="0.35">
      <c r="A693" s="83"/>
      <c r="B693" s="84"/>
      <c r="C693" s="85"/>
      <c r="D693" s="83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</row>
    <row r="694" spans="1:26" ht="11.25" customHeight="1" x14ac:dyDescent="0.35">
      <c r="A694" s="83"/>
      <c r="B694" s="84"/>
      <c r="C694" s="85"/>
      <c r="D694" s="83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</row>
    <row r="695" spans="1:26" ht="11.25" customHeight="1" x14ac:dyDescent="0.35">
      <c r="A695" s="83"/>
      <c r="B695" s="84"/>
      <c r="C695" s="85"/>
      <c r="D695" s="83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</row>
    <row r="696" spans="1:26" ht="11.25" customHeight="1" x14ac:dyDescent="0.35">
      <c r="A696" s="83"/>
      <c r="B696" s="84"/>
      <c r="C696" s="85"/>
      <c r="D696" s="83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</row>
    <row r="697" spans="1:26" ht="11.25" customHeight="1" x14ac:dyDescent="0.35">
      <c r="A697" s="83"/>
      <c r="B697" s="84"/>
      <c r="C697" s="85"/>
      <c r="D697" s="83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</row>
    <row r="698" spans="1:26" ht="11.25" customHeight="1" x14ac:dyDescent="0.35">
      <c r="A698" s="83"/>
      <c r="B698" s="84"/>
      <c r="C698" s="85"/>
      <c r="D698" s="83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</row>
    <row r="699" spans="1:26" ht="11.25" customHeight="1" x14ac:dyDescent="0.35">
      <c r="A699" s="83"/>
      <c r="B699" s="84"/>
      <c r="C699" s="85"/>
      <c r="D699" s="83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</row>
    <row r="700" spans="1:26" ht="11.25" customHeight="1" x14ac:dyDescent="0.35">
      <c r="A700" s="83"/>
      <c r="B700" s="84"/>
      <c r="C700" s="85"/>
      <c r="D700" s="83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</row>
    <row r="701" spans="1:26" ht="11.25" customHeight="1" x14ac:dyDescent="0.35">
      <c r="A701" s="83"/>
      <c r="B701" s="84"/>
      <c r="C701" s="85"/>
      <c r="D701" s="83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</row>
    <row r="702" spans="1:26" ht="11.25" customHeight="1" x14ac:dyDescent="0.35">
      <c r="A702" s="83"/>
      <c r="B702" s="84"/>
      <c r="C702" s="85"/>
      <c r="D702" s="83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</row>
    <row r="703" spans="1:26" ht="11.25" customHeight="1" x14ac:dyDescent="0.35">
      <c r="A703" s="83"/>
      <c r="B703" s="84"/>
      <c r="C703" s="85"/>
      <c r="D703" s="83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</row>
    <row r="704" spans="1:26" ht="11.25" customHeight="1" x14ac:dyDescent="0.35">
      <c r="A704" s="83"/>
      <c r="B704" s="84"/>
      <c r="C704" s="85"/>
      <c r="D704" s="83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</row>
    <row r="705" spans="1:26" ht="11.25" customHeight="1" x14ac:dyDescent="0.35">
      <c r="A705" s="83"/>
      <c r="B705" s="84"/>
      <c r="C705" s="85"/>
      <c r="D705" s="83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</row>
    <row r="706" spans="1:26" ht="11.25" customHeight="1" x14ac:dyDescent="0.35">
      <c r="A706" s="83"/>
      <c r="B706" s="84"/>
      <c r="C706" s="85"/>
      <c r="D706" s="83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</row>
    <row r="707" spans="1:26" ht="11.25" customHeight="1" x14ac:dyDescent="0.35">
      <c r="A707" s="83"/>
      <c r="B707" s="84"/>
      <c r="C707" s="85"/>
      <c r="D707" s="83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</row>
    <row r="708" spans="1:26" ht="11.25" customHeight="1" x14ac:dyDescent="0.35">
      <c r="A708" s="83"/>
      <c r="B708" s="84"/>
      <c r="C708" s="85"/>
      <c r="D708" s="83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</row>
    <row r="709" spans="1:26" ht="11.25" customHeight="1" x14ac:dyDescent="0.35">
      <c r="A709" s="83"/>
      <c r="B709" s="84"/>
      <c r="C709" s="85"/>
      <c r="D709" s="83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</row>
    <row r="710" spans="1:26" ht="11.25" customHeight="1" x14ac:dyDescent="0.35">
      <c r="A710" s="83"/>
      <c r="B710" s="84"/>
      <c r="C710" s="85"/>
      <c r="D710" s="83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</row>
    <row r="711" spans="1:26" ht="11.25" customHeight="1" x14ac:dyDescent="0.35">
      <c r="A711" s="83"/>
      <c r="B711" s="84"/>
      <c r="C711" s="85"/>
      <c r="D711" s="83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</row>
    <row r="712" spans="1:26" ht="11.25" customHeight="1" x14ac:dyDescent="0.35">
      <c r="A712" s="83"/>
      <c r="B712" s="84"/>
      <c r="C712" s="85"/>
      <c r="D712" s="83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</row>
    <row r="713" spans="1:26" ht="11.25" customHeight="1" x14ac:dyDescent="0.35">
      <c r="A713" s="83"/>
      <c r="B713" s="84"/>
      <c r="C713" s="85"/>
      <c r="D713" s="83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</row>
    <row r="714" spans="1:26" ht="11.25" customHeight="1" x14ac:dyDescent="0.35">
      <c r="A714" s="83"/>
      <c r="B714" s="84"/>
      <c r="C714" s="85"/>
      <c r="D714" s="83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</row>
    <row r="715" spans="1:26" ht="11.25" customHeight="1" x14ac:dyDescent="0.35">
      <c r="A715" s="83"/>
      <c r="B715" s="84"/>
      <c r="C715" s="85"/>
      <c r="D715" s="83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</row>
    <row r="716" spans="1:26" ht="11.25" customHeight="1" x14ac:dyDescent="0.35">
      <c r="A716" s="83"/>
      <c r="B716" s="84"/>
      <c r="C716" s="85"/>
      <c r="D716" s="83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</row>
    <row r="717" spans="1:26" ht="11.25" customHeight="1" x14ac:dyDescent="0.35">
      <c r="A717" s="83"/>
      <c r="B717" s="84"/>
      <c r="C717" s="85"/>
      <c r="D717" s="83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</row>
    <row r="718" spans="1:26" ht="11.25" customHeight="1" x14ac:dyDescent="0.35">
      <c r="A718" s="83"/>
      <c r="B718" s="84"/>
      <c r="C718" s="85"/>
      <c r="D718" s="83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</row>
    <row r="719" spans="1:26" ht="11.25" customHeight="1" x14ac:dyDescent="0.35">
      <c r="A719" s="83"/>
      <c r="B719" s="84"/>
      <c r="C719" s="85"/>
      <c r="D719" s="83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</row>
    <row r="720" spans="1:26" ht="11.25" customHeight="1" x14ac:dyDescent="0.35">
      <c r="A720" s="83"/>
      <c r="B720" s="84"/>
      <c r="C720" s="85"/>
      <c r="D720" s="83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</row>
    <row r="721" spans="1:26" ht="11.25" customHeight="1" x14ac:dyDescent="0.35">
      <c r="A721" s="83"/>
      <c r="B721" s="84"/>
      <c r="C721" s="85"/>
      <c r="D721" s="83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</row>
    <row r="722" spans="1:26" ht="11.25" customHeight="1" x14ac:dyDescent="0.35">
      <c r="A722" s="83"/>
      <c r="B722" s="84"/>
      <c r="C722" s="85"/>
      <c r="D722" s="83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</row>
    <row r="723" spans="1:26" ht="11.25" customHeight="1" x14ac:dyDescent="0.35">
      <c r="A723" s="83"/>
      <c r="B723" s="84"/>
      <c r="C723" s="85"/>
      <c r="D723" s="83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</row>
    <row r="724" spans="1:26" ht="11.25" customHeight="1" x14ac:dyDescent="0.35">
      <c r="A724" s="83"/>
      <c r="B724" s="84"/>
      <c r="C724" s="85"/>
      <c r="D724" s="83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</row>
    <row r="725" spans="1:26" ht="11.25" customHeight="1" x14ac:dyDescent="0.35">
      <c r="A725" s="83"/>
      <c r="B725" s="84"/>
      <c r="C725" s="85"/>
      <c r="D725" s="83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</row>
    <row r="726" spans="1:26" ht="11.25" customHeight="1" x14ac:dyDescent="0.35">
      <c r="A726" s="83"/>
      <c r="B726" s="84"/>
      <c r="C726" s="85"/>
      <c r="D726" s="83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</row>
    <row r="727" spans="1:26" ht="11.25" customHeight="1" x14ac:dyDescent="0.35">
      <c r="A727" s="83"/>
      <c r="B727" s="84"/>
      <c r="C727" s="85"/>
      <c r="D727" s="83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</row>
    <row r="728" spans="1:26" ht="11.25" customHeight="1" x14ac:dyDescent="0.35">
      <c r="A728" s="83"/>
      <c r="B728" s="84"/>
      <c r="C728" s="85"/>
      <c r="D728" s="83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</row>
    <row r="729" spans="1:26" ht="11.25" customHeight="1" x14ac:dyDescent="0.35">
      <c r="A729" s="83"/>
      <c r="B729" s="84"/>
      <c r="C729" s="85"/>
      <c r="D729" s="83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</row>
    <row r="730" spans="1:26" ht="11.25" customHeight="1" x14ac:dyDescent="0.35">
      <c r="A730" s="83"/>
      <c r="B730" s="84"/>
      <c r="C730" s="85"/>
      <c r="D730" s="83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</row>
    <row r="731" spans="1:26" ht="11.25" customHeight="1" x14ac:dyDescent="0.35">
      <c r="A731" s="83"/>
      <c r="B731" s="84"/>
      <c r="C731" s="85"/>
      <c r="D731" s="83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</row>
    <row r="732" spans="1:26" ht="11.25" customHeight="1" x14ac:dyDescent="0.35">
      <c r="A732" s="83"/>
      <c r="B732" s="84"/>
      <c r="C732" s="85"/>
      <c r="D732" s="83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</row>
    <row r="733" spans="1:26" ht="11.25" customHeight="1" x14ac:dyDescent="0.35">
      <c r="A733" s="83"/>
      <c r="B733" s="84"/>
      <c r="C733" s="85"/>
      <c r="D733" s="83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</row>
    <row r="734" spans="1:26" ht="11.25" customHeight="1" x14ac:dyDescent="0.35">
      <c r="A734" s="83"/>
      <c r="B734" s="84"/>
      <c r="C734" s="85"/>
      <c r="D734" s="83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</row>
    <row r="735" spans="1:26" ht="11.25" customHeight="1" x14ac:dyDescent="0.35">
      <c r="A735" s="83"/>
      <c r="B735" s="84"/>
      <c r="C735" s="85"/>
      <c r="D735" s="83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</row>
    <row r="736" spans="1:26" ht="11.25" customHeight="1" x14ac:dyDescent="0.35">
      <c r="A736" s="83"/>
      <c r="B736" s="84"/>
      <c r="C736" s="85"/>
      <c r="D736" s="83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</row>
    <row r="737" spans="1:26" ht="11.25" customHeight="1" x14ac:dyDescent="0.35">
      <c r="A737" s="83"/>
      <c r="B737" s="84"/>
      <c r="C737" s="85"/>
      <c r="D737" s="83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</row>
    <row r="738" spans="1:26" ht="11.25" customHeight="1" x14ac:dyDescent="0.35">
      <c r="A738" s="83"/>
      <c r="B738" s="84"/>
      <c r="C738" s="85"/>
      <c r="D738" s="83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</row>
    <row r="739" spans="1:26" ht="11.25" customHeight="1" x14ac:dyDescent="0.35">
      <c r="A739" s="83"/>
      <c r="B739" s="84"/>
      <c r="C739" s="85"/>
      <c r="D739" s="83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</row>
    <row r="740" spans="1:26" ht="11.25" customHeight="1" x14ac:dyDescent="0.35">
      <c r="A740" s="83"/>
      <c r="B740" s="84"/>
      <c r="C740" s="85"/>
      <c r="D740" s="83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</row>
    <row r="741" spans="1:26" ht="11.25" customHeight="1" x14ac:dyDescent="0.35">
      <c r="A741" s="83"/>
      <c r="B741" s="84"/>
      <c r="C741" s="85"/>
      <c r="D741" s="83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</row>
    <row r="742" spans="1:26" ht="11.25" customHeight="1" x14ac:dyDescent="0.35">
      <c r="A742" s="83"/>
      <c r="B742" s="84"/>
      <c r="C742" s="85"/>
      <c r="D742" s="83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</row>
    <row r="743" spans="1:26" ht="11.25" customHeight="1" x14ac:dyDescent="0.35">
      <c r="A743" s="83"/>
      <c r="B743" s="84"/>
      <c r="C743" s="85"/>
      <c r="D743" s="83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</row>
    <row r="744" spans="1:26" ht="11.25" customHeight="1" x14ac:dyDescent="0.35">
      <c r="A744" s="83"/>
      <c r="B744" s="84"/>
      <c r="C744" s="85"/>
      <c r="D744" s="83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</row>
    <row r="745" spans="1:26" ht="11.25" customHeight="1" x14ac:dyDescent="0.35">
      <c r="A745" s="83"/>
      <c r="B745" s="84"/>
      <c r="C745" s="85"/>
      <c r="D745" s="83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</row>
    <row r="746" spans="1:26" ht="11.25" customHeight="1" x14ac:dyDescent="0.35">
      <c r="A746" s="83"/>
      <c r="B746" s="84"/>
      <c r="C746" s="85"/>
      <c r="D746" s="83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</row>
    <row r="747" spans="1:26" ht="11.25" customHeight="1" x14ac:dyDescent="0.35">
      <c r="A747" s="83"/>
      <c r="B747" s="84"/>
      <c r="C747" s="85"/>
      <c r="D747" s="83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</row>
    <row r="748" spans="1:26" ht="11.25" customHeight="1" x14ac:dyDescent="0.35">
      <c r="A748" s="83"/>
      <c r="B748" s="84"/>
      <c r="C748" s="85"/>
      <c r="D748" s="83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</row>
    <row r="749" spans="1:26" ht="11.25" customHeight="1" x14ac:dyDescent="0.35">
      <c r="A749" s="83"/>
      <c r="B749" s="84"/>
      <c r="C749" s="85"/>
      <c r="D749" s="83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</row>
    <row r="750" spans="1:26" ht="11.25" customHeight="1" x14ac:dyDescent="0.35">
      <c r="A750" s="83"/>
      <c r="B750" s="84"/>
      <c r="C750" s="85"/>
      <c r="D750" s="83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</row>
    <row r="751" spans="1:26" ht="11.25" customHeight="1" x14ac:dyDescent="0.35">
      <c r="A751" s="83"/>
      <c r="B751" s="84"/>
      <c r="C751" s="85"/>
      <c r="D751" s="83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</row>
    <row r="752" spans="1:26" ht="11.25" customHeight="1" x14ac:dyDescent="0.35">
      <c r="A752" s="83"/>
      <c r="B752" s="84"/>
      <c r="C752" s="85"/>
      <c r="D752" s="83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</row>
    <row r="753" spans="1:26" ht="11.25" customHeight="1" x14ac:dyDescent="0.35">
      <c r="A753" s="83"/>
      <c r="B753" s="84"/>
      <c r="C753" s="85"/>
      <c r="D753" s="83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</row>
    <row r="754" spans="1:26" ht="11.25" customHeight="1" x14ac:dyDescent="0.35">
      <c r="A754" s="83"/>
      <c r="B754" s="84"/>
      <c r="C754" s="85"/>
      <c r="D754" s="83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</row>
    <row r="755" spans="1:26" ht="11.25" customHeight="1" x14ac:dyDescent="0.35">
      <c r="A755" s="83"/>
      <c r="B755" s="84"/>
      <c r="C755" s="85"/>
      <c r="D755" s="83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</row>
    <row r="756" spans="1:26" ht="11.25" customHeight="1" x14ac:dyDescent="0.35">
      <c r="A756" s="83"/>
      <c r="B756" s="84"/>
      <c r="C756" s="85"/>
      <c r="D756" s="83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</row>
    <row r="757" spans="1:26" ht="11.25" customHeight="1" x14ac:dyDescent="0.35">
      <c r="A757" s="83"/>
      <c r="B757" s="84"/>
      <c r="C757" s="85"/>
      <c r="D757" s="83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</row>
    <row r="758" spans="1:26" ht="11.25" customHeight="1" x14ac:dyDescent="0.35">
      <c r="A758" s="83"/>
      <c r="B758" s="84"/>
      <c r="C758" s="85"/>
      <c r="D758" s="83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</row>
    <row r="759" spans="1:26" ht="11.25" customHeight="1" x14ac:dyDescent="0.35">
      <c r="A759" s="83"/>
      <c r="B759" s="84"/>
      <c r="C759" s="85"/>
      <c r="D759" s="83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</row>
    <row r="760" spans="1:26" ht="11.25" customHeight="1" x14ac:dyDescent="0.35">
      <c r="A760" s="83"/>
      <c r="B760" s="84"/>
      <c r="C760" s="85"/>
      <c r="D760" s="83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</row>
    <row r="761" spans="1:26" ht="11.25" customHeight="1" x14ac:dyDescent="0.35">
      <c r="A761" s="83"/>
      <c r="B761" s="84"/>
      <c r="C761" s="85"/>
      <c r="D761" s="83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</row>
    <row r="762" spans="1:26" ht="11.25" customHeight="1" x14ac:dyDescent="0.35">
      <c r="A762" s="83"/>
      <c r="B762" s="84"/>
      <c r="C762" s="85"/>
      <c r="D762" s="83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</row>
    <row r="763" spans="1:26" ht="11.25" customHeight="1" x14ac:dyDescent="0.35">
      <c r="A763" s="83"/>
      <c r="B763" s="84"/>
      <c r="C763" s="85"/>
      <c r="D763" s="83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</row>
    <row r="764" spans="1:26" ht="11.25" customHeight="1" x14ac:dyDescent="0.35">
      <c r="A764" s="83"/>
      <c r="B764" s="84"/>
      <c r="C764" s="85"/>
      <c r="D764" s="83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</row>
    <row r="765" spans="1:26" ht="11.25" customHeight="1" x14ac:dyDescent="0.35">
      <c r="A765" s="83"/>
      <c r="B765" s="84"/>
      <c r="C765" s="85"/>
      <c r="D765" s="83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</row>
    <row r="766" spans="1:26" ht="11.25" customHeight="1" x14ac:dyDescent="0.35">
      <c r="A766" s="83"/>
      <c r="B766" s="84"/>
      <c r="C766" s="85"/>
      <c r="D766" s="83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</row>
    <row r="767" spans="1:26" ht="11.25" customHeight="1" x14ac:dyDescent="0.35">
      <c r="A767" s="83"/>
      <c r="B767" s="84"/>
      <c r="C767" s="85"/>
      <c r="D767" s="83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</row>
    <row r="768" spans="1:26" ht="11.25" customHeight="1" x14ac:dyDescent="0.35">
      <c r="A768" s="83"/>
      <c r="B768" s="84"/>
      <c r="C768" s="85"/>
      <c r="D768" s="83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</row>
    <row r="769" spans="1:26" ht="11.25" customHeight="1" x14ac:dyDescent="0.35">
      <c r="A769" s="83"/>
      <c r="B769" s="84"/>
      <c r="C769" s="85"/>
      <c r="D769" s="83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</row>
    <row r="770" spans="1:26" ht="11.25" customHeight="1" x14ac:dyDescent="0.35">
      <c r="A770" s="83"/>
      <c r="B770" s="84"/>
      <c r="C770" s="85"/>
      <c r="D770" s="83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</row>
    <row r="771" spans="1:26" ht="11.25" customHeight="1" x14ac:dyDescent="0.35">
      <c r="A771" s="83"/>
      <c r="B771" s="84"/>
      <c r="C771" s="85"/>
      <c r="D771" s="83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</row>
    <row r="772" spans="1:26" ht="11.25" customHeight="1" x14ac:dyDescent="0.35">
      <c r="A772" s="83"/>
      <c r="B772" s="84"/>
      <c r="C772" s="85"/>
      <c r="D772" s="83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</row>
    <row r="773" spans="1:26" ht="11.25" customHeight="1" x14ac:dyDescent="0.35">
      <c r="A773" s="83"/>
      <c r="B773" s="84"/>
      <c r="C773" s="85"/>
      <c r="D773" s="83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</row>
    <row r="774" spans="1:26" ht="11.25" customHeight="1" x14ac:dyDescent="0.35">
      <c r="A774" s="83"/>
      <c r="B774" s="84"/>
      <c r="C774" s="85"/>
      <c r="D774" s="83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</row>
    <row r="775" spans="1:26" ht="11.25" customHeight="1" x14ac:dyDescent="0.35">
      <c r="A775" s="83"/>
      <c r="B775" s="84"/>
      <c r="C775" s="85"/>
      <c r="D775" s="83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</row>
    <row r="776" spans="1:26" ht="11.25" customHeight="1" x14ac:dyDescent="0.35">
      <c r="A776" s="83"/>
      <c r="B776" s="84"/>
      <c r="C776" s="85"/>
      <c r="D776" s="83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</row>
    <row r="777" spans="1:26" ht="11.25" customHeight="1" x14ac:dyDescent="0.35">
      <c r="A777" s="83"/>
      <c r="B777" s="84"/>
      <c r="C777" s="85"/>
      <c r="D777" s="83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</row>
    <row r="778" spans="1:26" ht="11.25" customHeight="1" x14ac:dyDescent="0.35">
      <c r="A778" s="83"/>
      <c r="B778" s="84"/>
      <c r="C778" s="85"/>
      <c r="D778" s="83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</row>
    <row r="779" spans="1:26" ht="11.25" customHeight="1" x14ac:dyDescent="0.35">
      <c r="A779" s="83"/>
      <c r="B779" s="84"/>
      <c r="C779" s="85"/>
      <c r="D779" s="83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</row>
    <row r="780" spans="1:26" ht="11.25" customHeight="1" x14ac:dyDescent="0.35">
      <c r="A780" s="83"/>
      <c r="B780" s="84"/>
      <c r="C780" s="85"/>
      <c r="D780" s="83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</row>
    <row r="781" spans="1:26" ht="11.25" customHeight="1" x14ac:dyDescent="0.35">
      <c r="A781" s="83"/>
      <c r="B781" s="84"/>
      <c r="C781" s="85"/>
      <c r="D781" s="83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</row>
    <row r="782" spans="1:26" ht="11.25" customHeight="1" x14ac:dyDescent="0.35">
      <c r="A782" s="83"/>
      <c r="B782" s="84"/>
      <c r="C782" s="85"/>
      <c r="D782" s="83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</row>
    <row r="783" spans="1:26" ht="11.25" customHeight="1" x14ac:dyDescent="0.35">
      <c r="A783" s="83"/>
      <c r="B783" s="84"/>
      <c r="C783" s="85"/>
      <c r="D783" s="83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</row>
    <row r="784" spans="1:26" ht="11.25" customHeight="1" x14ac:dyDescent="0.35">
      <c r="A784" s="83"/>
      <c r="B784" s="84"/>
      <c r="C784" s="85"/>
      <c r="D784" s="83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</row>
    <row r="785" spans="1:26" ht="11.25" customHeight="1" x14ac:dyDescent="0.35">
      <c r="A785" s="83"/>
      <c r="B785" s="84"/>
      <c r="C785" s="85"/>
      <c r="D785" s="83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</row>
    <row r="786" spans="1:26" ht="11.25" customHeight="1" x14ac:dyDescent="0.35">
      <c r="A786" s="83"/>
      <c r="B786" s="84"/>
      <c r="C786" s="85"/>
      <c r="D786" s="83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</row>
    <row r="787" spans="1:26" ht="11.25" customHeight="1" x14ac:dyDescent="0.35">
      <c r="A787" s="83"/>
      <c r="B787" s="84"/>
      <c r="C787" s="85"/>
      <c r="D787" s="83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</row>
    <row r="788" spans="1:26" ht="11.25" customHeight="1" x14ac:dyDescent="0.35">
      <c r="A788" s="83"/>
      <c r="B788" s="84"/>
      <c r="C788" s="85"/>
      <c r="D788" s="83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</row>
    <row r="789" spans="1:26" ht="11.25" customHeight="1" x14ac:dyDescent="0.35">
      <c r="A789" s="83"/>
      <c r="B789" s="84"/>
      <c r="C789" s="85"/>
      <c r="D789" s="83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</row>
    <row r="790" spans="1:26" ht="11.25" customHeight="1" x14ac:dyDescent="0.35">
      <c r="A790" s="83"/>
      <c r="B790" s="84"/>
      <c r="C790" s="85"/>
      <c r="D790" s="83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</row>
    <row r="791" spans="1:26" ht="11.25" customHeight="1" x14ac:dyDescent="0.35">
      <c r="A791" s="83"/>
      <c r="B791" s="84"/>
      <c r="C791" s="85"/>
      <c r="D791" s="83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</row>
    <row r="792" spans="1:26" ht="11.25" customHeight="1" x14ac:dyDescent="0.35">
      <c r="A792" s="83"/>
      <c r="B792" s="84"/>
      <c r="C792" s="85"/>
      <c r="D792" s="83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</row>
    <row r="793" spans="1:26" ht="11.25" customHeight="1" x14ac:dyDescent="0.35">
      <c r="A793" s="83"/>
      <c r="B793" s="84"/>
      <c r="C793" s="85"/>
      <c r="D793" s="83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</row>
    <row r="794" spans="1:26" ht="11.25" customHeight="1" x14ac:dyDescent="0.35">
      <c r="A794" s="83"/>
      <c r="B794" s="84"/>
      <c r="C794" s="85"/>
      <c r="D794" s="83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</row>
    <row r="795" spans="1:26" ht="11.25" customHeight="1" x14ac:dyDescent="0.35">
      <c r="A795" s="83"/>
      <c r="B795" s="84"/>
      <c r="C795" s="85"/>
      <c r="D795" s="83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</row>
    <row r="796" spans="1:26" ht="11.25" customHeight="1" x14ac:dyDescent="0.35">
      <c r="A796" s="83"/>
      <c r="B796" s="84"/>
      <c r="C796" s="85"/>
      <c r="D796" s="83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</row>
    <row r="797" spans="1:26" ht="11.25" customHeight="1" x14ac:dyDescent="0.35">
      <c r="A797" s="83"/>
      <c r="B797" s="84"/>
      <c r="C797" s="85"/>
      <c r="D797" s="83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</row>
    <row r="798" spans="1:26" ht="11.25" customHeight="1" x14ac:dyDescent="0.35">
      <c r="A798" s="83"/>
      <c r="B798" s="84"/>
      <c r="C798" s="85"/>
      <c r="D798" s="83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</row>
    <row r="799" spans="1:26" ht="11.25" customHeight="1" x14ac:dyDescent="0.35">
      <c r="A799" s="83"/>
      <c r="B799" s="84"/>
      <c r="C799" s="85"/>
      <c r="D799" s="83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</row>
    <row r="800" spans="1:26" ht="11.25" customHeight="1" x14ac:dyDescent="0.35">
      <c r="A800" s="83"/>
      <c r="B800" s="84"/>
      <c r="C800" s="85"/>
      <c r="D800" s="83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</row>
    <row r="801" spans="1:26" ht="11.25" customHeight="1" x14ac:dyDescent="0.35">
      <c r="A801" s="83"/>
      <c r="B801" s="84"/>
      <c r="C801" s="85"/>
      <c r="D801" s="83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</row>
    <row r="802" spans="1:26" ht="11.25" customHeight="1" x14ac:dyDescent="0.35">
      <c r="A802" s="83"/>
      <c r="B802" s="84"/>
      <c r="C802" s="85"/>
      <c r="D802" s="83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</row>
    <row r="803" spans="1:26" ht="11.25" customHeight="1" x14ac:dyDescent="0.35">
      <c r="A803" s="83"/>
      <c r="B803" s="84"/>
      <c r="C803" s="85"/>
      <c r="D803" s="83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</row>
    <row r="804" spans="1:26" ht="11.25" customHeight="1" x14ac:dyDescent="0.35">
      <c r="A804" s="83"/>
      <c r="B804" s="84"/>
      <c r="C804" s="85"/>
      <c r="D804" s="83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</row>
    <row r="805" spans="1:26" ht="11.25" customHeight="1" x14ac:dyDescent="0.35">
      <c r="A805" s="83"/>
      <c r="B805" s="84"/>
      <c r="C805" s="85"/>
      <c r="D805" s="83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</row>
    <row r="806" spans="1:26" ht="11.25" customHeight="1" x14ac:dyDescent="0.35">
      <c r="A806" s="83"/>
      <c r="B806" s="84"/>
      <c r="C806" s="85"/>
      <c r="D806" s="83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</row>
    <row r="807" spans="1:26" ht="11.25" customHeight="1" x14ac:dyDescent="0.35">
      <c r="A807" s="83"/>
      <c r="B807" s="84"/>
      <c r="C807" s="85"/>
      <c r="D807" s="83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</row>
    <row r="808" spans="1:26" ht="11.25" customHeight="1" x14ac:dyDescent="0.35">
      <c r="A808" s="83"/>
      <c r="B808" s="84"/>
      <c r="C808" s="85"/>
      <c r="D808" s="83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</row>
    <row r="809" spans="1:26" ht="11.25" customHeight="1" x14ac:dyDescent="0.35">
      <c r="A809" s="83"/>
      <c r="B809" s="84"/>
      <c r="C809" s="85"/>
      <c r="D809" s="83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</row>
    <row r="810" spans="1:26" ht="11.25" customHeight="1" x14ac:dyDescent="0.35">
      <c r="A810" s="83"/>
      <c r="B810" s="84"/>
      <c r="C810" s="85"/>
      <c r="D810" s="83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</row>
    <row r="811" spans="1:26" ht="11.25" customHeight="1" x14ac:dyDescent="0.35">
      <c r="A811" s="83"/>
      <c r="B811" s="84"/>
      <c r="C811" s="85"/>
      <c r="D811" s="83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</row>
    <row r="812" spans="1:26" ht="11.25" customHeight="1" x14ac:dyDescent="0.35">
      <c r="A812" s="83"/>
      <c r="B812" s="84"/>
      <c r="C812" s="85"/>
      <c r="D812" s="83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</row>
    <row r="813" spans="1:26" ht="11.25" customHeight="1" x14ac:dyDescent="0.35">
      <c r="A813" s="83"/>
      <c r="B813" s="84"/>
      <c r="C813" s="85"/>
      <c r="D813" s="83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</row>
    <row r="814" spans="1:26" ht="11.25" customHeight="1" x14ac:dyDescent="0.35">
      <c r="A814" s="83"/>
      <c r="B814" s="84"/>
      <c r="C814" s="85"/>
      <c r="D814" s="83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</row>
    <row r="815" spans="1:26" ht="11.25" customHeight="1" x14ac:dyDescent="0.35">
      <c r="A815" s="83"/>
      <c r="B815" s="84"/>
      <c r="C815" s="85"/>
      <c r="D815" s="83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</row>
    <row r="816" spans="1:26" ht="11.25" customHeight="1" x14ac:dyDescent="0.35">
      <c r="A816" s="83"/>
      <c r="B816" s="84"/>
      <c r="C816" s="85"/>
      <c r="D816" s="83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</row>
    <row r="817" spans="1:26" ht="11.25" customHeight="1" x14ac:dyDescent="0.35">
      <c r="A817" s="83"/>
      <c r="B817" s="84"/>
      <c r="C817" s="85"/>
      <c r="D817" s="83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</row>
    <row r="818" spans="1:26" ht="11.25" customHeight="1" x14ac:dyDescent="0.35">
      <c r="A818" s="83"/>
      <c r="B818" s="84"/>
      <c r="C818" s="85"/>
      <c r="D818" s="83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</row>
    <row r="819" spans="1:26" ht="11.25" customHeight="1" x14ac:dyDescent="0.35">
      <c r="A819" s="83"/>
      <c r="B819" s="84"/>
      <c r="C819" s="85"/>
      <c r="D819" s="83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</row>
    <row r="820" spans="1:26" ht="11.25" customHeight="1" x14ac:dyDescent="0.35">
      <c r="A820" s="83"/>
      <c r="B820" s="84"/>
      <c r="C820" s="85"/>
      <c r="D820" s="83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</row>
    <row r="821" spans="1:26" ht="11.25" customHeight="1" x14ac:dyDescent="0.35">
      <c r="A821" s="83"/>
      <c r="B821" s="84"/>
      <c r="C821" s="85"/>
      <c r="D821" s="83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</row>
    <row r="822" spans="1:26" ht="11.25" customHeight="1" x14ac:dyDescent="0.35">
      <c r="A822" s="83"/>
      <c r="B822" s="84"/>
      <c r="C822" s="85"/>
      <c r="D822" s="83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</row>
    <row r="823" spans="1:26" ht="11.25" customHeight="1" x14ac:dyDescent="0.35">
      <c r="A823" s="83"/>
      <c r="B823" s="84"/>
      <c r="C823" s="85"/>
      <c r="D823" s="83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</row>
    <row r="824" spans="1:26" ht="11.25" customHeight="1" x14ac:dyDescent="0.35">
      <c r="A824" s="83"/>
      <c r="B824" s="84"/>
      <c r="C824" s="85"/>
      <c r="D824" s="83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</row>
    <row r="825" spans="1:26" ht="11.25" customHeight="1" x14ac:dyDescent="0.35">
      <c r="A825" s="83"/>
      <c r="B825" s="84"/>
      <c r="C825" s="85"/>
      <c r="D825" s="83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</row>
    <row r="826" spans="1:26" ht="11.25" customHeight="1" x14ac:dyDescent="0.35">
      <c r="A826" s="83"/>
      <c r="B826" s="84"/>
      <c r="C826" s="85"/>
      <c r="D826" s="83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</row>
    <row r="827" spans="1:26" ht="11.25" customHeight="1" x14ac:dyDescent="0.35">
      <c r="A827" s="83"/>
      <c r="B827" s="84"/>
      <c r="C827" s="85"/>
      <c r="D827" s="83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</row>
    <row r="828" spans="1:26" ht="11.25" customHeight="1" x14ac:dyDescent="0.35">
      <c r="A828" s="83"/>
      <c r="B828" s="84"/>
      <c r="C828" s="85"/>
      <c r="D828" s="83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</row>
    <row r="829" spans="1:26" ht="11.25" customHeight="1" x14ac:dyDescent="0.35">
      <c r="A829" s="83"/>
      <c r="B829" s="84"/>
      <c r="C829" s="85"/>
      <c r="D829" s="83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</row>
    <row r="830" spans="1:26" ht="11.25" customHeight="1" x14ac:dyDescent="0.35">
      <c r="A830" s="83"/>
      <c r="B830" s="84"/>
      <c r="C830" s="85"/>
      <c r="D830" s="83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</row>
    <row r="831" spans="1:26" ht="11.25" customHeight="1" x14ac:dyDescent="0.35">
      <c r="A831" s="83"/>
      <c r="B831" s="84"/>
      <c r="C831" s="85"/>
      <c r="D831" s="83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</row>
    <row r="832" spans="1:26" ht="11.25" customHeight="1" x14ac:dyDescent="0.35">
      <c r="A832" s="83"/>
      <c r="B832" s="84"/>
      <c r="C832" s="85"/>
      <c r="D832" s="83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</row>
    <row r="833" spans="1:26" ht="11.25" customHeight="1" x14ac:dyDescent="0.35">
      <c r="A833" s="83"/>
      <c r="B833" s="84"/>
      <c r="C833" s="85"/>
      <c r="D833" s="83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</row>
    <row r="834" spans="1:26" ht="11.25" customHeight="1" x14ac:dyDescent="0.35">
      <c r="A834" s="83"/>
      <c r="B834" s="84"/>
      <c r="C834" s="85"/>
      <c r="D834" s="83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</row>
    <row r="835" spans="1:26" ht="11.25" customHeight="1" x14ac:dyDescent="0.35">
      <c r="A835" s="83"/>
      <c r="B835" s="84"/>
      <c r="C835" s="85"/>
      <c r="D835" s="83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</row>
    <row r="836" spans="1:26" ht="11.25" customHeight="1" x14ac:dyDescent="0.35">
      <c r="A836" s="83"/>
      <c r="B836" s="84"/>
      <c r="C836" s="85"/>
      <c r="D836" s="83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</row>
    <row r="837" spans="1:26" ht="11.25" customHeight="1" x14ac:dyDescent="0.35">
      <c r="A837" s="83"/>
      <c r="B837" s="84"/>
      <c r="C837" s="85"/>
      <c r="D837" s="83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</row>
    <row r="838" spans="1:26" ht="11.25" customHeight="1" x14ac:dyDescent="0.35">
      <c r="A838" s="83"/>
      <c r="B838" s="84"/>
      <c r="C838" s="85"/>
      <c r="D838" s="83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</row>
    <row r="839" spans="1:26" ht="11.25" customHeight="1" x14ac:dyDescent="0.35">
      <c r="A839" s="83"/>
      <c r="B839" s="84"/>
      <c r="C839" s="85"/>
      <c r="D839" s="83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</row>
    <row r="840" spans="1:26" ht="11.25" customHeight="1" x14ac:dyDescent="0.35">
      <c r="A840" s="83"/>
      <c r="B840" s="84"/>
      <c r="C840" s="85"/>
      <c r="D840" s="83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</row>
    <row r="841" spans="1:26" ht="11.25" customHeight="1" x14ac:dyDescent="0.35">
      <c r="A841" s="83"/>
      <c r="B841" s="84"/>
      <c r="C841" s="85"/>
      <c r="D841" s="83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</row>
    <row r="842" spans="1:26" ht="11.25" customHeight="1" x14ac:dyDescent="0.35">
      <c r="A842" s="83"/>
      <c r="B842" s="84"/>
      <c r="C842" s="85"/>
      <c r="D842" s="83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</row>
    <row r="843" spans="1:26" ht="11.25" customHeight="1" x14ac:dyDescent="0.35">
      <c r="A843" s="83"/>
      <c r="B843" s="84"/>
      <c r="C843" s="85"/>
      <c r="D843" s="83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</row>
    <row r="844" spans="1:26" ht="11.25" customHeight="1" x14ac:dyDescent="0.35">
      <c r="A844" s="83"/>
      <c r="B844" s="84"/>
      <c r="C844" s="85"/>
      <c r="D844" s="83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</row>
    <row r="845" spans="1:26" ht="11.25" customHeight="1" x14ac:dyDescent="0.35">
      <c r="A845" s="83"/>
      <c r="B845" s="84"/>
      <c r="C845" s="85"/>
      <c r="D845" s="83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</row>
    <row r="846" spans="1:26" ht="11.25" customHeight="1" x14ac:dyDescent="0.35">
      <c r="A846" s="83"/>
      <c r="B846" s="84"/>
      <c r="C846" s="85"/>
      <c r="D846" s="83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</row>
    <row r="847" spans="1:26" ht="11.25" customHeight="1" x14ac:dyDescent="0.35">
      <c r="A847" s="83"/>
      <c r="B847" s="84"/>
      <c r="C847" s="85"/>
      <c r="D847" s="83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</row>
    <row r="848" spans="1:26" ht="11.25" customHeight="1" x14ac:dyDescent="0.35">
      <c r="A848" s="83"/>
      <c r="B848" s="84"/>
      <c r="C848" s="85"/>
      <c r="D848" s="83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</row>
    <row r="849" spans="1:26" ht="11.25" customHeight="1" x14ac:dyDescent="0.35">
      <c r="A849" s="83"/>
      <c r="B849" s="84"/>
      <c r="C849" s="85"/>
      <c r="D849" s="83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</row>
    <row r="850" spans="1:26" ht="11.25" customHeight="1" x14ac:dyDescent="0.35">
      <c r="A850" s="83"/>
      <c r="B850" s="84"/>
      <c r="C850" s="85"/>
      <c r="D850" s="83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</row>
    <row r="851" spans="1:26" ht="11.25" customHeight="1" x14ac:dyDescent="0.35">
      <c r="A851" s="83"/>
      <c r="B851" s="84"/>
      <c r="C851" s="85"/>
      <c r="D851" s="83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</row>
    <row r="852" spans="1:26" ht="11.25" customHeight="1" x14ac:dyDescent="0.35">
      <c r="A852" s="83"/>
      <c r="B852" s="84"/>
      <c r="C852" s="85"/>
      <c r="D852" s="83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</row>
    <row r="853" spans="1:26" ht="11.25" customHeight="1" x14ac:dyDescent="0.35">
      <c r="A853" s="83"/>
      <c r="B853" s="84"/>
      <c r="C853" s="85"/>
      <c r="D853" s="83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</row>
    <row r="854" spans="1:26" ht="11.25" customHeight="1" x14ac:dyDescent="0.35">
      <c r="A854" s="83"/>
      <c r="B854" s="84"/>
      <c r="C854" s="85"/>
      <c r="D854" s="83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</row>
    <row r="855" spans="1:26" ht="11.25" customHeight="1" x14ac:dyDescent="0.35">
      <c r="A855" s="83"/>
      <c r="B855" s="84"/>
      <c r="C855" s="85"/>
      <c r="D855" s="83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</row>
    <row r="856" spans="1:26" ht="11.25" customHeight="1" x14ac:dyDescent="0.35">
      <c r="A856" s="83"/>
      <c r="B856" s="84"/>
      <c r="C856" s="85"/>
      <c r="D856" s="83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</row>
    <row r="857" spans="1:26" ht="11.25" customHeight="1" x14ac:dyDescent="0.35">
      <c r="A857" s="83"/>
      <c r="B857" s="84"/>
      <c r="C857" s="85"/>
      <c r="D857" s="83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</row>
    <row r="858" spans="1:26" ht="11.25" customHeight="1" x14ac:dyDescent="0.35">
      <c r="A858" s="83"/>
      <c r="B858" s="84"/>
      <c r="C858" s="85"/>
      <c r="D858" s="83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</row>
    <row r="859" spans="1:26" ht="11.25" customHeight="1" x14ac:dyDescent="0.35">
      <c r="A859" s="83"/>
      <c r="B859" s="84"/>
      <c r="C859" s="85"/>
      <c r="D859" s="83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</row>
    <row r="860" spans="1:26" ht="11.25" customHeight="1" x14ac:dyDescent="0.35">
      <c r="A860" s="83"/>
      <c r="B860" s="84"/>
      <c r="C860" s="85"/>
      <c r="D860" s="83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</row>
    <row r="861" spans="1:26" ht="11.25" customHeight="1" x14ac:dyDescent="0.35">
      <c r="A861" s="83"/>
      <c r="B861" s="84"/>
      <c r="C861" s="85"/>
      <c r="D861" s="83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</row>
    <row r="862" spans="1:26" ht="11.25" customHeight="1" x14ac:dyDescent="0.35">
      <c r="A862" s="83"/>
      <c r="B862" s="84"/>
      <c r="C862" s="85"/>
      <c r="D862" s="83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</row>
    <row r="863" spans="1:26" ht="11.25" customHeight="1" x14ac:dyDescent="0.35">
      <c r="A863" s="83"/>
      <c r="B863" s="84"/>
      <c r="C863" s="85"/>
      <c r="D863" s="83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</row>
    <row r="864" spans="1:26" ht="11.25" customHeight="1" x14ac:dyDescent="0.35">
      <c r="A864" s="83"/>
      <c r="B864" s="84"/>
      <c r="C864" s="85"/>
      <c r="D864" s="83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</row>
    <row r="865" spans="1:26" ht="11.25" customHeight="1" x14ac:dyDescent="0.35">
      <c r="A865" s="83"/>
      <c r="B865" s="84"/>
      <c r="C865" s="85"/>
      <c r="D865" s="83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</row>
    <row r="866" spans="1:26" ht="11.25" customHeight="1" x14ac:dyDescent="0.35">
      <c r="A866" s="83"/>
      <c r="B866" s="84"/>
      <c r="C866" s="85"/>
      <c r="D866" s="83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</row>
    <row r="867" spans="1:26" ht="11.25" customHeight="1" x14ac:dyDescent="0.35">
      <c r="A867" s="83"/>
      <c r="B867" s="84"/>
      <c r="C867" s="85"/>
      <c r="D867" s="83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</row>
    <row r="868" spans="1:26" ht="11.25" customHeight="1" x14ac:dyDescent="0.35">
      <c r="A868" s="83"/>
      <c r="B868" s="84"/>
      <c r="C868" s="85"/>
      <c r="D868" s="83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</row>
    <row r="869" spans="1:26" ht="11.25" customHeight="1" x14ac:dyDescent="0.35">
      <c r="A869" s="83"/>
      <c r="B869" s="84"/>
      <c r="C869" s="85"/>
      <c r="D869" s="83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</row>
    <row r="870" spans="1:26" ht="11.25" customHeight="1" x14ac:dyDescent="0.35">
      <c r="A870" s="83"/>
      <c r="B870" s="84"/>
      <c r="C870" s="85"/>
      <c r="D870" s="83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</row>
    <row r="871" spans="1:26" ht="11.25" customHeight="1" x14ac:dyDescent="0.35">
      <c r="A871" s="83"/>
      <c r="B871" s="84"/>
      <c r="C871" s="85"/>
      <c r="D871" s="83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</row>
    <row r="872" spans="1:26" ht="11.25" customHeight="1" x14ac:dyDescent="0.35">
      <c r="A872" s="83"/>
      <c r="B872" s="84"/>
      <c r="C872" s="85"/>
      <c r="D872" s="83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</row>
    <row r="873" spans="1:26" ht="11.25" customHeight="1" x14ac:dyDescent="0.35">
      <c r="A873" s="83"/>
      <c r="B873" s="84"/>
      <c r="C873" s="85"/>
      <c r="D873" s="83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</row>
    <row r="874" spans="1:26" ht="11.25" customHeight="1" x14ac:dyDescent="0.35">
      <c r="A874" s="83"/>
      <c r="B874" s="84"/>
      <c r="C874" s="85"/>
      <c r="D874" s="83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</row>
    <row r="875" spans="1:26" ht="11.25" customHeight="1" x14ac:dyDescent="0.35">
      <c r="A875" s="83"/>
      <c r="B875" s="84"/>
      <c r="C875" s="85"/>
      <c r="D875" s="83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</row>
    <row r="876" spans="1:26" ht="11.25" customHeight="1" x14ac:dyDescent="0.35">
      <c r="A876" s="83"/>
      <c r="B876" s="84"/>
      <c r="C876" s="85"/>
      <c r="D876" s="83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</row>
    <row r="877" spans="1:26" ht="11.25" customHeight="1" x14ac:dyDescent="0.35">
      <c r="A877" s="83"/>
      <c r="B877" s="84"/>
      <c r="C877" s="85"/>
      <c r="D877" s="83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</row>
    <row r="878" spans="1:26" ht="11.25" customHeight="1" x14ac:dyDescent="0.35">
      <c r="A878" s="83"/>
      <c r="B878" s="84"/>
      <c r="C878" s="85"/>
      <c r="D878" s="83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</row>
    <row r="879" spans="1:26" ht="11.25" customHeight="1" x14ac:dyDescent="0.35">
      <c r="A879" s="83"/>
      <c r="B879" s="84"/>
      <c r="C879" s="85"/>
      <c r="D879" s="83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</row>
    <row r="880" spans="1:26" ht="11.25" customHeight="1" x14ac:dyDescent="0.35">
      <c r="A880" s="83"/>
      <c r="B880" s="84"/>
      <c r="C880" s="85"/>
      <c r="D880" s="83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</row>
    <row r="881" spans="1:26" ht="11.25" customHeight="1" x14ac:dyDescent="0.35">
      <c r="A881" s="83"/>
      <c r="B881" s="84"/>
      <c r="C881" s="85"/>
      <c r="D881" s="83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</row>
    <row r="882" spans="1:26" ht="11.25" customHeight="1" x14ac:dyDescent="0.35">
      <c r="A882" s="83"/>
      <c r="B882" s="84"/>
      <c r="C882" s="85"/>
      <c r="D882" s="83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</row>
    <row r="883" spans="1:26" ht="11.25" customHeight="1" x14ac:dyDescent="0.35">
      <c r="A883" s="83"/>
      <c r="B883" s="84"/>
      <c r="C883" s="85"/>
      <c r="D883" s="83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</row>
    <row r="884" spans="1:26" ht="11.25" customHeight="1" x14ac:dyDescent="0.35">
      <c r="A884" s="83"/>
      <c r="B884" s="84"/>
      <c r="C884" s="85"/>
      <c r="D884" s="83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</row>
    <row r="885" spans="1:26" ht="11.25" customHeight="1" x14ac:dyDescent="0.35">
      <c r="A885" s="83"/>
      <c r="B885" s="84"/>
      <c r="C885" s="85"/>
      <c r="D885" s="83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</row>
    <row r="886" spans="1:26" ht="11.25" customHeight="1" x14ac:dyDescent="0.35">
      <c r="A886" s="83"/>
      <c r="B886" s="84"/>
      <c r="C886" s="85"/>
      <c r="D886" s="83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</row>
    <row r="887" spans="1:26" ht="11.25" customHeight="1" x14ac:dyDescent="0.35">
      <c r="A887" s="83"/>
      <c r="B887" s="84"/>
      <c r="C887" s="85"/>
      <c r="D887" s="83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</row>
    <row r="888" spans="1:26" ht="11.25" customHeight="1" x14ac:dyDescent="0.35">
      <c r="A888" s="83"/>
      <c r="B888" s="84"/>
      <c r="C888" s="85"/>
      <c r="D888" s="83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</row>
    <row r="889" spans="1:26" ht="11.25" customHeight="1" x14ac:dyDescent="0.35">
      <c r="A889" s="83"/>
      <c r="B889" s="84"/>
      <c r="C889" s="85"/>
      <c r="D889" s="83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</row>
    <row r="890" spans="1:26" ht="11.25" customHeight="1" x14ac:dyDescent="0.35">
      <c r="A890" s="83"/>
      <c r="B890" s="84"/>
      <c r="C890" s="85"/>
      <c r="D890" s="83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</row>
    <row r="891" spans="1:26" ht="11.25" customHeight="1" x14ac:dyDescent="0.35">
      <c r="A891" s="83"/>
      <c r="B891" s="84"/>
      <c r="C891" s="85"/>
      <c r="D891" s="83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</row>
    <row r="892" spans="1:26" ht="11.25" customHeight="1" x14ac:dyDescent="0.35">
      <c r="A892" s="83"/>
      <c r="B892" s="84"/>
      <c r="C892" s="85"/>
      <c r="D892" s="83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</row>
    <row r="893" spans="1:26" ht="11.25" customHeight="1" x14ac:dyDescent="0.35">
      <c r="A893" s="83"/>
      <c r="B893" s="84"/>
      <c r="C893" s="85"/>
      <c r="D893" s="83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</row>
    <row r="894" spans="1:26" ht="11.25" customHeight="1" x14ac:dyDescent="0.35">
      <c r="A894" s="83"/>
      <c r="B894" s="84"/>
      <c r="C894" s="85"/>
      <c r="D894" s="83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</row>
    <row r="895" spans="1:26" ht="11.25" customHeight="1" x14ac:dyDescent="0.35">
      <c r="A895" s="83"/>
      <c r="B895" s="84"/>
      <c r="C895" s="85"/>
      <c r="D895" s="83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</row>
    <row r="896" spans="1:26" ht="11.25" customHeight="1" x14ac:dyDescent="0.35">
      <c r="A896" s="83"/>
      <c r="B896" s="84"/>
      <c r="C896" s="85"/>
      <c r="D896" s="83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</row>
    <row r="897" spans="1:26" ht="11.25" customHeight="1" x14ac:dyDescent="0.35">
      <c r="A897" s="83"/>
      <c r="B897" s="84"/>
      <c r="C897" s="85"/>
      <c r="D897" s="83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</row>
    <row r="898" spans="1:26" ht="11.25" customHeight="1" x14ac:dyDescent="0.35">
      <c r="A898" s="83"/>
      <c r="B898" s="84"/>
      <c r="C898" s="85"/>
      <c r="D898" s="83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</row>
    <row r="899" spans="1:26" ht="11.25" customHeight="1" x14ac:dyDescent="0.35">
      <c r="A899" s="83"/>
      <c r="B899" s="84"/>
      <c r="C899" s="85"/>
      <c r="D899" s="83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</row>
    <row r="900" spans="1:26" ht="11.25" customHeight="1" x14ac:dyDescent="0.35">
      <c r="A900" s="83"/>
      <c r="B900" s="84"/>
      <c r="C900" s="85"/>
      <c r="D900" s="83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</row>
    <row r="901" spans="1:26" ht="11.25" customHeight="1" x14ac:dyDescent="0.35">
      <c r="A901" s="83"/>
      <c r="B901" s="84"/>
      <c r="C901" s="85"/>
      <c r="D901" s="83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</row>
    <row r="902" spans="1:26" ht="11.25" customHeight="1" x14ac:dyDescent="0.35">
      <c r="A902" s="83"/>
      <c r="B902" s="84"/>
      <c r="C902" s="85"/>
      <c r="D902" s="83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</row>
    <row r="903" spans="1:26" ht="11.25" customHeight="1" x14ac:dyDescent="0.35">
      <c r="A903" s="83"/>
      <c r="B903" s="84"/>
      <c r="C903" s="85"/>
      <c r="D903" s="83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</row>
    <row r="904" spans="1:26" ht="11.25" customHeight="1" x14ac:dyDescent="0.35">
      <c r="A904" s="83"/>
      <c r="B904" s="84"/>
      <c r="C904" s="85"/>
      <c r="D904" s="83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</row>
    <row r="905" spans="1:26" ht="11.25" customHeight="1" x14ac:dyDescent="0.35">
      <c r="A905" s="83"/>
      <c r="B905" s="84"/>
      <c r="C905" s="85"/>
      <c r="D905" s="83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</row>
    <row r="906" spans="1:26" ht="11.25" customHeight="1" x14ac:dyDescent="0.35">
      <c r="A906" s="83"/>
      <c r="B906" s="84"/>
      <c r="C906" s="85"/>
      <c r="D906" s="83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</row>
    <row r="907" spans="1:26" ht="11.25" customHeight="1" x14ac:dyDescent="0.35">
      <c r="A907" s="83"/>
      <c r="B907" s="84"/>
      <c r="C907" s="85"/>
      <c r="D907" s="83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</row>
    <row r="908" spans="1:26" ht="11.25" customHeight="1" x14ac:dyDescent="0.35">
      <c r="A908" s="83"/>
      <c r="B908" s="84"/>
      <c r="C908" s="85"/>
      <c r="D908" s="83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</row>
    <row r="909" spans="1:26" ht="11.25" customHeight="1" x14ac:dyDescent="0.35">
      <c r="A909" s="83"/>
      <c r="B909" s="84"/>
      <c r="C909" s="85"/>
      <c r="D909" s="83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</row>
    <row r="910" spans="1:26" ht="11.25" customHeight="1" x14ac:dyDescent="0.35">
      <c r="A910" s="83"/>
      <c r="B910" s="84"/>
      <c r="C910" s="85"/>
      <c r="D910" s="83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</row>
    <row r="911" spans="1:26" ht="11.25" customHeight="1" x14ac:dyDescent="0.35">
      <c r="A911" s="83"/>
      <c r="B911" s="84"/>
      <c r="C911" s="85"/>
      <c r="D911" s="83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</row>
    <row r="912" spans="1:26" ht="11.25" customHeight="1" x14ac:dyDescent="0.35">
      <c r="A912" s="83"/>
      <c r="B912" s="84"/>
      <c r="C912" s="85"/>
      <c r="D912" s="83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</row>
    <row r="913" spans="1:26" ht="11.25" customHeight="1" x14ac:dyDescent="0.35">
      <c r="A913" s="83"/>
      <c r="B913" s="84"/>
      <c r="C913" s="85"/>
      <c r="D913" s="83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</row>
    <row r="914" spans="1:26" ht="11.25" customHeight="1" x14ac:dyDescent="0.35">
      <c r="A914" s="83"/>
      <c r="B914" s="84"/>
      <c r="C914" s="85"/>
      <c r="D914" s="83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</row>
    <row r="915" spans="1:26" ht="11.25" customHeight="1" x14ac:dyDescent="0.35">
      <c r="A915" s="83"/>
      <c r="B915" s="84"/>
      <c r="C915" s="85"/>
      <c r="D915" s="83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</row>
    <row r="916" spans="1:26" ht="11.25" customHeight="1" x14ac:dyDescent="0.35">
      <c r="A916" s="83"/>
      <c r="B916" s="84"/>
      <c r="C916" s="85"/>
      <c r="D916" s="83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</row>
    <row r="917" spans="1:26" ht="11.25" customHeight="1" x14ac:dyDescent="0.35">
      <c r="A917" s="83"/>
      <c r="B917" s="84"/>
      <c r="C917" s="85"/>
      <c r="D917" s="83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</row>
    <row r="918" spans="1:26" ht="11.25" customHeight="1" x14ac:dyDescent="0.35">
      <c r="A918" s="83"/>
      <c r="B918" s="84"/>
      <c r="C918" s="85"/>
      <c r="D918" s="83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</row>
    <row r="919" spans="1:26" ht="11.25" customHeight="1" x14ac:dyDescent="0.35">
      <c r="A919" s="83"/>
      <c r="B919" s="84"/>
      <c r="C919" s="85"/>
      <c r="D919" s="83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</row>
    <row r="920" spans="1:26" ht="11.25" customHeight="1" x14ac:dyDescent="0.35">
      <c r="A920" s="83"/>
      <c r="B920" s="84"/>
      <c r="C920" s="85"/>
      <c r="D920" s="83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</row>
    <row r="921" spans="1:26" ht="11.25" customHeight="1" x14ac:dyDescent="0.35">
      <c r="A921" s="83"/>
      <c r="B921" s="84"/>
      <c r="C921" s="85"/>
      <c r="D921" s="83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</row>
    <row r="922" spans="1:26" ht="11.25" customHeight="1" x14ac:dyDescent="0.35">
      <c r="A922" s="83"/>
      <c r="B922" s="84"/>
      <c r="C922" s="85"/>
      <c r="D922" s="83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</row>
    <row r="923" spans="1:26" ht="11.25" customHeight="1" x14ac:dyDescent="0.35">
      <c r="A923" s="83"/>
      <c r="B923" s="84"/>
      <c r="C923" s="85"/>
      <c r="D923" s="83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</row>
    <row r="924" spans="1:26" ht="11.25" customHeight="1" x14ac:dyDescent="0.35">
      <c r="A924" s="83"/>
      <c r="B924" s="84"/>
      <c r="C924" s="85"/>
      <c r="D924" s="83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</row>
    <row r="925" spans="1:26" ht="11.25" customHeight="1" x14ac:dyDescent="0.35">
      <c r="A925" s="83"/>
      <c r="B925" s="84"/>
      <c r="C925" s="85"/>
      <c r="D925" s="83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</row>
    <row r="926" spans="1:26" ht="11.25" customHeight="1" x14ac:dyDescent="0.35">
      <c r="A926" s="83"/>
      <c r="B926" s="84"/>
      <c r="C926" s="85"/>
      <c r="D926" s="83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</row>
    <row r="927" spans="1:26" ht="11.25" customHeight="1" x14ac:dyDescent="0.35">
      <c r="A927" s="83"/>
      <c r="B927" s="84"/>
      <c r="C927" s="85"/>
      <c r="D927" s="83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</row>
    <row r="928" spans="1:26" ht="11.25" customHeight="1" x14ac:dyDescent="0.35">
      <c r="A928" s="83"/>
      <c r="B928" s="84"/>
      <c r="C928" s="85"/>
      <c r="D928" s="83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</row>
    <row r="929" spans="1:26" ht="11.25" customHeight="1" x14ac:dyDescent="0.35">
      <c r="A929" s="83"/>
      <c r="B929" s="84"/>
      <c r="C929" s="85"/>
      <c r="D929" s="83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</row>
    <row r="930" spans="1:26" ht="11.25" customHeight="1" x14ac:dyDescent="0.35">
      <c r="A930" s="83"/>
      <c r="B930" s="84"/>
      <c r="C930" s="85"/>
      <c r="D930" s="83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</row>
    <row r="931" spans="1:26" ht="11.25" customHeight="1" x14ac:dyDescent="0.35">
      <c r="A931" s="83"/>
      <c r="B931" s="84"/>
      <c r="C931" s="85"/>
      <c r="D931" s="83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</row>
    <row r="932" spans="1:26" ht="11.25" customHeight="1" x14ac:dyDescent="0.35">
      <c r="A932" s="83"/>
      <c r="B932" s="84"/>
      <c r="C932" s="85"/>
      <c r="D932" s="83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</row>
    <row r="933" spans="1:26" ht="11.25" customHeight="1" x14ac:dyDescent="0.35">
      <c r="A933" s="83"/>
      <c r="B933" s="84"/>
      <c r="C933" s="85"/>
      <c r="D933" s="83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</row>
    <row r="934" spans="1:26" ht="11.25" customHeight="1" x14ac:dyDescent="0.35">
      <c r="A934" s="83"/>
      <c r="B934" s="84"/>
      <c r="C934" s="85"/>
      <c r="D934" s="83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</row>
    <row r="935" spans="1:26" ht="11.25" customHeight="1" x14ac:dyDescent="0.35">
      <c r="A935" s="83"/>
      <c r="B935" s="84"/>
      <c r="C935" s="85"/>
      <c r="D935" s="83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</row>
    <row r="936" spans="1:26" ht="11.25" customHeight="1" x14ac:dyDescent="0.35">
      <c r="A936" s="83"/>
      <c r="B936" s="84"/>
      <c r="C936" s="85"/>
      <c r="D936" s="83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</row>
    <row r="937" spans="1:26" ht="11.25" customHeight="1" x14ac:dyDescent="0.35">
      <c r="A937" s="83"/>
      <c r="B937" s="84"/>
      <c r="C937" s="85"/>
      <c r="D937" s="83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</row>
    <row r="938" spans="1:26" ht="11.25" customHeight="1" x14ac:dyDescent="0.35">
      <c r="A938" s="83"/>
      <c r="B938" s="84"/>
      <c r="C938" s="85"/>
      <c r="D938" s="83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</row>
    <row r="939" spans="1:26" ht="11.25" customHeight="1" x14ac:dyDescent="0.35">
      <c r="A939" s="83"/>
      <c r="B939" s="84"/>
      <c r="C939" s="85"/>
      <c r="D939" s="83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</row>
    <row r="940" spans="1:26" ht="11.25" customHeight="1" x14ac:dyDescent="0.35">
      <c r="A940" s="83"/>
      <c r="B940" s="84"/>
      <c r="C940" s="85"/>
      <c r="D940" s="83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</row>
    <row r="941" spans="1:26" ht="11.25" customHeight="1" x14ac:dyDescent="0.35">
      <c r="A941" s="83"/>
      <c r="B941" s="84"/>
      <c r="C941" s="85"/>
      <c r="D941" s="83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</row>
    <row r="942" spans="1:26" ht="11.25" customHeight="1" x14ac:dyDescent="0.35">
      <c r="A942" s="83"/>
      <c r="B942" s="84"/>
      <c r="C942" s="85"/>
      <c r="D942" s="83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</row>
    <row r="943" spans="1:26" ht="11.25" customHeight="1" x14ac:dyDescent="0.35">
      <c r="A943" s="83"/>
      <c r="B943" s="84"/>
      <c r="C943" s="85"/>
      <c r="D943" s="83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</row>
    <row r="944" spans="1:26" ht="11.25" customHeight="1" x14ac:dyDescent="0.35">
      <c r="A944" s="83"/>
      <c r="B944" s="84"/>
      <c r="C944" s="85"/>
      <c r="D944" s="83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</row>
    <row r="945" spans="1:26" ht="11.25" customHeight="1" x14ac:dyDescent="0.35">
      <c r="A945" s="83"/>
      <c r="B945" s="84"/>
      <c r="C945" s="85"/>
      <c r="D945" s="83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</row>
    <row r="946" spans="1:26" ht="11.25" customHeight="1" x14ac:dyDescent="0.35">
      <c r="A946" s="83"/>
      <c r="B946" s="84"/>
      <c r="C946" s="85"/>
      <c r="D946" s="83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</row>
    <row r="947" spans="1:26" ht="11.25" customHeight="1" x14ac:dyDescent="0.35">
      <c r="A947" s="83"/>
      <c r="B947" s="84"/>
      <c r="C947" s="85"/>
      <c r="D947" s="83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</row>
    <row r="948" spans="1:26" ht="11.25" customHeight="1" x14ac:dyDescent="0.35">
      <c r="A948" s="83"/>
      <c r="B948" s="84"/>
      <c r="C948" s="85"/>
      <c r="D948" s="83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</row>
    <row r="949" spans="1:26" ht="11.25" customHeight="1" x14ac:dyDescent="0.35">
      <c r="A949" s="83"/>
      <c r="B949" s="84"/>
      <c r="C949" s="85"/>
      <c r="D949" s="83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</row>
    <row r="950" spans="1:26" ht="11.25" customHeight="1" x14ac:dyDescent="0.35">
      <c r="A950" s="83"/>
      <c r="B950" s="84"/>
      <c r="C950" s="85"/>
      <c r="D950" s="83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</row>
    <row r="951" spans="1:26" ht="11.25" customHeight="1" x14ac:dyDescent="0.35">
      <c r="A951" s="83"/>
      <c r="B951" s="84"/>
      <c r="C951" s="85"/>
      <c r="D951" s="83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</row>
    <row r="952" spans="1:26" ht="11.25" customHeight="1" x14ac:dyDescent="0.35">
      <c r="A952" s="83"/>
      <c r="B952" s="84"/>
      <c r="C952" s="85"/>
      <c r="D952" s="83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</row>
    <row r="953" spans="1:26" ht="11.25" customHeight="1" x14ac:dyDescent="0.35">
      <c r="A953" s="83"/>
      <c r="B953" s="84"/>
      <c r="C953" s="85"/>
      <c r="D953" s="83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</row>
    <row r="954" spans="1:26" ht="11.25" customHeight="1" x14ac:dyDescent="0.35">
      <c r="A954" s="83"/>
      <c r="B954" s="84"/>
      <c r="C954" s="85"/>
      <c r="D954" s="83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</row>
    <row r="955" spans="1:26" ht="11.25" customHeight="1" x14ac:dyDescent="0.35">
      <c r="A955" s="83"/>
      <c r="B955" s="84"/>
      <c r="C955" s="85"/>
      <c r="D955" s="83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</row>
    <row r="956" spans="1:26" ht="11.25" customHeight="1" x14ac:dyDescent="0.35">
      <c r="A956" s="83"/>
      <c r="B956" s="84"/>
      <c r="C956" s="85"/>
      <c r="D956" s="83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</row>
    <row r="957" spans="1:26" ht="11.25" customHeight="1" x14ac:dyDescent="0.35">
      <c r="A957" s="83"/>
      <c r="B957" s="84"/>
      <c r="C957" s="85"/>
      <c r="D957" s="83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</row>
    <row r="958" spans="1:26" ht="11.25" customHeight="1" x14ac:dyDescent="0.35">
      <c r="A958" s="83"/>
      <c r="B958" s="84"/>
      <c r="C958" s="85"/>
      <c r="D958" s="83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</row>
    <row r="959" spans="1:26" ht="11.25" customHeight="1" x14ac:dyDescent="0.35">
      <c r="A959" s="83"/>
      <c r="B959" s="84"/>
      <c r="C959" s="85"/>
      <c r="D959" s="83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</row>
    <row r="960" spans="1:26" ht="11.25" customHeight="1" x14ac:dyDescent="0.35">
      <c r="A960" s="83"/>
      <c r="B960" s="84"/>
      <c r="C960" s="85"/>
      <c r="D960" s="83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</row>
    <row r="961" spans="1:26" ht="11.25" customHeight="1" x14ac:dyDescent="0.35">
      <c r="A961" s="83"/>
      <c r="B961" s="84"/>
      <c r="C961" s="85"/>
      <c r="D961" s="83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</row>
    <row r="962" spans="1:26" ht="11.25" customHeight="1" x14ac:dyDescent="0.35">
      <c r="A962" s="83"/>
      <c r="B962" s="84"/>
      <c r="C962" s="85"/>
      <c r="D962" s="83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</row>
    <row r="963" spans="1:26" ht="11.25" customHeight="1" x14ac:dyDescent="0.35">
      <c r="A963" s="83"/>
      <c r="B963" s="84"/>
      <c r="C963" s="85"/>
      <c r="D963" s="83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</row>
    <row r="964" spans="1:26" ht="11.25" customHeight="1" x14ac:dyDescent="0.35">
      <c r="A964" s="83"/>
      <c r="B964" s="84"/>
      <c r="C964" s="85"/>
      <c r="D964" s="83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</row>
    <row r="965" spans="1:26" ht="11.25" customHeight="1" x14ac:dyDescent="0.35">
      <c r="A965" s="83"/>
      <c r="B965" s="84"/>
      <c r="C965" s="85"/>
      <c r="D965" s="83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</row>
    <row r="966" spans="1:26" ht="11.25" customHeight="1" x14ac:dyDescent="0.35">
      <c r="A966" s="83"/>
      <c r="B966" s="84"/>
      <c r="C966" s="85"/>
      <c r="D966" s="83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</row>
    <row r="967" spans="1:26" ht="11.25" customHeight="1" x14ac:dyDescent="0.35">
      <c r="A967" s="83"/>
      <c r="B967" s="84"/>
      <c r="C967" s="85"/>
      <c r="D967" s="83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</row>
    <row r="968" spans="1:26" ht="11.25" customHeight="1" x14ac:dyDescent="0.35">
      <c r="A968" s="83"/>
      <c r="B968" s="84"/>
      <c r="C968" s="85"/>
      <c r="D968" s="83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</row>
    <row r="969" spans="1:26" ht="11.25" customHeight="1" x14ac:dyDescent="0.35">
      <c r="A969" s="83"/>
      <c r="B969" s="84"/>
      <c r="C969" s="85"/>
      <c r="D969" s="83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</row>
    <row r="970" spans="1:26" ht="11.25" customHeight="1" x14ac:dyDescent="0.35">
      <c r="A970" s="83"/>
      <c r="B970" s="84"/>
      <c r="C970" s="85"/>
      <c r="D970" s="83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</row>
    <row r="971" spans="1:26" ht="11.25" customHeight="1" x14ac:dyDescent="0.35">
      <c r="A971" s="83"/>
      <c r="B971" s="84"/>
      <c r="C971" s="85"/>
      <c r="D971" s="83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</row>
    <row r="972" spans="1:26" ht="11.25" customHeight="1" x14ac:dyDescent="0.35">
      <c r="A972" s="83"/>
      <c r="B972" s="84"/>
      <c r="C972" s="85"/>
      <c r="D972" s="83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</row>
    <row r="973" spans="1:26" ht="11.25" customHeight="1" x14ac:dyDescent="0.35">
      <c r="A973" s="83"/>
      <c r="B973" s="84"/>
      <c r="C973" s="85"/>
      <c r="D973" s="83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</row>
    <row r="974" spans="1:26" ht="11.25" customHeight="1" x14ac:dyDescent="0.35">
      <c r="A974" s="83"/>
      <c r="B974" s="84"/>
      <c r="C974" s="85"/>
      <c r="D974" s="83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</row>
    <row r="975" spans="1:26" ht="11.25" customHeight="1" x14ac:dyDescent="0.35">
      <c r="A975" s="83"/>
      <c r="B975" s="84"/>
      <c r="C975" s="85"/>
      <c r="D975" s="83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</row>
    <row r="976" spans="1:26" ht="11.25" customHeight="1" x14ac:dyDescent="0.35">
      <c r="A976" s="83"/>
      <c r="B976" s="84"/>
      <c r="C976" s="85"/>
      <c r="D976" s="83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</row>
    <row r="977" spans="1:26" ht="11.25" customHeight="1" x14ac:dyDescent="0.35">
      <c r="A977" s="83"/>
      <c r="B977" s="84"/>
      <c r="C977" s="85"/>
      <c r="D977" s="83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</row>
    <row r="978" spans="1:26" ht="11.25" customHeight="1" x14ac:dyDescent="0.35">
      <c r="A978" s="83"/>
      <c r="B978" s="84"/>
      <c r="C978" s="85"/>
      <c r="D978" s="83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</row>
    <row r="979" spans="1:26" ht="11.25" customHeight="1" x14ac:dyDescent="0.35">
      <c r="A979" s="83"/>
      <c r="B979" s="84"/>
      <c r="C979" s="85"/>
      <c r="D979" s="83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</row>
    <row r="980" spans="1:26" ht="11.25" customHeight="1" x14ac:dyDescent="0.35">
      <c r="A980" s="83"/>
      <c r="B980" s="84"/>
      <c r="C980" s="85"/>
      <c r="D980" s="83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</row>
    <row r="981" spans="1:26" ht="11.25" customHeight="1" x14ac:dyDescent="0.35">
      <c r="A981" s="83"/>
      <c r="B981" s="84"/>
      <c r="C981" s="85"/>
      <c r="D981" s="83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</row>
    <row r="982" spans="1:26" ht="11.25" customHeight="1" x14ac:dyDescent="0.35">
      <c r="A982" s="83"/>
      <c r="B982" s="84"/>
      <c r="C982" s="85"/>
      <c r="D982" s="83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</row>
    <row r="983" spans="1:26" ht="11.25" customHeight="1" x14ac:dyDescent="0.35">
      <c r="A983" s="83"/>
      <c r="B983" s="84"/>
      <c r="C983" s="85"/>
      <c r="D983" s="83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</row>
    <row r="984" spans="1:26" ht="11.25" customHeight="1" x14ac:dyDescent="0.35">
      <c r="A984" s="83"/>
      <c r="B984" s="84"/>
      <c r="C984" s="85"/>
      <c r="D984" s="83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</row>
    <row r="985" spans="1:26" ht="11.25" customHeight="1" x14ac:dyDescent="0.35">
      <c r="A985" s="83"/>
      <c r="B985" s="84"/>
      <c r="C985" s="85"/>
      <c r="D985" s="83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</row>
    <row r="986" spans="1:26" ht="11.25" customHeight="1" x14ac:dyDescent="0.35">
      <c r="A986" s="83"/>
      <c r="B986" s="84"/>
      <c r="C986" s="85"/>
      <c r="D986" s="83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</row>
    <row r="987" spans="1:26" ht="11.25" customHeight="1" x14ac:dyDescent="0.35">
      <c r="A987" s="83"/>
      <c r="B987" s="84"/>
      <c r="C987" s="85"/>
      <c r="D987" s="83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</row>
    <row r="988" spans="1:26" ht="11.25" customHeight="1" x14ac:dyDescent="0.35">
      <c r="A988" s="83"/>
      <c r="B988" s="84"/>
      <c r="C988" s="85"/>
      <c r="D988" s="83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</row>
    <row r="989" spans="1:26" ht="11.25" customHeight="1" x14ac:dyDescent="0.35">
      <c r="A989" s="83"/>
      <c r="B989" s="84"/>
      <c r="C989" s="85"/>
      <c r="D989" s="83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</row>
    <row r="990" spans="1:26" ht="11.25" customHeight="1" x14ac:dyDescent="0.35">
      <c r="A990" s="83"/>
      <c r="B990" s="84"/>
      <c r="C990" s="85"/>
      <c r="D990" s="83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</row>
    <row r="991" spans="1:26" ht="11.25" customHeight="1" x14ac:dyDescent="0.35">
      <c r="A991" s="83"/>
      <c r="B991" s="84"/>
      <c r="C991" s="85"/>
      <c r="D991" s="83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</row>
    <row r="992" spans="1:26" ht="11.25" customHeight="1" x14ac:dyDescent="0.35">
      <c r="A992" s="83"/>
      <c r="B992" s="84"/>
      <c r="C992" s="85"/>
      <c r="D992" s="83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</row>
    <row r="993" spans="1:26" ht="11.25" customHeight="1" x14ac:dyDescent="0.35">
      <c r="A993" s="83"/>
      <c r="B993" s="84"/>
      <c r="C993" s="85"/>
      <c r="D993" s="83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</row>
    <row r="994" spans="1:26" ht="11.25" customHeight="1" x14ac:dyDescent="0.35">
      <c r="A994" s="83"/>
      <c r="B994" s="84"/>
      <c r="C994" s="85"/>
      <c r="D994" s="83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</row>
    <row r="995" spans="1:26" ht="11.25" customHeight="1" x14ac:dyDescent="0.35">
      <c r="A995" s="83"/>
      <c r="B995" s="84"/>
      <c r="C995" s="85"/>
      <c r="D995" s="83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</row>
    <row r="996" spans="1:26" ht="11.25" customHeight="1" x14ac:dyDescent="0.35">
      <c r="A996" s="83"/>
      <c r="B996" s="84"/>
      <c r="C996" s="85"/>
      <c r="D996" s="83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</row>
    <row r="997" spans="1:26" ht="11.25" customHeight="1" x14ac:dyDescent="0.35">
      <c r="A997" s="83"/>
      <c r="B997" s="84"/>
      <c r="C997" s="85"/>
      <c r="D997" s="83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</row>
    <row r="998" spans="1:26" ht="11.25" customHeight="1" x14ac:dyDescent="0.35">
      <c r="A998" s="83"/>
      <c r="B998" s="84"/>
      <c r="C998" s="85"/>
      <c r="D998" s="83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</row>
    <row r="999" spans="1:26" ht="11.25" customHeight="1" x14ac:dyDescent="0.35">
      <c r="A999" s="83"/>
      <c r="B999" s="84"/>
      <c r="C999" s="85"/>
      <c r="D999" s="83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</row>
    <row r="1000" spans="1:26" ht="11.25" customHeight="1" x14ac:dyDescent="0.35">
      <c r="A1000" s="83"/>
      <c r="B1000" s="84"/>
      <c r="C1000" s="85"/>
      <c r="D1000" s="83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</row>
  </sheetData>
  <mergeCells count="57">
    <mergeCell ref="B69:G69"/>
    <mergeCell ref="B68:E68"/>
    <mergeCell ref="C73:G73"/>
    <mergeCell ref="C75:G75"/>
    <mergeCell ref="C79:G79"/>
    <mergeCell ref="B82:G82"/>
    <mergeCell ref="C71:G71"/>
    <mergeCell ref="C70:G70"/>
    <mergeCell ref="C77:G77"/>
    <mergeCell ref="B122:G122"/>
    <mergeCell ref="B106:G106"/>
    <mergeCell ref="C99:G99"/>
    <mergeCell ref="B86:G86"/>
    <mergeCell ref="C83:G83"/>
    <mergeCell ref="C87:G87"/>
    <mergeCell ref="B90:G90"/>
    <mergeCell ref="B94:G94"/>
    <mergeCell ref="C123:G123"/>
    <mergeCell ref="C119:G119"/>
    <mergeCell ref="B126:G126"/>
    <mergeCell ref="C127:G127"/>
    <mergeCell ref="C66:G66"/>
    <mergeCell ref="C115:G115"/>
    <mergeCell ref="B114:G114"/>
    <mergeCell ref="B102:G102"/>
    <mergeCell ref="B110:G110"/>
    <mergeCell ref="B118:G118"/>
    <mergeCell ref="C111:G111"/>
    <mergeCell ref="C107:G107"/>
    <mergeCell ref="C95:E95"/>
    <mergeCell ref="B98:G98"/>
    <mergeCell ref="C91:G91"/>
    <mergeCell ref="C103:G103"/>
    <mergeCell ref="B62:G62"/>
    <mergeCell ref="B61:E61"/>
    <mergeCell ref="B21:G21"/>
    <mergeCell ref="C51:G51"/>
    <mergeCell ref="B50:G50"/>
    <mergeCell ref="B25:G25"/>
    <mergeCell ref="C29:E29"/>
    <mergeCell ref="B45:E45"/>
    <mergeCell ref="B65:E65"/>
    <mergeCell ref="A7:G7"/>
    <mergeCell ref="B54:G54"/>
    <mergeCell ref="C55:G55"/>
    <mergeCell ref="C47:G47"/>
    <mergeCell ref="B46:G46"/>
    <mergeCell ref="A8:G8"/>
    <mergeCell ref="B16:G16"/>
    <mergeCell ref="A10:G10"/>
    <mergeCell ref="A11:G11"/>
    <mergeCell ref="B9:G9"/>
    <mergeCell ref="A12:B12"/>
    <mergeCell ref="A13:B13"/>
    <mergeCell ref="B58:G58"/>
    <mergeCell ref="C59:G59"/>
    <mergeCell ref="C63:G6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Resumen</vt:lpstr>
      <vt:lpstr>Proyección</vt:lpstr>
      <vt:lpstr>01. RRHH</vt:lpstr>
      <vt:lpstr>02. Eq y Soft</vt:lpstr>
      <vt:lpstr>03. Capacitac</vt:lpstr>
      <vt:lpstr>04. Serv Tec</vt:lpstr>
      <vt:lpstr>05. Material e Insumos</vt:lpstr>
      <vt:lpstr>06. Protec y Divulgac</vt:lpstr>
      <vt:lpstr>07. Gastos Viajes</vt:lpstr>
      <vt:lpstr>08. Infraest</vt:lpstr>
      <vt:lpstr>09. Adtivos </vt:lpstr>
      <vt:lpstr>10. Intervent</vt:lpstr>
      <vt:lpstr>11. Otros</vt:lpstr>
      <vt:lpstr>12. Modelo presup. infraestruc.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Camilo Eduardo Castro Garzon</cp:lastModifiedBy>
  <dcterms:created xsi:type="dcterms:W3CDTF">2016-12-21T01:29:00Z</dcterms:created>
  <dcterms:modified xsi:type="dcterms:W3CDTF">2017-02-05T22:18:54Z</dcterms:modified>
</cp:coreProperties>
</file>