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Q14" i="3" l="1"/>
  <c r="M14" i="3"/>
  <c r="K14" i="3"/>
  <c r="P14" i="3" s="1"/>
  <c r="D14" i="3"/>
  <c r="Q13" i="3"/>
  <c r="P13" i="3"/>
  <c r="N13" i="3"/>
  <c r="M13" i="3"/>
  <c r="L13" i="3"/>
  <c r="R13" i="3" s="1"/>
  <c r="K13" i="3"/>
  <c r="O13" i="3" s="1"/>
  <c r="D13" i="3"/>
  <c r="Q12" i="3"/>
  <c r="M12" i="3"/>
  <c r="K12" i="3"/>
  <c r="P12" i="3" s="1"/>
  <c r="D12" i="3"/>
  <c r="Q11" i="3"/>
  <c r="P11" i="3"/>
  <c r="N11" i="3"/>
  <c r="M11" i="3"/>
  <c r="L11" i="3"/>
  <c r="K11" i="3"/>
  <c r="O11" i="3" s="1"/>
  <c r="D11" i="3"/>
  <c r="Q10" i="3"/>
  <c r="M10" i="3"/>
  <c r="K10" i="3"/>
  <c r="P10" i="3" s="1"/>
  <c r="D10" i="3"/>
  <c r="Q9" i="3"/>
  <c r="P9" i="3"/>
  <c r="N9" i="3"/>
  <c r="M9" i="3"/>
  <c r="L9" i="3"/>
  <c r="R9" i="3" s="1"/>
  <c r="K9" i="3"/>
  <c r="O9" i="3" s="1"/>
  <c r="D9" i="3"/>
  <c r="Q8" i="3"/>
  <c r="M8" i="3"/>
  <c r="K8" i="3"/>
  <c r="P8" i="3" s="1"/>
  <c r="D8" i="3"/>
  <c r="Q7" i="3"/>
  <c r="P7" i="3"/>
  <c r="N7" i="3"/>
  <c r="M7" i="3"/>
  <c r="L7" i="3"/>
  <c r="K7" i="3"/>
  <c r="O7" i="3" s="1"/>
  <c r="D7" i="3"/>
  <c r="Q6" i="3"/>
  <c r="M6" i="3"/>
  <c r="K6" i="3"/>
  <c r="P6" i="3" s="1"/>
  <c r="D6" i="3"/>
  <c r="Q5" i="3"/>
  <c r="P5" i="3"/>
  <c r="N5" i="3"/>
  <c r="M5" i="3"/>
  <c r="L5" i="3"/>
  <c r="R5" i="3" s="1"/>
  <c r="K5" i="3"/>
  <c r="O5" i="3" s="1"/>
  <c r="D5" i="3"/>
  <c r="R7" i="3" l="1"/>
  <c r="R11" i="3"/>
  <c r="O8" i="3"/>
  <c r="O10" i="3"/>
  <c r="O12" i="3"/>
  <c r="O14" i="3"/>
  <c r="O6" i="3"/>
  <c r="L6" i="3"/>
  <c r="N6" i="3"/>
  <c r="L8" i="3"/>
  <c r="N8" i="3"/>
  <c r="L10" i="3"/>
  <c r="N10" i="3"/>
  <c r="L12" i="3"/>
  <c r="N12" i="3"/>
  <c r="L14" i="3"/>
  <c r="N14" i="3"/>
  <c r="R14" i="3" l="1"/>
  <c r="R12" i="3"/>
  <c r="R10" i="3"/>
  <c r="R8" i="3"/>
  <c r="R6" i="3"/>
  <c r="Q14" i="2"/>
  <c r="P14" i="2"/>
  <c r="N14" i="2"/>
  <c r="M14" i="2"/>
  <c r="R14" i="2" s="1"/>
  <c r="L14" i="2"/>
  <c r="K14" i="2"/>
  <c r="O14" i="2" s="1"/>
  <c r="D14" i="2"/>
  <c r="Q13" i="2"/>
  <c r="N13" i="2"/>
  <c r="M13" i="2"/>
  <c r="K13" i="2"/>
  <c r="P13" i="2" s="1"/>
  <c r="D13" i="2"/>
  <c r="Q12" i="2"/>
  <c r="M12" i="2"/>
  <c r="K12" i="2"/>
  <c r="N12" i="2" s="1"/>
  <c r="D12" i="2"/>
  <c r="Q11" i="2"/>
  <c r="P11" i="2"/>
  <c r="M11" i="2"/>
  <c r="L11" i="2"/>
  <c r="K11" i="2"/>
  <c r="O11" i="2" s="1"/>
  <c r="D11" i="2"/>
  <c r="Q10" i="2"/>
  <c r="P10" i="2"/>
  <c r="N10" i="2"/>
  <c r="M10" i="2"/>
  <c r="L10" i="2"/>
  <c r="K10" i="2"/>
  <c r="O10" i="2" s="1"/>
  <c r="D10" i="2"/>
  <c r="Q9" i="2"/>
  <c r="N9" i="2"/>
  <c r="M9" i="2"/>
  <c r="K9" i="2"/>
  <c r="P9" i="2" s="1"/>
  <c r="D9" i="2"/>
  <c r="Q8" i="2"/>
  <c r="M8" i="2"/>
  <c r="K8" i="2"/>
  <c r="N8" i="2" s="1"/>
  <c r="D8" i="2"/>
  <c r="Q7" i="2"/>
  <c r="P7" i="2"/>
  <c r="M7" i="2"/>
  <c r="L7" i="2"/>
  <c r="K7" i="2"/>
  <c r="O7" i="2" s="1"/>
  <c r="D7" i="2"/>
  <c r="Q6" i="2"/>
  <c r="P6" i="2"/>
  <c r="N6" i="2"/>
  <c r="M6" i="2"/>
  <c r="R6" i="2" s="1"/>
  <c r="L6" i="2"/>
  <c r="K6" i="2"/>
  <c r="O6" i="2" s="1"/>
  <c r="D6" i="2"/>
  <c r="Q5" i="2"/>
  <c r="N5" i="2"/>
  <c r="M5" i="2"/>
  <c r="K5" i="2"/>
  <c r="P5" i="2" s="1"/>
  <c r="D5" i="2"/>
  <c r="D6" i="1"/>
  <c r="D7" i="1"/>
  <c r="D8" i="1"/>
  <c r="D9" i="1"/>
  <c r="D10" i="1"/>
  <c r="D11" i="1"/>
  <c r="D12" i="1"/>
  <c r="D13" i="1"/>
  <c r="D14" i="1"/>
  <c r="D5" i="1"/>
  <c r="R6" i="1"/>
  <c r="R7" i="1"/>
  <c r="R8" i="1"/>
  <c r="R9" i="1"/>
  <c r="R10" i="1"/>
  <c r="R11" i="1"/>
  <c r="R12" i="1"/>
  <c r="R13" i="1"/>
  <c r="R14" i="1"/>
  <c r="Q6" i="1"/>
  <c r="Q7" i="1"/>
  <c r="Q8" i="1"/>
  <c r="Q9" i="1"/>
  <c r="Q10" i="1"/>
  <c r="Q11" i="1"/>
  <c r="Q12" i="1"/>
  <c r="Q13" i="1"/>
  <c r="Q14" i="1"/>
  <c r="Q5" i="1"/>
  <c r="P6" i="1"/>
  <c r="P7" i="1"/>
  <c r="P8" i="1"/>
  <c r="P9" i="1"/>
  <c r="P10" i="1"/>
  <c r="P11" i="1"/>
  <c r="P12" i="1"/>
  <c r="P13" i="1"/>
  <c r="P14" i="1"/>
  <c r="O6" i="1"/>
  <c r="O7" i="1"/>
  <c r="O8" i="1"/>
  <c r="O9" i="1"/>
  <c r="O10" i="1"/>
  <c r="O11" i="1"/>
  <c r="O12" i="1"/>
  <c r="O13" i="1"/>
  <c r="O14" i="1"/>
  <c r="N6" i="1"/>
  <c r="N7" i="1"/>
  <c r="N8" i="1"/>
  <c r="N9" i="1"/>
  <c r="N10" i="1"/>
  <c r="N11" i="1"/>
  <c r="N12" i="1"/>
  <c r="N13" i="1"/>
  <c r="N14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K6" i="1"/>
  <c r="K7" i="1"/>
  <c r="K8" i="1"/>
  <c r="K9" i="1"/>
  <c r="K10" i="1"/>
  <c r="K11" i="1"/>
  <c r="K12" i="1"/>
  <c r="K13" i="1"/>
  <c r="K14" i="1"/>
  <c r="K5" i="1"/>
  <c r="P5" i="1" s="1"/>
  <c r="L5" i="1" l="1"/>
  <c r="O5" i="1"/>
  <c r="N5" i="1"/>
  <c r="R7" i="2"/>
  <c r="R10" i="2"/>
  <c r="O8" i="2"/>
  <c r="O5" i="2"/>
  <c r="L8" i="2"/>
  <c r="R8" i="2" s="1"/>
  <c r="P8" i="2"/>
  <c r="O9" i="2"/>
  <c r="L12" i="2"/>
  <c r="P12" i="2"/>
  <c r="O13" i="2"/>
  <c r="L5" i="2"/>
  <c r="N7" i="2"/>
  <c r="L9" i="2"/>
  <c r="R9" i="2" s="1"/>
  <c r="N11" i="2"/>
  <c r="R11" i="2" s="1"/>
  <c r="L13" i="2"/>
  <c r="R13" i="2" s="1"/>
  <c r="O12" i="2"/>
  <c r="R5" i="1" l="1"/>
  <c r="R5" i="2"/>
  <c r="R12" i="2"/>
</calcChain>
</file>

<file path=xl/sharedStrings.xml><?xml version="1.0" encoding="utf-8"?>
<sst xmlns="http://schemas.openxmlformats.org/spreadsheetml/2006/main" count="132" uniqueCount="45">
  <si>
    <t>STT</t>
  </si>
  <si>
    <t>HT</t>
  </si>
  <si>
    <t>Hs Lương</t>
  </si>
  <si>
    <t>Hsp cấp</t>
  </si>
  <si>
    <t>TLB Hiểm</t>
  </si>
  <si>
    <t>N Công</t>
  </si>
  <si>
    <t>S Điện</t>
  </si>
  <si>
    <t>L Chính</t>
  </si>
  <si>
    <t>T Lương</t>
  </si>
  <si>
    <t>Tp cấp</t>
  </si>
  <si>
    <t>TB Hiểm</t>
  </si>
  <si>
    <t>TBHXH</t>
  </si>
  <si>
    <t>TBH Y tế</t>
  </si>
  <si>
    <t>T Điện</t>
  </si>
  <si>
    <t>T Cộng</t>
  </si>
  <si>
    <t>BẢNG LƯƠNG ĐƠN VỊ THÁNG 2 NĂM 2017</t>
  </si>
  <si>
    <t>Nguyễn Thị Hạnh</t>
  </si>
  <si>
    <t>Lê Thị Lan</t>
  </si>
  <si>
    <t>Bùi Minh Anh</t>
  </si>
  <si>
    <t>Phan Minh Tiến</t>
  </si>
  <si>
    <t>Lưu Thị Thư</t>
  </si>
  <si>
    <t>Nguyễn Thị Thúy</t>
  </si>
  <si>
    <t>Đỗ Thu Trang</t>
  </si>
  <si>
    <t>Nguyễn Thị Thu Trang</t>
  </si>
  <si>
    <t>Trịnh Thị Yến</t>
  </si>
  <si>
    <t>Lê Phương Thảo</t>
  </si>
  <si>
    <t>Năm công tác</t>
  </si>
  <si>
    <t>Thâm niên</t>
  </si>
  <si>
    <t>Chức vụ</t>
  </si>
  <si>
    <t>TP</t>
  </si>
  <si>
    <t>PP</t>
  </si>
  <si>
    <t>NV</t>
  </si>
  <si>
    <t>Mã chức vụ</t>
  </si>
  <si>
    <t>Số năm làm việc ở công ty</t>
  </si>
  <si>
    <t>1-&gt;5</t>
  </si>
  <si>
    <t>6-&gt;12</t>
  </si>
  <si>
    <t>13-&gt;20</t>
  </si>
  <si>
    <t>&gt;=21</t>
  </si>
  <si>
    <t>BẢNG LƯƠNG ĐƠN VỊ THÁNG 2 NĂM 2017 MÔN TIN</t>
  </si>
  <si>
    <t>MÔN TIN</t>
  </si>
  <si>
    <t>MÔN TOÁN</t>
  </si>
  <si>
    <t>MÔN KINH TẾ</t>
  </si>
  <si>
    <t>Nguyễn Hương Lan</t>
  </si>
  <si>
    <t>Bùi Minh A</t>
  </si>
  <si>
    <t>BẢNG HỆ SỐ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</si>
</sst>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C1" workbookViewId="0">
      <selection activeCell="F5" sqref="F5"/>
    </sheetView>
  </sheetViews>
  <sheetFormatPr defaultRowHeight="15.75" x14ac:dyDescent="0.25"/>
  <cols>
    <col min="1" max="1" width="9.140625" style="8"/>
    <col min="2" max="5" width="19.7109375" style="8" customWidth="1"/>
    <col min="6" max="10" width="9.28515625" style="8" bestFit="1" customWidth="1"/>
    <col min="11" max="13" width="10.28515625" style="8" bestFit="1" customWidth="1"/>
    <col min="14" max="17" width="9.28515625" style="8" bestFit="1" customWidth="1"/>
    <col min="18" max="18" width="10.28515625" style="8" bestFit="1" customWidth="1"/>
    <col min="19" max="16384" width="9.140625" style="8"/>
  </cols>
  <sheetData>
    <row r="1" spans="1:18" x14ac:dyDescent="0.25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 t="s">
        <v>40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9" t="s">
        <v>0</v>
      </c>
      <c r="B4" s="9" t="s">
        <v>1</v>
      </c>
      <c r="C4" s="9" t="s">
        <v>26</v>
      </c>
      <c r="D4" s="9" t="s">
        <v>27</v>
      </c>
      <c r="E4" s="9" t="s">
        <v>28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</row>
    <row r="5" spans="1:18" x14ac:dyDescent="0.25">
      <c r="A5" s="9"/>
      <c r="B5" s="9" t="s">
        <v>16</v>
      </c>
      <c r="C5" s="9">
        <v>1999</v>
      </c>
      <c r="D5" s="9">
        <f>2017-C5</f>
        <v>18</v>
      </c>
      <c r="E5" s="9" t="s">
        <v>29</v>
      </c>
      <c r="F5" s="9"/>
      <c r="G5" s="9">
        <v>1.1499999999999999</v>
      </c>
      <c r="H5" s="9">
        <v>1.2</v>
      </c>
      <c r="I5" s="9">
        <v>22</v>
      </c>
      <c r="J5" s="9">
        <v>210</v>
      </c>
      <c r="K5" s="9">
        <f>F5*450000</f>
        <v>0</v>
      </c>
      <c r="L5" s="9">
        <f>K5/22*I5</f>
        <v>0</v>
      </c>
      <c r="M5" s="9">
        <f>G5*450000</f>
        <v>517499.99999999994</v>
      </c>
      <c r="N5" s="9">
        <f>(22-I5)*K5/22*H5</f>
        <v>0</v>
      </c>
      <c r="O5" s="9">
        <f>K5*0.05</f>
        <v>0</v>
      </c>
      <c r="P5" s="9">
        <f>K5*0.01</f>
        <v>0</v>
      </c>
      <c r="Q5" s="9">
        <f>IF(J5&lt;=100,450*J5,IF(AND(J5&gt;100,J5&lt;=150),45000+(J5-100)*591,IF(AND(J5&gt;150,J5&lt;=250),74500+(J5-150)*818,IF(AND(J5&gt;250,J5&lt;=350),197250+(J5-250)*909,288150+(J5-350)*1136))))</f>
        <v>123580</v>
      </c>
      <c r="R5" s="9">
        <f>L5+M5+N5-O5-P5-Q5*1.1</f>
        <v>381561.99999999994</v>
      </c>
    </row>
    <row r="6" spans="1:18" x14ac:dyDescent="0.25">
      <c r="A6" s="9"/>
      <c r="B6" s="9" t="s">
        <v>17</v>
      </c>
      <c r="C6" s="9">
        <v>2006</v>
      </c>
      <c r="D6" s="9">
        <f t="shared" ref="D6:D14" si="0">2017-C6</f>
        <v>11</v>
      </c>
      <c r="E6" s="9" t="s">
        <v>30</v>
      </c>
      <c r="F6" s="9">
        <v>2.65</v>
      </c>
      <c r="G6" s="9">
        <v>2.5</v>
      </c>
      <c r="H6" s="9">
        <v>1.5</v>
      </c>
      <c r="I6" s="9">
        <v>20</v>
      </c>
      <c r="J6" s="9">
        <v>165</v>
      </c>
      <c r="K6" s="9">
        <f t="shared" ref="K6:K14" si="1">F6*450000</f>
        <v>1192500</v>
      </c>
      <c r="L6" s="9">
        <f t="shared" ref="L6:L14" si="2">K6/22*I6</f>
        <v>1084090.9090909092</v>
      </c>
      <c r="M6" s="9">
        <f t="shared" ref="M6:M14" si="3">G6*450000</f>
        <v>1125000</v>
      </c>
      <c r="N6" s="9">
        <f t="shared" ref="N6:N14" si="4">(22-I6)*K6/22*H6</f>
        <v>162613.63636363635</v>
      </c>
      <c r="O6" s="9">
        <f t="shared" ref="O6:O14" si="5">K6*0.05</f>
        <v>59625</v>
      </c>
      <c r="P6" s="9">
        <f t="shared" ref="P6:P14" si="6">K6*0.01</f>
        <v>11925</v>
      </c>
      <c r="Q6" s="9">
        <f t="shared" ref="Q6:Q14" si="7">IF(J6&lt;=100,450*J6,IF(AND(J6&gt;100,J6&lt;=150),45000+(J6-100)*591,IF(AND(J6&gt;150,J6&lt;=250),74500+(J6-150)*818,IF(AND(J6&gt;250,J6&lt;=350),197250+(J6-250)*909,288150+(J6-350)*1136))))</f>
        <v>86770</v>
      </c>
      <c r="R6" s="9">
        <f t="shared" ref="R6:R14" si="8">L6+M6+N6-O6-P6-Q6*1.1</f>
        <v>2204707.5454545454</v>
      </c>
    </row>
    <row r="7" spans="1:18" x14ac:dyDescent="0.25">
      <c r="A7" s="9"/>
      <c r="B7" s="9" t="s">
        <v>18</v>
      </c>
      <c r="C7" s="9">
        <v>2007</v>
      </c>
      <c r="D7" s="9">
        <f t="shared" si="0"/>
        <v>10</v>
      </c>
      <c r="E7" s="9" t="s">
        <v>31</v>
      </c>
      <c r="F7" s="9">
        <v>4.2</v>
      </c>
      <c r="G7" s="9">
        <v>1.75</v>
      </c>
      <c r="H7" s="9">
        <v>1.3</v>
      </c>
      <c r="I7" s="9">
        <v>20</v>
      </c>
      <c r="J7" s="9">
        <v>350</v>
      </c>
      <c r="K7" s="9">
        <f t="shared" si="1"/>
        <v>1890000</v>
      </c>
      <c r="L7" s="9">
        <f t="shared" si="2"/>
        <v>1718181.8181818184</v>
      </c>
      <c r="M7" s="9">
        <f t="shared" si="3"/>
        <v>787500</v>
      </c>
      <c r="N7" s="9">
        <f t="shared" si="4"/>
        <v>223363.63636363638</v>
      </c>
      <c r="O7" s="9">
        <f t="shared" si="5"/>
        <v>94500</v>
      </c>
      <c r="P7" s="9">
        <f t="shared" si="6"/>
        <v>18900</v>
      </c>
      <c r="Q7" s="9">
        <f t="shared" si="7"/>
        <v>288150</v>
      </c>
      <c r="R7" s="9">
        <f t="shared" si="8"/>
        <v>2298680.4545454546</v>
      </c>
    </row>
    <row r="8" spans="1:18" x14ac:dyDescent="0.25">
      <c r="A8" s="9"/>
      <c r="B8" s="9" t="s">
        <v>19</v>
      </c>
      <c r="C8" s="9">
        <v>2015</v>
      </c>
      <c r="D8" s="9">
        <f t="shared" si="0"/>
        <v>2</v>
      </c>
      <c r="E8" s="9" t="s">
        <v>31</v>
      </c>
      <c r="F8" s="9">
        <v>3.25</v>
      </c>
      <c r="G8" s="9">
        <v>3.15</v>
      </c>
      <c r="H8" s="9">
        <v>1.1000000000000001</v>
      </c>
      <c r="I8" s="9">
        <v>18</v>
      </c>
      <c r="J8" s="9">
        <v>275</v>
      </c>
      <c r="K8" s="9">
        <f t="shared" si="1"/>
        <v>1462500</v>
      </c>
      <c r="L8" s="9">
        <f t="shared" si="2"/>
        <v>1196590.9090909089</v>
      </c>
      <c r="M8" s="9">
        <f t="shared" si="3"/>
        <v>1417500</v>
      </c>
      <c r="N8" s="9">
        <f t="shared" si="4"/>
        <v>292500</v>
      </c>
      <c r="O8" s="9">
        <f t="shared" si="5"/>
        <v>73125</v>
      </c>
      <c r="P8" s="9">
        <f t="shared" si="6"/>
        <v>14625</v>
      </c>
      <c r="Q8" s="9">
        <f t="shared" si="7"/>
        <v>219975</v>
      </c>
      <c r="R8" s="9">
        <f t="shared" si="8"/>
        <v>2576868.4090909092</v>
      </c>
    </row>
    <row r="9" spans="1:18" x14ac:dyDescent="0.25">
      <c r="A9" s="9"/>
      <c r="B9" s="9" t="s">
        <v>20</v>
      </c>
      <c r="C9" s="9">
        <v>2000</v>
      </c>
      <c r="D9" s="9">
        <f t="shared" si="0"/>
        <v>17</v>
      </c>
      <c r="E9" s="9" t="s">
        <v>31</v>
      </c>
      <c r="F9" s="9">
        <v>2.95</v>
      </c>
      <c r="G9" s="9">
        <v>3.5</v>
      </c>
      <c r="H9" s="9">
        <v>1.3</v>
      </c>
      <c r="I9" s="9">
        <v>21</v>
      </c>
      <c r="J9" s="9">
        <v>200</v>
      </c>
      <c r="K9" s="9">
        <f t="shared" si="1"/>
        <v>1327500</v>
      </c>
      <c r="L9" s="9">
        <f t="shared" si="2"/>
        <v>1267159.0909090908</v>
      </c>
      <c r="M9" s="9">
        <f t="shared" si="3"/>
        <v>1575000</v>
      </c>
      <c r="N9" s="9">
        <f t="shared" si="4"/>
        <v>78443.181818181823</v>
      </c>
      <c r="O9" s="9">
        <f t="shared" si="5"/>
        <v>66375</v>
      </c>
      <c r="P9" s="9">
        <f t="shared" si="6"/>
        <v>13275</v>
      </c>
      <c r="Q9" s="9">
        <f t="shared" si="7"/>
        <v>115400</v>
      </c>
      <c r="R9" s="9">
        <f t="shared" si="8"/>
        <v>2714012.2727272725</v>
      </c>
    </row>
    <row r="10" spans="1:18" x14ac:dyDescent="0.25">
      <c r="A10" s="9"/>
      <c r="B10" s="9" t="s">
        <v>21</v>
      </c>
      <c r="C10" s="9">
        <v>1997</v>
      </c>
      <c r="D10" s="9">
        <f t="shared" si="0"/>
        <v>20</v>
      </c>
      <c r="E10" s="9" t="s">
        <v>31</v>
      </c>
      <c r="F10" s="9">
        <v>1.9</v>
      </c>
      <c r="G10" s="9">
        <v>1.8</v>
      </c>
      <c r="H10" s="9">
        <v>1.6</v>
      </c>
      <c r="I10" s="9">
        <v>22</v>
      </c>
      <c r="J10" s="9">
        <v>165</v>
      </c>
      <c r="K10" s="9">
        <f t="shared" si="1"/>
        <v>855000</v>
      </c>
      <c r="L10" s="9">
        <f t="shared" si="2"/>
        <v>854999.99999999988</v>
      </c>
      <c r="M10" s="9">
        <f t="shared" si="3"/>
        <v>810000</v>
      </c>
      <c r="N10" s="9">
        <f t="shared" si="4"/>
        <v>0</v>
      </c>
      <c r="O10" s="9">
        <f t="shared" si="5"/>
        <v>42750</v>
      </c>
      <c r="P10" s="9">
        <f t="shared" si="6"/>
        <v>8550</v>
      </c>
      <c r="Q10" s="9">
        <f t="shared" si="7"/>
        <v>86770</v>
      </c>
      <c r="R10" s="9">
        <f t="shared" si="8"/>
        <v>1518253</v>
      </c>
    </row>
    <row r="11" spans="1:18" x14ac:dyDescent="0.25">
      <c r="A11" s="9"/>
      <c r="B11" s="9" t="s">
        <v>22</v>
      </c>
      <c r="C11" s="9">
        <v>2013</v>
      </c>
      <c r="D11" s="9">
        <f t="shared" si="0"/>
        <v>4</v>
      </c>
      <c r="E11" s="9" t="s">
        <v>31</v>
      </c>
      <c r="F11" s="9">
        <v>3</v>
      </c>
      <c r="G11" s="9">
        <v>2.64</v>
      </c>
      <c r="H11" s="9">
        <v>1.3</v>
      </c>
      <c r="I11" s="9">
        <v>22</v>
      </c>
      <c r="J11" s="9">
        <v>150</v>
      </c>
      <c r="K11" s="9">
        <f t="shared" si="1"/>
        <v>1350000</v>
      </c>
      <c r="L11" s="9">
        <f t="shared" si="2"/>
        <v>1350000</v>
      </c>
      <c r="M11" s="9">
        <f t="shared" si="3"/>
        <v>1188000</v>
      </c>
      <c r="N11" s="9">
        <f t="shared" si="4"/>
        <v>0</v>
      </c>
      <c r="O11" s="9">
        <f t="shared" si="5"/>
        <v>67500</v>
      </c>
      <c r="P11" s="9">
        <f t="shared" si="6"/>
        <v>13500</v>
      </c>
      <c r="Q11" s="9">
        <f t="shared" si="7"/>
        <v>74550</v>
      </c>
      <c r="R11" s="9">
        <f t="shared" si="8"/>
        <v>2374995</v>
      </c>
    </row>
    <row r="12" spans="1:18" x14ac:dyDescent="0.25">
      <c r="A12" s="9"/>
      <c r="B12" s="9" t="s">
        <v>23</v>
      </c>
      <c r="C12" s="9">
        <v>2010</v>
      </c>
      <c r="D12" s="9">
        <f t="shared" si="0"/>
        <v>7</v>
      </c>
      <c r="E12" s="9" t="s">
        <v>31</v>
      </c>
      <c r="F12" s="9">
        <v>1.5</v>
      </c>
      <c r="G12" s="9">
        <v>4.3</v>
      </c>
      <c r="H12" s="9">
        <v>1.8</v>
      </c>
      <c r="I12" s="9">
        <v>21</v>
      </c>
      <c r="J12" s="9">
        <v>300</v>
      </c>
      <c r="K12" s="9">
        <f t="shared" si="1"/>
        <v>675000</v>
      </c>
      <c r="L12" s="9">
        <f t="shared" si="2"/>
        <v>644318.18181818177</v>
      </c>
      <c r="M12" s="9">
        <f t="shared" si="3"/>
        <v>1935000</v>
      </c>
      <c r="N12" s="9">
        <f t="shared" si="4"/>
        <v>55227.272727272728</v>
      </c>
      <c r="O12" s="9">
        <f t="shared" si="5"/>
        <v>33750</v>
      </c>
      <c r="P12" s="9">
        <f t="shared" si="6"/>
        <v>6750</v>
      </c>
      <c r="Q12" s="9">
        <f t="shared" si="7"/>
        <v>242700</v>
      </c>
      <c r="R12" s="9">
        <f t="shared" si="8"/>
        <v>2327075.4545454546</v>
      </c>
    </row>
    <row r="13" spans="1:18" x14ac:dyDescent="0.25">
      <c r="A13" s="9"/>
      <c r="B13" s="9" t="s">
        <v>24</v>
      </c>
      <c r="C13" s="9">
        <v>2017</v>
      </c>
      <c r="D13" s="9">
        <f t="shared" si="0"/>
        <v>0</v>
      </c>
      <c r="E13" s="9" t="s">
        <v>31</v>
      </c>
      <c r="F13" s="9">
        <v>2.5499999999999998</v>
      </c>
      <c r="G13" s="9">
        <v>1.95</v>
      </c>
      <c r="H13" s="9">
        <v>1.9</v>
      </c>
      <c r="I13" s="9">
        <v>20</v>
      </c>
      <c r="J13" s="9">
        <v>265</v>
      </c>
      <c r="K13" s="9">
        <f t="shared" si="1"/>
        <v>1147500</v>
      </c>
      <c r="L13" s="9">
        <f t="shared" si="2"/>
        <v>1043181.8181818182</v>
      </c>
      <c r="M13" s="9">
        <f t="shared" si="3"/>
        <v>877500</v>
      </c>
      <c r="N13" s="9">
        <f t="shared" si="4"/>
        <v>198204.54545454544</v>
      </c>
      <c r="O13" s="9">
        <f t="shared" si="5"/>
        <v>57375</v>
      </c>
      <c r="P13" s="9">
        <f t="shared" si="6"/>
        <v>11475</v>
      </c>
      <c r="Q13" s="9">
        <f t="shared" si="7"/>
        <v>210885</v>
      </c>
      <c r="R13" s="9">
        <f t="shared" si="8"/>
        <v>1818062.8636363638</v>
      </c>
    </row>
    <row r="14" spans="1:18" x14ac:dyDescent="0.25">
      <c r="A14" s="9"/>
      <c r="B14" s="9" t="s">
        <v>25</v>
      </c>
      <c r="C14" s="9">
        <v>2005</v>
      </c>
      <c r="D14" s="9">
        <f t="shared" si="0"/>
        <v>12</v>
      </c>
      <c r="E14" s="9" t="s">
        <v>31</v>
      </c>
      <c r="F14" s="9">
        <v>5.6</v>
      </c>
      <c r="G14" s="9">
        <v>3.14</v>
      </c>
      <c r="H14" s="9">
        <v>2</v>
      </c>
      <c r="I14" s="9">
        <v>19</v>
      </c>
      <c r="J14" s="9">
        <v>325</v>
      </c>
      <c r="K14" s="9">
        <f t="shared" si="1"/>
        <v>2520000</v>
      </c>
      <c r="L14" s="9">
        <f t="shared" si="2"/>
        <v>2176363.6363636362</v>
      </c>
      <c r="M14" s="9">
        <f t="shared" si="3"/>
        <v>1413000</v>
      </c>
      <c r="N14" s="9">
        <f t="shared" si="4"/>
        <v>687272.72727272729</v>
      </c>
      <c r="O14" s="9">
        <f t="shared" si="5"/>
        <v>126000</v>
      </c>
      <c r="P14" s="9">
        <f t="shared" si="6"/>
        <v>25200</v>
      </c>
      <c r="Q14" s="9">
        <f t="shared" si="7"/>
        <v>265425</v>
      </c>
      <c r="R14" s="9">
        <f t="shared" si="8"/>
        <v>3833468.8636363633</v>
      </c>
    </row>
    <row r="15" spans="1:18" x14ac:dyDescent="0.25">
      <c r="A15" s="9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</sheetData>
  <mergeCells count="2">
    <mergeCell ref="A1:R1"/>
    <mergeCell ref="A2:R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D1" workbookViewId="0">
      <selection activeCell="D9" sqref="D9"/>
    </sheetView>
  </sheetViews>
  <sheetFormatPr defaultRowHeight="15.75" x14ac:dyDescent="0.25"/>
  <cols>
    <col min="1" max="1" width="9.140625" style="10"/>
    <col min="2" max="5" width="19.7109375" style="10" customWidth="1"/>
    <col min="6" max="10" width="9.42578125" style="10" bestFit="1" customWidth="1"/>
    <col min="11" max="13" width="12.28515625" style="10" bestFit="1" customWidth="1"/>
    <col min="14" max="15" width="10.7109375" style="10" bestFit="1" customWidth="1"/>
    <col min="16" max="16" width="9.42578125" style="10" bestFit="1" customWidth="1"/>
    <col min="17" max="17" width="10.7109375" style="10" bestFit="1" customWidth="1"/>
    <col min="18" max="18" width="12.28515625" style="10" bestFit="1" customWidth="1"/>
    <col min="19" max="16384" width="9.140625" style="10"/>
  </cols>
  <sheetData>
    <row r="1" spans="1:18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5">
      <c r="A2" s="7" t="s">
        <v>39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1" t="s">
        <v>0</v>
      </c>
      <c r="B4" s="11" t="s">
        <v>1</v>
      </c>
      <c r="C4" s="11" t="s">
        <v>26</v>
      </c>
      <c r="D4" s="11" t="s">
        <v>27</v>
      </c>
      <c r="E4" s="11" t="s">
        <v>28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12</v>
      </c>
      <c r="Q4" s="11" t="s">
        <v>13</v>
      </c>
      <c r="R4" s="11" t="s">
        <v>14</v>
      </c>
    </row>
    <row r="5" spans="1:18" x14ac:dyDescent="0.25">
      <c r="A5" s="11">
        <v>1</v>
      </c>
      <c r="B5" s="11" t="s">
        <v>42</v>
      </c>
      <c r="C5" s="11">
        <v>1999</v>
      </c>
      <c r="D5" s="11">
        <f>2017-C5</f>
        <v>18</v>
      </c>
      <c r="E5" s="11" t="s">
        <v>29</v>
      </c>
      <c r="F5" s="11">
        <v>3.14</v>
      </c>
      <c r="G5" s="11">
        <v>1.1499999999999999</v>
      </c>
      <c r="H5" s="11">
        <v>1.2</v>
      </c>
      <c r="I5" s="11">
        <v>22</v>
      </c>
      <c r="J5" s="11">
        <v>210</v>
      </c>
      <c r="K5" s="11">
        <f>F5*450000</f>
        <v>1413000</v>
      </c>
      <c r="L5" s="11">
        <f>K5/22*I5</f>
        <v>1413000</v>
      </c>
      <c r="M5" s="11">
        <f>G5*450000</f>
        <v>517499.99999999994</v>
      </c>
      <c r="N5" s="11">
        <f>(22-I5)*K5/22*H5</f>
        <v>0</v>
      </c>
      <c r="O5" s="11">
        <f>K5*0.05</f>
        <v>70650</v>
      </c>
      <c r="P5" s="11">
        <f>K5*0.01</f>
        <v>14130</v>
      </c>
      <c r="Q5" s="11">
        <f>IF(J5&lt;=100,450*J5,IF(AND(J5&gt;100,J5&lt;=150),45000+(J5-100)*591,IF(AND(J5&gt;150,J5&lt;=250),74500+(J5-150)*818,IF(AND(J5&gt;250,J5&lt;=350),197250+(J5-250)*909,288150+(J5-350)*1136))))</f>
        <v>123580</v>
      </c>
      <c r="R5" s="11">
        <f>L5+M5+N5-O5-P5-Q5*1.1</f>
        <v>1709782</v>
      </c>
    </row>
    <row r="6" spans="1:18" x14ac:dyDescent="0.25">
      <c r="A6" s="11">
        <v>2</v>
      </c>
      <c r="B6" s="11"/>
      <c r="C6" s="11">
        <v>2006</v>
      </c>
      <c r="D6" s="11">
        <f t="shared" ref="D6:D14" si="0">2017-C6</f>
        <v>11</v>
      </c>
      <c r="E6" s="11" t="s">
        <v>30</v>
      </c>
      <c r="F6" s="11">
        <v>2.65</v>
      </c>
      <c r="G6" s="11">
        <v>2.5</v>
      </c>
      <c r="H6" s="11">
        <v>1.5</v>
      </c>
      <c r="I6" s="11">
        <v>20</v>
      </c>
      <c r="J6" s="11">
        <v>165</v>
      </c>
      <c r="K6" s="11">
        <f t="shared" ref="K6:K14" si="1">F6*450000</f>
        <v>1192500</v>
      </c>
      <c r="L6" s="11">
        <f t="shared" ref="L6:L14" si="2">K6/22*I6</f>
        <v>1084090.9090909092</v>
      </c>
      <c r="M6" s="11">
        <f t="shared" ref="M6:M14" si="3">G6*450000</f>
        <v>1125000</v>
      </c>
      <c r="N6" s="11">
        <f t="shared" ref="N6:N14" si="4">(22-I6)*K6/22*H6</f>
        <v>162613.63636363635</v>
      </c>
      <c r="O6" s="11">
        <f t="shared" ref="O6:O14" si="5">K6*0.05</f>
        <v>59625</v>
      </c>
      <c r="P6" s="11">
        <f t="shared" ref="P6:P14" si="6">K6*0.01</f>
        <v>11925</v>
      </c>
      <c r="Q6" s="11">
        <f t="shared" ref="Q6:Q14" si="7">IF(J6&lt;=100,450*J6,IF(AND(J6&gt;100,J6&lt;=150),45000+(J6-100)*591,IF(AND(J6&gt;150,J6&lt;=250),74500+(J6-150)*818,IF(AND(J6&gt;250,J6&lt;=350),197250+(J6-250)*909,288150+(J6-350)*1136))))</f>
        <v>86770</v>
      </c>
      <c r="R6" s="11">
        <f t="shared" ref="R6:R14" si="8">L6+M6+N6-O6-P6-Q6*1.1</f>
        <v>2204707.5454545454</v>
      </c>
    </row>
    <row r="7" spans="1:18" x14ac:dyDescent="0.25">
      <c r="A7" s="11">
        <v>3</v>
      </c>
      <c r="B7" s="11" t="s">
        <v>43</v>
      </c>
      <c r="C7" s="11">
        <v>2007</v>
      </c>
      <c r="D7" s="11">
        <f t="shared" si="0"/>
        <v>10</v>
      </c>
      <c r="E7" s="11" t="s">
        <v>31</v>
      </c>
      <c r="F7" s="11">
        <v>4.2</v>
      </c>
      <c r="G7" s="11">
        <v>1.75</v>
      </c>
      <c r="H7" s="11">
        <v>1.3</v>
      </c>
      <c r="I7" s="11">
        <v>20</v>
      </c>
      <c r="J7" s="11">
        <v>350</v>
      </c>
      <c r="K7" s="11">
        <f t="shared" si="1"/>
        <v>1890000</v>
      </c>
      <c r="L7" s="11">
        <f t="shared" si="2"/>
        <v>1718181.8181818184</v>
      </c>
      <c r="M7" s="11">
        <f t="shared" si="3"/>
        <v>787500</v>
      </c>
      <c r="N7" s="11">
        <f t="shared" si="4"/>
        <v>223363.63636363638</v>
      </c>
      <c r="O7" s="11">
        <f t="shared" si="5"/>
        <v>94500</v>
      </c>
      <c r="P7" s="11">
        <f t="shared" si="6"/>
        <v>18900</v>
      </c>
      <c r="Q7" s="11">
        <f t="shared" si="7"/>
        <v>288150</v>
      </c>
      <c r="R7" s="11">
        <f t="shared" si="8"/>
        <v>2298680.4545454546</v>
      </c>
    </row>
    <row r="8" spans="1:18" x14ac:dyDescent="0.25">
      <c r="A8" s="11">
        <v>4</v>
      </c>
      <c r="B8" s="11" t="s">
        <v>19</v>
      </c>
      <c r="C8" s="11">
        <v>2014</v>
      </c>
      <c r="D8" s="11">
        <f t="shared" si="0"/>
        <v>3</v>
      </c>
      <c r="E8" s="11" t="s">
        <v>31</v>
      </c>
      <c r="F8" s="11">
        <v>3.25</v>
      </c>
      <c r="G8" s="11">
        <v>3.15</v>
      </c>
      <c r="H8" s="11">
        <v>1.1000000000000001</v>
      </c>
      <c r="I8" s="11">
        <v>18</v>
      </c>
      <c r="J8" s="11">
        <v>275</v>
      </c>
      <c r="K8" s="11">
        <f t="shared" si="1"/>
        <v>1462500</v>
      </c>
      <c r="L8" s="11">
        <f t="shared" si="2"/>
        <v>1196590.9090909089</v>
      </c>
      <c r="M8" s="11">
        <f t="shared" si="3"/>
        <v>1417500</v>
      </c>
      <c r="N8" s="11">
        <f t="shared" si="4"/>
        <v>292500</v>
      </c>
      <c r="O8" s="11">
        <f t="shared" si="5"/>
        <v>73125</v>
      </c>
      <c r="P8" s="11">
        <f t="shared" si="6"/>
        <v>14625</v>
      </c>
      <c r="Q8" s="11">
        <f t="shared" si="7"/>
        <v>219975</v>
      </c>
      <c r="R8" s="11">
        <f t="shared" si="8"/>
        <v>2576868.4090909092</v>
      </c>
    </row>
    <row r="9" spans="1:18" x14ac:dyDescent="0.25">
      <c r="A9" s="11">
        <v>5</v>
      </c>
      <c r="B9" s="11" t="s">
        <v>20</v>
      </c>
      <c r="C9" s="11">
        <v>2000</v>
      </c>
      <c r="D9" s="11">
        <f t="shared" si="0"/>
        <v>17</v>
      </c>
      <c r="E9" s="11" t="s">
        <v>31</v>
      </c>
      <c r="F9" s="11">
        <v>2.95</v>
      </c>
      <c r="G9" s="11">
        <v>3.5</v>
      </c>
      <c r="H9" s="11">
        <v>1.3</v>
      </c>
      <c r="I9" s="11">
        <v>21</v>
      </c>
      <c r="J9" s="11">
        <v>200</v>
      </c>
      <c r="K9" s="11">
        <f t="shared" si="1"/>
        <v>1327500</v>
      </c>
      <c r="L9" s="11">
        <f t="shared" si="2"/>
        <v>1267159.0909090908</v>
      </c>
      <c r="M9" s="11">
        <f t="shared" si="3"/>
        <v>1575000</v>
      </c>
      <c r="N9" s="11">
        <f t="shared" si="4"/>
        <v>78443.181818181823</v>
      </c>
      <c r="O9" s="11">
        <f t="shared" si="5"/>
        <v>66375</v>
      </c>
      <c r="P9" s="11">
        <f t="shared" si="6"/>
        <v>13275</v>
      </c>
      <c r="Q9" s="11">
        <f t="shared" si="7"/>
        <v>115400</v>
      </c>
      <c r="R9" s="11">
        <f t="shared" si="8"/>
        <v>2714012.2727272725</v>
      </c>
    </row>
    <row r="10" spans="1:18" x14ac:dyDescent="0.25">
      <c r="A10" s="11">
        <v>6</v>
      </c>
      <c r="B10" s="11" t="s">
        <v>21</v>
      </c>
      <c r="C10" s="11">
        <v>1997</v>
      </c>
      <c r="D10" s="11">
        <f t="shared" si="0"/>
        <v>20</v>
      </c>
      <c r="E10" s="11" t="s">
        <v>31</v>
      </c>
      <c r="F10" s="11">
        <v>1.9</v>
      </c>
      <c r="G10" s="11">
        <v>1.8</v>
      </c>
      <c r="H10" s="11">
        <v>1.6</v>
      </c>
      <c r="I10" s="11">
        <v>22</v>
      </c>
      <c r="J10" s="11">
        <v>165</v>
      </c>
      <c r="K10" s="11">
        <f t="shared" si="1"/>
        <v>855000</v>
      </c>
      <c r="L10" s="11">
        <f t="shared" si="2"/>
        <v>854999.99999999988</v>
      </c>
      <c r="M10" s="11">
        <f t="shared" si="3"/>
        <v>810000</v>
      </c>
      <c r="N10" s="11">
        <f t="shared" si="4"/>
        <v>0</v>
      </c>
      <c r="O10" s="11">
        <f t="shared" si="5"/>
        <v>42750</v>
      </c>
      <c r="P10" s="11">
        <f t="shared" si="6"/>
        <v>8550</v>
      </c>
      <c r="Q10" s="11">
        <f t="shared" si="7"/>
        <v>86770</v>
      </c>
      <c r="R10" s="11">
        <f t="shared" si="8"/>
        <v>1518253</v>
      </c>
    </row>
    <row r="11" spans="1:18" x14ac:dyDescent="0.25">
      <c r="A11" s="11">
        <v>7</v>
      </c>
      <c r="B11" s="11" t="s">
        <v>22</v>
      </c>
      <c r="C11" s="11">
        <v>2013</v>
      </c>
      <c r="D11" s="11">
        <f t="shared" si="0"/>
        <v>4</v>
      </c>
      <c r="E11" s="11" t="s">
        <v>31</v>
      </c>
      <c r="F11" s="11">
        <v>3</v>
      </c>
      <c r="G11" s="11">
        <v>2.64</v>
      </c>
      <c r="H11" s="11">
        <v>1.3</v>
      </c>
      <c r="I11" s="11">
        <v>22</v>
      </c>
      <c r="J11" s="11">
        <v>150</v>
      </c>
      <c r="K11" s="11">
        <f t="shared" si="1"/>
        <v>1350000</v>
      </c>
      <c r="L11" s="11">
        <f t="shared" si="2"/>
        <v>1350000</v>
      </c>
      <c r="M11" s="11">
        <f t="shared" si="3"/>
        <v>1188000</v>
      </c>
      <c r="N11" s="11">
        <f t="shared" si="4"/>
        <v>0</v>
      </c>
      <c r="O11" s="11">
        <f t="shared" si="5"/>
        <v>67500</v>
      </c>
      <c r="P11" s="11">
        <f t="shared" si="6"/>
        <v>13500</v>
      </c>
      <c r="Q11" s="11">
        <f t="shared" si="7"/>
        <v>74550</v>
      </c>
      <c r="R11" s="11">
        <f t="shared" si="8"/>
        <v>2374995</v>
      </c>
    </row>
    <row r="12" spans="1:18" x14ac:dyDescent="0.25">
      <c r="A12" s="11">
        <v>8</v>
      </c>
      <c r="B12" s="11" t="s">
        <v>23</v>
      </c>
      <c r="C12" s="11">
        <v>2010</v>
      </c>
      <c r="D12" s="11">
        <f t="shared" si="0"/>
        <v>7</v>
      </c>
      <c r="E12" s="11" t="s">
        <v>31</v>
      </c>
      <c r="F12" s="11">
        <v>1.5</v>
      </c>
      <c r="G12" s="11">
        <v>4.3</v>
      </c>
      <c r="H12" s="11">
        <v>1.8</v>
      </c>
      <c r="I12" s="11">
        <v>21</v>
      </c>
      <c r="J12" s="11">
        <v>300</v>
      </c>
      <c r="K12" s="11">
        <f t="shared" si="1"/>
        <v>675000</v>
      </c>
      <c r="L12" s="11">
        <f t="shared" si="2"/>
        <v>644318.18181818177</v>
      </c>
      <c r="M12" s="11">
        <f t="shared" si="3"/>
        <v>1935000</v>
      </c>
      <c r="N12" s="11">
        <f t="shared" si="4"/>
        <v>55227.272727272728</v>
      </c>
      <c r="O12" s="11">
        <f t="shared" si="5"/>
        <v>33750</v>
      </c>
      <c r="P12" s="11">
        <f t="shared" si="6"/>
        <v>6750</v>
      </c>
      <c r="Q12" s="11">
        <f t="shared" si="7"/>
        <v>242700</v>
      </c>
      <c r="R12" s="11">
        <f t="shared" si="8"/>
        <v>2327075.4545454546</v>
      </c>
    </row>
    <row r="13" spans="1:18" x14ac:dyDescent="0.25">
      <c r="A13" s="11">
        <v>9</v>
      </c>
      <c r="B13" s="11" t="s">
        <v>24</v>
      </c>
      <c r="C13" s="11">
        <v>2017</v>
      </c>
      <c r="D13" s="11">
        <f t="shared" si="0"/>
        <v>0</v>
      </c>
      <c r="E13" s="11" t="s">
        <v>31</v>
      </c>
      <c r="F13" s="11">
        <v>2.5499999999999998</v>
      </c>
      <c r="G13" s="11">
        <v>1.95</v>
      </c>
      <c r="H13" s="11">
        <v>1.9</v>
      </c>
      <c r="I13" s="11">
        <v>20</v>
      </c>
      <c r="J13" s="11">
        <v>265</v>
      </c>
      <c r="K13" s="11">
        <f t="shared" si="1"/>
        <v>1147500</v>
      </c>
      <c r="L13" s="11">
        <f t="shared" si="2"/>
        <v>1043181.8181818182</v>
      </c>
      <c r="M13" s="11">
        <f t="shared" si="3"/>
        <v>877500</v>
      </c>
      <c r="N13" s="11">
        <f t="shared" si="4"/>
        <v>198204.54545454544</v>
      </c>
      <c r="O13" s="11">
        <f t="shared" si="5"/>
        <v>57375</v>
      </c>
      <c r="P13" s="11">
        <f t="shared" si="6"/>
        <v>11475</v>
      </c>
      <c r="Q13" s="11">
        <f t="shared" si="7"/>
        <v>210885</v>
      </c>
      <c r="R13" s="11">
        <f t="shared" si="8"/>
        <v>1818062.8636363638</v>
      </c>
    </row>
    <row r="14" spans="1:18" x14ac:dyDescent="0.25">
      <c r="A14" s="11">
        <v>10</v>
      </c>
      <c r="B14" s="11" t="s">
        <v>25</v>
      </c>
      <c r="C14" s="11">
        <v>2005</v>
      </c>
      <c r="D14" s="11">
        <f t="shared" si="0"/>
        <v>12</v>
      </c>
      <c r="E14" s="11" t="s">
        <v>31</v>
      </c>
      <c r="F14" s="11">
        <v>5.6</v>
      </c>
      <c r="G14" s="11">
        <v>3.14</v>
      </c>
      <c r="H14" s="11">
        <v>2</v>
      </c>
      <c r="I14" s="11">
        <v>19</v>
      </c>
      <c r="J14" s="11">
        <v>325</v>
      </c>
      <c r="K14" s="11">
        <f t="shared" si="1"/>
        <v>2520000</v>
      </c>
      <c r="L14" s="11">
        <f t="shared" si="2"/>
        <v>2176363.6363636362</v>
      </c>
      <c r="M14" s="11">
        <f t="shared" si="3"/>
        <v>1413000</v>
      </c>
      <c r="N14" s="11">
        <f t="shared" si="4"/>
        <v>687272.72727272729</v>
      </c>
      <c r="O14" s="11">
        <f t="shared" si="5"/>
        <v>126000</v>
      </c>
      <c r="P14" s="11">
        <f t="shared" si="6"/>
        <v>25200</v>
      </c>
      <c r="Q14" s="11">
        <f t="shared" si="7"/>
        <v>265425</v>
      </c>
      <c r="R14" s="11">
        <f t="shared" si="8"/>
        <v>3833468.8636363633</v>
      </c>
    </row>
    <row r="15" spans="1:18" x14ac:dyDescent="0.25">
      <c r="A15" s="11" t="s">
        <v>14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5" x14ac:dyDescent="0.25">
      <c r="B17" s="12"/>
      <c r="C17" s="12"/>
      <c r="D17" s="12"/>
      <c r="E17" s="12"/>
    </row>
    <row r="18" spans="2:5" x14ac:dyDescent="0.25">
      <c r="B18" s="12"/>
      <c r="C18" s="12"/>
      <c r="D18" s="12"/>
      <c r="E18" s="12"/>
    </row>
    <row r="19" spans="2:5" x14ac:dyDescent="0.25">
      <c r="B19" s="12"/>
      <c r="C19" s="12"/>
      <c r="D19" s="12"/>
      <c r="E19" s="12"/>
    </row>
    <row r="20" spans="2:5" x14ac:dyDescent="0.25">
      <c r="B20" s="12"/>
      <c r="C20" s="12"/>
      <c r="D20" s="12"/>
      <c r="E20" s="12"/>
    </row>
    <row r="21" spans="2:5" x14ac:dyDescent="0.25">
      <c r="B21" s="12"/>
      <c r="C21" s="12"/>
      <c r="D21" s="12"/>
      <c r="E21" s="12"/>
    </row>
    <row r="22" spans="2:5" x14ac:dyDescent="0.25">
      <c r="B22" s="12"/>
      <c r="C22" s="12"/>
      <c r="D22" s="12"/>
      <c r="E22" s="12"/>
    </row>
  </sheetData>
  <mergeCells count="2">
    <mergeCell ref="A1:R1"/>
    <mergeCell ref="A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C1" workbookViewId="0">
      <selection activeCell="A3" sqref="A3"/>
    </sheetView>
  </sheetViews>
  <sheetFormatPr defaultRowHeight="15.75" x14ac:dyDescent="0.25"/>
  <cols>
    <col min="1" max="1" width="9.140625" style="8"/>
    <col min="2" max="5" width="19.7109375" style="8" customWidth="1"/>
    <col min="6" max="10" width="9.28515625" style="8" bestFit="1" customWidth="1"/>
    <col min="11" max="13" width="10.28515625" style="8" bestFit="1" customWidth="1"/>
    <col min="14" max="17" width="9.28515625" style="8" bestFit="1" customWidth="1"/>
    <col min="18" max="18" width="10.28515625" style="8" bestFit="1" customWidth="1"/>
    <col min="19" max="16384" width="9.140625" style="8"/>
  </cols>
  <sheetData>
    <row r="1" spans="1:18" x14ac:dyDescent="0.25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 t="s">
        <v>41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9" t="s">
        <v>0</v>
      </c>
      <c r="B4" s="9" t="s">
        <v>1</v>
      </c>
      <c r="C4" s="9" t="s">
        <v>26</v>
      </c>
      <c r="D4" s="9" t="s">
        <v>27</v>
      </c>
      <c r="E4" s="9" t="s">
        <v>28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</row>
    <row r="5" spans="1:18" x14ac:dyDescent="0.25">
      <c r="A5" s="9"/>
      <c r="B5" s="9" t="s">
        <v>16</v>
      </c>
      <c r="C5" s="9">
        <v>1999</v>
      </c>
      <c r="D5" s="9">
        <f>2017-C5</f>
        <v>18</v>
      </c>
      <c r="E5" s="9" t="s">
        <v>29</v>
      </c>
      <c r="F5" s="9">
        <v>3.14</v>
      </c>
      <c r="G5" s="9">
        <v>1.1499999999999999</v>
      </c>
      <c r="H5" s="9">
        <v>1.2</v>
      </c>
      <c r="I5" s="9">
        <v>22</v>
      </c>
      <c r="J5" s="9">
        <v>210</v>
      </c>
      <c r="K5" s="9">
        <f>F5*450000</f>
        <v>1413000</v>
      </c>
      <c r="L5" s="9">
        <f>K5/22*I5</f>
        <v>1413000</v>
      </c>
      <c r="M5" s="9">
        <f>G5*450000</f>
        <v>517499.99999999994</v>
      </c>
      <c r="N5" s="9">
        <f>(22-I5)*K5/22*H5</f>
        <v>0</v>
      </c>
      <c r="O5" s="9">
        <f>K5*0.05</f>
        <v>70650</v>
      </c>
      <c r="P5" s="9">
        <f>K5*0.01</f>
        <v>14130</v>
      </c>
      <c r="Q5" s="9">
        <f>IF(J5&lt;=100,450*J5,IF(AND(J5&gt;100,J5&lt;=150),45000+(J5-100)*591,IF(AND(J5&gt;150,J5&lt;=250),74500+(J5-150)*818,IF(AND(J5&gt;250,J5&lt;=350),197250+(J5-250)*909,288150+(J5-350)*1136))))</f>
        <v>123580</v>
      </c>
      <c r="R5" s="9">
        <f>L5+M5+N5-O5-P5-Q5*1.1</f>
        <v>1709782</v>
      </c>
    </row>
    <row r="6" spans="1:18" x14ac:dyDescent="0.25">
      <c r="A6" s="9"/>
      <c r="B6" s="9" t="s">
        <v>17</v>
      </c>
      <c r="C6" s="9">
        <v>2006</v>
      </c>
      <c r="D6" s="9">
        <f t="shared" ref="D6:D14" si="0">2017-C6</f>
        <v>11</v>
      </c>
      <c r="E6" s="9" t="s">
        <v>30</v>
      </c>
      <c r="F6" s="9">
        <v>2.65</v>
      </c>
      <c r="G6" s="9">
        <v>2.5</v>
      </c>
      <c r="H6" s="9">
        <v>1.5</v>
      </c>
      <c r="I6" s="9">
        <v>20</v>
      </c>
      <c r="J6" s="9">
        <v>165</v>
      </c>
      <c r="K6" s="9">
        <f t="shared" ref="K6:K14" si="1">F6*450000</f>
        <v>1192500</v>
      </c>
      <c r="L6" s="9">
        <f t="shared" ref="L6:L14" si="2">K6/22*I6</f>
        <v>1084090.9090909092</v>
      </c>
      <c r="M6" s="9">
        <f t="shared" ref="M6:M14" si="3">G6*450000</f>
        <v>1125000</v>
      </c>
      <c r="N6" s="9">
        <f t="shared" ref="N6:N14" si="4">(22-I6)*K6/22*H6</f>
        <v>162613.63636363635</v>
      </c>
      <c r="O6" s="9">
        <f t="shared" ref="O6:O14" si="5">K6*0.05</f>
        <v>59625</v>
      </c>
      <c r="P6" s="9">
        <f t="shared" ref="P6:P14" si="6">K6*0.01</f>
        <v>11925</v>
      </c>
      <c r="Q6" s="9">
        <f t="shared" ref="Q6:Q14" si="7">IF(J6&lt;=100,450*J6,IF(AND(J6&gt;100,J6&lt;=150),45000+(J6-100)*591,IF(AND(J6&gt;150,J6&lt;=250),74500+(J6-150)*818,IF(AND(J6&gt;250,J6&lt;=350),197250+(J6-250)*909,288150+(J6-350)*1136))))</f>
        <v>86770</v>
      </c>
      <c r="R6" s="9">
        <f t="shared" ref="R6:R14" si="8">L6+M6+N6-O6-P6-Q6*1.1</f>
        <v>2204707.5454545454</v>
      </c>
    </row>
    <row r="7" spans="1:18" x14ac:dyDescent="0.25">
      <c r="A7" s="9"/>
      <c r="B7" s="9" t="s">
        <v>18</v>
      </c>
      <c r="C7" s="9">
        <v>2007</v>
      </c>
      <c r="D7" s="9">
        <f t="shared" si="0"/>
        <v>10</v>
      </c>
      <c r="E7" s="9" t="s">
        <v>31</v>
      </c>
      <c r="F7" s="9">
        <v>4.2</v>
      </c>
      <c r="G7" s="9">
        <v>1.75</v>
      </c>
      <c r="H7" s="9">
        <v>1.3</v>
      </c>
      <c r="I7" s="9">
        <v>20</v>
      </c>
      <c r="J7" s="9">
        <v>350</v>
      </c>
      <c r="K7" s="9">
        <f t="shared" si="1"/>
        <v>1890000</v>
      </c>
      <c r="L7" s="9">
        <f t="shared" si="2"/>
        <v>1718181.8181818184</v>
      </c>
      <c r="M7" s="9">
        <f t="shared" si="3"/>
        <v>787500</v>
      </c>
      <c r="N7" s="9">
        <f t="shared" si="4"/>
        <v>223363.63636363638</v>
      </c>
      <c r="O7" s="9">
        <f t="shared" si="5"/>
        <v>94500</v>
      </c>
      <c r="P7" s="9">
        <f t="shared" si="6"/>
        <v>18900</v>
      </c>
      <c r="Q7" s="9">
        <f t="shared" si="7"/>
        <v>288150</v>
      </c>
      <c r="R7" s="9">
        <f t="shared" si="8"/>
        <v>2298680.4545454546</v>
      </c>
    </row>
    <row r="8" spans="1:18" x14ac:dyDescent="0.25">
      <c r="A8" s="9"/>
      <c r="B8" s="9" t="s">
        <v>19</v>
      </c>
      <c r="C8" s="9">
        <v>2015</v>
      </c>
      <c r="D8" s="9">
        <f t="shared" si="0"/>
        <v>2</v>
      </c>
      <c r="E8" s="9" t="s">
        <v>31</v>
      </c>
      <c r="F8" s="9">
        <v>3.25</v>
      </c>
      <c r="G8" s="9">
        <v>3.15</v>
      </c>
      <c r="H8" s="9">
        <v>1.1000000000000001</v>
      </c>
      <c r="I8" s="9">
        <v>18</v>
      </c>
      <c r="J8" s="9">
        <v>275</v>
      </c>
      <c r="K8" s="9">
        <f t="shared" si="1"/>
        <v>1462500</v>
      </c>
      <c r="L8" s="9">
        <f t="shared" si="2"/>
        <v>1196590.9090909089</v>
      </c>
      <c r="M8" s="9">
        <f t="shared" si="3"/>
        <v>1417500</v>
      </c>
      <c r="N8" s="9">
        <f t="shared" si="4"/>
        <v>292500</v>
      </c>
      <c r="O8" s="9">
        <f t="shared" si="5"/>
        <v>73125</v>
      </c>
      <c r="P8" s="9">
        <f t="shared" si="6"/>
        <v>14625</v>
      </c>
      <c r="Q8" s="9">
        <f t="shared" si="7"/>
        <v>219975</v>
      </c>
      <c r="R8" s="9">
        <f t="shared" si="8"/>
        <v>2576868.4090909092</v>
      </c>
    </row>
    <row r="9" spans="1:18" x14ac:dyDescent="0.25">
      <c r="A9" s="9"/>
      <c r="B9" s="9" t="s">
        <v>20</v>
      </c>
      <c r="C9" s="9">
        <v>2000</v>
      </c>
      <c r="D9" s="9">
        <f t="shared" si="0"/>
        <v>17</v>
      </c>
      <c r="E9" s="9" t="s">
        <v>31</v>
      </c>
      <c r="F9" s="9">
        <v>2.95</v>
      </c>
      <c r="G9" s="9">
        <v>3.5</v>
      </c>
      <c r="H9" s="9">
        <v>1.3</v>
      </c>
      <c r="I9" s="9">
        <v>21</v>
      </c>
      <c r="J9" s="9">
        <v>200</v>
      </c>
      <c r="K9" s="9">
        <f t="shared" si="1"/>
        <v>1327500</v>
      </c>
      <c r="L9" s="9">
        <f t="shared" si="2"/>
        <v>1267159.0909090908</v>
      </c>
      <c r="M9" s="9">
        <f t="shared" si="3"/>
        <v>1575000</v>
      </c>
      <c r="N9" s="9">
        <f t="shared" si="4"/>
        <v>78443.181818181823</v>
      </c>
      <c r="O9" s="9">
        <f t="shared" si="5"/>
        <v>66375</v>
      </c>
      <c r="P9" s="9">
        <f t="shared" si="6"/>
        <v>13275</v>
      </c>
      <c r="Q9" s="9">
        <f t="shared" si="7"/>
        <v>115400</v>
      </c>
      <c r="R9" s="9">
        <f t="shared" si="8"/>
        <v>2714012.2727272725</v>
      </c>
    </row>
    <row r="10" spans="1:18" x14ac:dyDescent="0.25">
      <c r="A10" s="9"/>
      <c r="B10" s="9" t="s">
        <v>21</v>
      </c>
      <c r="C10" s="9">
        <v>1997</v>
      </c>
      <c r="D10" s="9">
        <f t="shared" si="0"/>
        <v>20</v>
      </c>
      <c r="E10" s="9" t="s">
        <v>31</v>
      </c>
      <c r="F10" s="9">
        <v>1.9</v>
      </c>
      <c r="G10" s="9">
        <v>1.8</v>
      </c>
      <c r="H10" s="9">
        <v>1.6</v>
      </c>
      <c r="I10" s="9">
        <v>22</v>
      </c>
      <c r="J10" s="9">
        <v>165</v>
      </c>
      <c r="K10" s="9">
        <f t="shared" si="1"/>
        <v>855000</v>
      </c>
      <c r="L10" s="9">
        <f t="shared" si="2"/>
        <v>854999.99999999988</v>
      </c>
      <c r="M10" s="9">
        <f t="shared" si="3"/>
        <v>810000</v>
      </c>
      <c r="N10" s="9">
        <f t="shared" si="4"/>
        <v>0</v>
      </c>
      <c r="O10" s="9">
        <f t="shared" si="5"/>
        <v>42750</v>
      </c>
      <c r="P10" s="9">
        <f t="shared" si="6"/>
        <v>8550</v>
      </c>
      <c r="Q10" s="9">
        <f t="shared" si="7"/>
        <v>86770</v>
      </c>
      <c r="R10" s="9">
        <f t="shared" si="8"/>
        <v>1518253</v>
      </c>
    </row>
    <row r="11" spans="1:18" x14ac:dyDescent="0.25">
      <c r="A11" s="9"/>
      <c r="B11" s="9" t="s">
        <v>22</v>
      </c>
      <c r="C11" s="9">
        <v>2013</v>
      </c>
      <c r="D11" s="9">
        <f t="shared" si="0"/>
        <v>4</v>
      </c>
      <c r="E11" s="9" t="s">
        <v>31</v>
      </c>
      <c r="F11" s="9">
        <v>3</v>
      </c>
      <c r="G11" s="9">
        <v>2.64</v>
      </c>
      <c r="H11" s="9">
        <v>1.3</v>
      </c>
      <c r="I11" s="9">
        <v>22</v>
      </c>
      <c r="J11" s="9">
        <v>150</v>
      </c>
      <c r="K11" s="9">
        <f t="shared" si="1"/>
        <v>1350000</v>
      </c>
      <c r="L11" s="9">
        <f t="shared" si="2"/>
        <v>1350000</v>
      </c>
      <c r="M11" s="9">
        <f t="shared" si="3"/>
        <v>1188000</v>
      </c>
      <c r="N11" s="9">
        <f t="shared" si="4"/>
        <v>0</v>
      </c>
      <c r="O11" s="9">
        <f t="shared" si="5"/>
        <v>67500</v>
      </c>
      <c r="P11" s="9">
        <f t="shared" si="6"/>
        <v>13500</v>
      </c>
      <c r="Q11" s="9">
        <f t="shared" si="7"/>
        <v>74550</v>
      </c>
      <c r="R11" s="9">
        <f t="shared" si="8"/>
        <v>2374995</v>
      </c>
    </row>
    <row r="12" spans="1:18" x14ac:dyDescent="0.25">
      <c r="A12" s="9"/>
      <c r="B12" s="9" t="s">
        <v>23</v>
      </c>
      <c r="C12" s="9">
        <v>2010</v>
      </c>
      <c r="D12" s="9">
        <f t="shared" si="0"/>
        <v>7</v>
      </c>
      <c r="E12" s="9" t="s">
        <v>31</v>
      </c>
      <c r="F12" s="9">
        <v>1.5</v>
      </c>
      <c r="G12" s="9">
        <v>4.3</v>
      </c>
      <c r="H12" s="9">
        <v>1.8</v>
      </c>
      <c r="I12" s="9">
        <v>21</v>
      </c>
      <c r="J12" s="9">
        <v>300</v>
      </c>
      <c r="K12" s="9">
        <f t="shared" si="1"/>
        <v>675000</v>
      </c>
      <c r="L12" s="9">
        <f t="shared" si="2"/>
        <v>644318.18181818177</v>
      </c>
      <c r="M12" s="9">
        <f t="shared" si="3"/>
        <v>1935000</v>
      </c>
      <c r="N12" s="9">
        <f t="shared" si="4"/>
        <v>55227.272727272728</v>
      </c>
      <c r="O12" s="9">
        <f t="shared" si="5"/>
        <v>33750</v>
      </c>
      <c r="P12" s="9">
        <f t="shared" si="6"/>
        <v>6750</v>
      </c>
      <c r="Q12" s="9">
        <f t="shared" si="7"/>
        <v>242700</v>
      </c>
      <c r="R12" s="9">
        <f t="shared" si="8"/>
        <v>2327075.4545454546</v>
      </c>
    </row>
    <row r="13" spans="1:18" x14ac:dyDescent="0.25">
      <c r="A13" s="9"/>
      <c r="B13" s="9" t="s">
        <v>24</v>
      </c>
      <c r="C13" s="9">
        <v>2017</v>
      </c>
      <c r="D13" s="9">
        <f t="shared" si="0"/>
        <v>0</v>
      </c>
      <c r="E13" s="9" t="s">
        <v>31</v>
      </c>
      <c r="F13" s="9">
        <v>2.5499999999999998</v>
      </c>
      <c r="G13" s="9">
        <v>1.95</v>
      </c>
      <c r="H13" s="9">
        <v>1.9</v>
      </c>
      <c r="I13" s="9">
        <v>20</v>
      </c>
      <c r="J13" s="9">
        <v>265</v>
      </c>
      <c r="K13" s="9">
        <f t="shared" si="1"/>
        <v>1147500</v>
      </c>
      <c r="L13" s="9">
        <f t="shared" si="2"/>
        <v>1043181.8181818182</v>
      </c>
      <c r="M13" s="9">
        <f t="shared" si="3"/>
        <v>877500</v>
      </c>
      <c r="N13" s="9">
        <f t="shared" si="4"/>
        <v>198204.54545454544</v>
      </c>
      <c r="O13" s="9">
        <f t="shared" si="5"/>
        <v>57375</v>
      </c>
      <c r="P13" s="9">
        <f t="shared" si="6"/>
        <v>11475</v>
      </c>
      <c r="Q13" s="9">
        <f t="shared" si="7"/>
        <v>210885</v>
      </c>
      <c r="R13" s="9">
        <f t="shared" si="8"/>
        <v>1818062.8636363638</v>
      </c>
    </row>
    <row r="14" spans="1:18" x14ac:dyDescent="0.25">
      <c r="A14" s="9"/>
      <c r="B14" s="9" t="s">
        <v>25</v>
      </c>
      <c r="C14" s="9">
        <v>2005</v>
      </c>
      <c r="D14" s="9">
        <f t="shared" si="0"/>
        <v>12</v>
      </c>
      <c r="E14" s="9" t="s">
        <v>31</v>
      </c>
      <c r="F14" s="9">
        <v>5.6</v>
      </c>
      <c r="G14" s="9">
        <v>3.14</v>
      </c>
      <c r="H14" s="9">
        <v>2</v>
      </c>
      <c r="I14" s="9">
        <v>19</v>
      </c>
      <c r="J14" s="9">
        <v>325</v>
      </c>
      <c r="K14" s="9">
        <f t="shared" si="1"/>
        <v>2520000</v>
      </c>
      <c r="L14" s="9">
        <f t="shared" si="2"/>
        <v>2176363.6363636362</v>
      </c>
      <c r="M14" s="9">
        <f t="shared" si="3"/>
        <v>1413000</v>
      </c>
      <c r="N14" s="9">
        <f t="shared" si="4"/>
        <v>687272.72727272729</v>
      </c>
      <c r="O14" s="9">
        <f t="shared" si="5"/>
        <v>126000</v>
      </c>
      <c r="P14" s="9">
        <f t="shared" si="6"/>
        <v>25200</v>
      </c>
      <c r="Q14" s="9">
        <f t="shared" si="7"/>
        <v>265425</v>
      </c>
      <c r="R14" s="9">
        <f t="shared" si="8"/>
        <v>3833468.8636363633</v>
      </c>
    </row>
    <row r="15" spans="1:18" x14ac:dyDescent="0.25">
      <c r="A15" s="9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</sheetData>
  <mergeCells count="2">
    <mergeCell ref="A1:R1"/>
    <mergeCell ref="A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1"/>
  <sheetViews>
    <sheetView tabSelected="1" workbookViewId="0">
      <selection activeCell="G6" sqref="G6"/>
    </sheetView>
  </sheetViews>
  <sheetFormatPr defaultRowHeight="18.75" x14ac:dyDescent="0.3"/>
  <cols>
    <col min="1" max="1" width="13.42578125" style="1" customWidth="1"/>
    <col min="2" max="2" width="10.85546875" style="1" customWidth="1"/>
    <col min="3" max="3" width="10.5703125" style="1" customWidth="1"/>
    <col min="4" max="4" width="10.28515625" style="1" customWidth="1"/>
    <col min="5" max="5" width="13.140625" style="1" customWidth="1"/>
    <col min="6" max="16384" width="9.140625" style="1"/>
  </cols>
  <sheetData>
    <row r="5" spans="1:5" x14ac:dyDescent="0.3">
      <c r="A5" s="16" t="s">
        <v>44</v>
      </c>
      <c r="B5" s="16"/>
      <c r="C5" s="16"/>
      <c r="D5" s="16"/>
      <c r="E5" s="16"/>
    </row>
    <row r="6" spans="1:5" ht="19.5" thickBot="1" x14ac:dyDescent="0.35"/>
    <row r="7" spans="1:5" ht="75.75" customHeight="1" thickBot="1" x14ac:dyDescent="0.35">
      <c r="A7" s="2" t="s">
        <v>32</v>
      </c>
      <c r="B7" s="17" t="s">
        <v>33</v>
      </c>
      <c r="C7" s="18"/>
      <c r="D7" s="18"/>
      <c r="E7" s="19"/>
    </row>
    <row r="8" spans="1:5" ht="19.5" thickBot="1" x14ac:dyDescent="0.35">
      <c r="A8" s="2"/>
      <c r="B8" s="4" t="s">
        <v>34</v>
      </c>
      <c r="C8" s="5" t="s">
        <v>35</v>
      </c>
      <c r="D8" s="4" t="s">
        <v>36</v>
      </c>
      <c r="E8" s="4" t="s">
        <v>37</v>
      </c>
    </row>
    <row r="9" spans="1:5" ht="19.5" thickBot="1" x14ac:dyDescent="0.35">
      <c r="A9" s="3" t="s">
        <v>29</v>
      </c>
      <c r="B9" s="3">
        <v>8</v>
      </c>
      <c r="C9" s="3">
        <v>10</v>
      </c>
      <c r="D9" s="3">
        <v>12</v>
      </c>
      <c r="E9" s="3">
        <v>20</v>
      </c>
    </row>
    <row r="10" spans="1:5" ht="19.5" thickBot="1" x14ac:dyDescent="0.35">
      <c r="A10" s="3" t="s">
        <v>30</v>
      </c>
      <c r="B10" s="3">
        <v>7</v>
      </c>
      <c r="C10" s="3">
        <v>8</v>
      </c>
      <c r="D10" s="3">
        <v>10</v>
      </c>
      <c r="E10" s="3">
        <v>17</v>
      </c>
    </row>
    <row r="11" spans="1:5" ht="19.5" thickBot="1" x14ac:dyDescent="0.35">
      <c r="A11" s="3" t="s">
        <v>31</v>
      </c>
      <c r="B11" s="3">
        <v>6</v>
      </c>
      <c r="C11" s="3">
        <v>7</v>
      </c>
      <c r="D11" s="3">
        <v>8</v>
      </c>
      <c r="E11" s="6">
        <v>12</v>
      </c>
    </row>
  </sheetData>
  <mergeCells count="3">
    <mergeCell ref="A7:A8"/>
    <mergeCell ref="A5:E5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Namncbillionaire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2017-09-29T08:03:19Z</dcterms:created>
  <dcterms:modified xsi:type="dcterms:W3CDTF">2017-10-11T06:58:39Z</dcterms:modified>
</cp:coreProperties>
</file>