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TA\Desktop\Demo\demo2\"/>
    </mc:Choice>
  </mc:AlternateContent>
  <bookViews>
    <workbookView xWindow="0" yWindow="0" windowWidth="23040" windowHeight="9192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H32" i="4"/>
  <c r="H40" i="5"/>
  <c r="H39" i="5"/>
  <c r="H38" i="5"/>
  <c r="E33" i="5"/>
  <c r="O24" i="5"/>
  <c r="H46" i="5"/>
  <c r="H47" i="5" s="1"/>
  <c r="H19" i="5"/>
  <c r="H18" i="5"/>
  <c r="H45" i="5"/>
  <c r="H30" i="5"/>
  <c r="H13" i="5"/>
  <c r="H12" i="5"/>
  <c r="H17" i="5"/>
  <c r="H29" i="5"/>
  <c r="O23" i="5"/>
  <c r="H24" i="4"/>
  <c r="H34" i="5"/>
  <c r="H35" i="5"/>
  <c r="H33" i="5"/>
  <c r="H28" i="5"/>
  <c r="H16" i="5"/>
  <c r="H11" i="5"/>
  <c r="H30" i="4"/>
  <c r="H28" i="4"/>
  <c r="H27" i="4"/>
  <c r="H18" i="4"/>
  <c r="H19" i="4" s="1"/>
  <c r="H14" i="4"/>
  <c r="H15" i="4" s="1"/>
  <c r="H11" i="4"/>
  <c r="H12" i="4" s="1"/>
  <c r="H35" i="2"/>
  <c r="H34" i="2"/>
  <c r="H14" i="3"/>
  <c r="H13" i="3"/>
  <c r="H30" i="3"/>
  <c r="H29" i="3"/>
  <c r="H28" i="3"/>
  <c r="H27" i="3"/>
  <c r="H24" i="3"/>
  <c r="H23" i="3"/>
  <c r="H17" i="3"/>
  <c r="H11" i="3"/>
  <c r="H10" i="3"/>
  <c r="H43" i="2"/>
  <c r="H42" i="2"/>
  <c r="H36" i="2"/>
  <c r="H27" i="2"/>
  <c r="H28" i="2" s="1"/>
  <c r="H23" i="2"/>
  <c r="H20" i="2"/>
  <c r="H19" i="2"/>
  <c r="H16" i="2"/>
  <c r="H15" i="2"/>
  <c r="H26" i="2"/>
  <c r="H11" i="2"/>
  <c r="H10" i="2"/>
  <c r="H32" i="2"/>
  <c r="H37" i="2" s="1"/>
  <c r="H38" i="2" s="1"/>
  <c r="P26" i="2"/>
  <c r="P29" i="2" s="1"/>
  <c r="P30" i="2" s="1"/>
  <c r="F9" i="1"/>
  <c r="H31" i="3" l="1"/>
  <c r="H41" i="5"/>
  <c r="H31" i="4"/>
  <c r="H12" i="2"/>
</calcChain>
</file>

<file path=xl/sharedStrings.xml><?xml version="1.0" encoding="utf-8"?>
<sst xmlns="http://schemas.openxmlformats.org/spreadsheetml/2006/main" count="162" uniqueCount="58">
  <si>
    <t>Shop front side paver Block work</t>
  </si>
  <si>
    <t>Sr.No</t>
  </si>
  <si>
    <t>Descripion</t>
  </si>
  <si>
    <t>Unit</t>
  </si>
  <si>
    <t>Length</t>
  </si>
  <si>
    <t>Width</t>
  </si>
  <si>
    <t>Total Qty</t>
  </si>
  <si>
    <t>Sft</t>
  </si>
  <si>
    <t>Strome water</t>
  </si>
  <si>
    <t>Sewage Line</t>
  </si>
  <si>
    <t>PCC</t>
  </si>
  <si>
    <t>Height</t>
  </si>
  <si>
    <t>RCC Chamber</t>
  </si>
  <si>
    <t>600 x 600 mm</t>
  </si>
  <si>
    <t>Nos</t>
  </si>
  <si>
    <t>300 x 300 mm</t>
  </si>
  <si>
    <t>RCC Pipe</t>
  </si>
  <si>
    <t>150 mm Dia</t>
  </si>
  <si>
    <t>250 mm Dia</t>
  </si>
  <si>
    <t>R-m</t>
  </si>
  <si>
    <t>PVC Pipe</t>
  </si>
  <si>
    <t>Excavation</t>
  </si>
  <si>
    <t>Cu-ft</t>
  </si>
  <si>
    <t>Backfilling</t>
  </si>
  <si>
    <t>Chamber Less</t>
  </si>
  <si>
    <t>250 mm Dia Pipe-Less</t>
  </si>
  <si>
    <t>150 mm Dia Pvc Pipe Encasing-Less</t>
  </si>
  <si>
    <t>Encasing</t>
  </si>
  <si>
    <t>150 mm Dia Pvc Pipe Encasing</t>
  </si>
  <si>
    <t>sft</t>
  </si>
  <si>
    <t>14 Nos Chamber- Less</t>
  </si>
  <si>
    <t>Pipe Laying</t>
  </si>
  <si>
    <t>200 mm Dia</t>
  </si>
  <si>
    <t>Less-RCC Chamber</t>
  </si>
  <si>
    <t>Less-PCC</t>
  </si>
  <si>
    <t xml:space="preserve">Less-Encasing-200 mm </t>
  </si>
  <si>
    <t>PCC -Less</t>
  </si>
  <si>
    <t xml:space="preserve"> </t>
  </si>
  <si>
    <t>Chamber</t>
  </si>
  <si>
    <t>300 x 300</t>
  </si>
  <si>
    <t>PCC Less</t>
  </si>
  <si>
    <t>Encasing Less</t>
  </si>
  <si>
    <t>600 x 600</t>
  </si>
  <si>
    <t>450 x 450</t>
  </si>
  <si>
    <t>150 mm RCC Pipe</t>
  </si>
  <si>
    <t>Chamber Less-600 x 600</t>
  </si>
  <si>
    <t>Chamber Less-450 x 450</t>
  </si>
  <si>
    <t>150 mm RCC Pipe Less</t>
  </si>
  <si>
    <t>200 mm RCC Pipe</t>
  </si>
  <si>
    <t>250 mm PVC Pipe</t>
  </si>
  <si>
    <t>900 x 900</t>
  </si>
  <si>
    <t>200 mm RCC Pipe Less</t>
  </si>
  <si>
    <t>Encasing Less-200 mm RCC Pipe</t>
  </si>
  <si>
    <t>Chamber Less-900 x 900</t>
  </si>
  <si>
    <t>Chamber Less-300 x 300</t>
  </si>
  <si>
    <t>gfgjhfkgj</t>
  </si>
  <si>
    <t>mote vhgjhsj</t>
  </si>
  <si>
    <t>dfsgddhf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</si>
</sst>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workbookViewId="0">
      <selection activeCell="E19" sqref="E19"/>
    </sheetView>
  </sheetViews>
  <sheetFormatPr defaultRowHeight="14.4" x14ac:dyDescent="0.3"/>
  <cols>
    <col min="2" max="2" width="35.77734375" customWidth="1"/>
  </cols>
  <sheetData>
    <row r="4" spans="1:6" x14ac:dyDescent="0.3">
      <c r="B4" s="14"/>
      <c r="C4" s="14"/>
      <c r="D4" s="14"/>
      <c r="E4" s="14"/>
    </row>
    <row r="5" spans="1:6" ht="15" thickBot="1" x14ac:dyDescent="0.35"/>
    <row r="6" spans="1:6" ht="15" thickBot="1" x14ac:dyDescent="0.35">
      <c r="A6" s="2" t="s">
        <v>1</v>
      </c>
      <c r="B6" s="4" t="s">
        <v>2</v>
      </c>
      <c r="C6" s="3" t="s">
        <v>3</v>
      </c>
      <c r="D6" s="4" t="s">
        <v>4</v>
      </c>
      <c r="E6" s="3" t="s">
        <v>5</v>
      </c>
      <c r="F6" s="4" t="s">
        <v>6</v>
      </c>
    </row>
    <row r="9" spans="1:6" x14ac:dyDescent="0.3">
      <c r="A9" s="1">
        <v>1</v>
      </c>
      <c r="B9" t="s">
        <v>0</v>
      </c>
      <c r="C9" s="5" t="s">
        <v>7</v>
      </c>
      <c r="D9" s="5">
        <v>18.2</v>
      </c>
      <c r="E9" s="5">
        <v>5</v>
      </c>
      <c r="F9" s="6">
        <f>D9*E9*10.764</f>
        <v>979.52399999999989</v>
      </c>
    </row>
    <row r="10" spans="1:6" x14ac:dyDescent="0.3">
      <c r="C10" s="5"/>
      <c r="D10" s="5"/>
      <c r="E10" s="5"/>
      <c r="F10" s="5"/>
    </row>
    <row r="11" spans="1:6" x14ac:dyDescent="0.3">
      <c r="C11" s="5"/>
      <c r="D11" s="5"/>
      <c r="E11" s="5"/>
      <c r="F11" s="5"/>
    </row>
    <row r="12" spans="1:6" x14ac:dyDescent="0.3">
      <c r="C12" s="5"/>
      <c r="D12" s="5"/>
      <c r="E12" s="5"/>
      <c r="F12" s="5"/>
    </row>
    <row r="13" spans="1:6" x14ac:dyDescent="0.3">
      <c r="C13" s="5"/>
      <c r="D13" s="5"/>
      <c r="E13" s="5"/>
      <c r="F13" s="5"/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3"/>
  <sheetViews>
    <sheetView topLeftCell="A13" workbookViewId="0">
      <selection activeCell="J43" sqref="J43"/>
    </sheetView>
  </sheetViews>
  <sheetFormatPr defaultRowHeight="14.4" x14ac:dyDescent="0.3"/>
  <cols>
    <col min="2" max="2" width="33.441406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9" spans="1:8" x14ac:dyDescent="0.3">
      <c r="B9" s="8" t="s">
        <v>10</v>
      </c>
    </row>
    <row r="10" spans="1:8" x14ac:dyDescent="0.3">
      <c r="B10" t="s">
        <v>8</v>
      </c>
      <c r="C10" t="s">
        <v>7</v>
      </c>
      <c r="D10" s="5">
        <v>1</v>
      </c>
      <c r="E10" s="5">
        <v>61</v>
      </c>
      <c r="F10" s="5">
        <v>1</v>
      </c>
      <c r="G10" s="5">
        <v>0.4</v>
      </c>
      <c r="H10" s="5">
        <f>D10*E10*F10*G10</f>
        <v>24.400000000000002</v>
      </c>
    </row>
    <row r="11" spans="1:8" x14ac:dyDescent="0.3">
      <c r="B11" t="s">
        <v>9</v>
      </c>
      <c r="C11" t="s">
        <v>7</v>
      </c>
      <c r="D11" s="5">
        <v>1</v>
      </c>
      <c r="E11" s="5">
        <v>28</v>
      </c>
      <c r="F11" s="5">
        <v>1</v>
      </c>
      <c r="G11" s="5">
        <v>0.4</v>
      </c>
      <c r="H11" s="5">
        <f>D11*E11*F11*G11</f>
        <v>11.200000000000001</v>
      </c>
    </row>
    <row r="12" spans="1:8" x14ac:dyDescent="0.3">
      <c r="H12" s="7">
        <f>SUM(H10:H11)*10.764</f>
        <v>383.19839999999999</v>
      </c>
    </row>
    <row r="14" spans="1:8" x14ac:dyDescent="0.3">
      <c r="B14" s="8" t="s">
        <v>12</v>
      </c>
    </row>
    <row r="15" spans="1:8" x14ac:dyDescent="0.3">
      <c r="B15" t="s">
        <v>13</v>
      </c>
      <c r="C15" t="s">
        <v>14</v>
      </c>
      <c r="D15" s="5">
        <v>1</v>
      </c>
      <c r="E15" s="5">
        <v>28</v>
      </c>
      <c r="H15" s="6">
        <f>D15*E15</f>
        <v>28</v>
      </c>
    </row>
    <row r="16" spans="1:8" x14ac:dyDescent="0.3">
      <c r="B16" t="s">
        <v>15</v>
      </c>
      <c r="C16" t="s">
        <v>14</v>
      </c>
      <c r="D16" s="5">
        <v>1</v>
      </c>
      <c r="E16" s="5">
        <v>6</v>
      </c>
      <c r="H16" s="6">
        <f>D16*E16</f>
        <v>6</v>
      </c>
    </row>
    <row r="18" spans="2:16" x14ac:dyDescent="0.3">
      <c r="B18" s="8" t="s">
        <v>16</v>
      </c>
    </row>
    <row r="19" spans="2:16" x14ac:dyDescent="0.3">
      <c r="B19" t="s">
        <v>18</v>
      </c>
      <c r="C19" t="s">
        <v>19</v>
      </c>
      <c r="D19" s="5">
        <v>1</v>
      </c>
      <c r="E19" s="5">
        <v>61</v>
      </c>
      <c r="H19" s="6">
        <f t="shared" ref="H19:H20" si="0">D19*E19</f>
        <v>61</v>
      </c>
    </row>
    <row r="20" spans="2:16" x14ac:dyDescent="0.3">
      <c r="B20" t="s">
        <v>18</v>
      </c>
      <c r="C20" t="s">
        <v>19</v>
      </c>
      <c r="D20" s="5">
        <v>1</v>
      </c>
      <c r="E20" s="5">
        <v>61</v>
      </c>
      <c r="H20" s="6">
        <f t="shared" si="0"/>
        <v>61</v>
      </c>
    </row>
    <row r="21" spans="2:16" x14ac:dyDescent="0.3">
      <c r="E21" s="5"/>
    </row>
    <row r="22" spans="2:16" x14ac:dyDescent="0.3">
      <c r="B22" s="8" t="s">
        <v>20</v>
      </c>
    </row>
    <row r="23" spans="2:16" x14ac:dyDescent="0.3">
      <c r="B23" t="s">
        <v>17</v>
      </c>
      <c r="C23" t="s">
        <v>19</v>
      </c>
      <c r="D23" s="5">
        <v>7</v>
      </c>
      <c r="E23" s="5">
        <v>6</v>
      </c>
      <c r="H23" s="6">
        <f t="shared" ref="H23" si="1">D23*E23</f>
        <v>42</v>
      </c>
    </row>
    <row r="25" spans="2:16" x14ac:dyDescent="0.3">
      <c r="B25" s="8" t="s">
        <v>21</v>
      </c>
    </row>
    <row r="26" spans="2:16" x14ac:dyDescent="0.3">
      <c r="C26" s="9" t="s">
        <v>22</v>
      </c>
      <c r="D26" s="10">
        <v>1</v>
      </c>
      <c r="E26" s="5">
        <v>61</v>
      </c>
      <c r="F26" s="5">
        <v>0.9</v>
      </c>
      <c r="G26" s="5">
        <v>1.4</v>
      </c>
      <c r="H26" s="5">
        <f>D26*E26*F26*G26</f>
        <v>76.86</v>
      </c>
      <c r="M26">
        <v>3.14</v>
      </c>
      <c r="N26">
        <v>7.4999999999999997E-2</v>
      </c>
      <c r="O26">
        <v>7.4999999999999997E-2</v>
      </c>
      <c r="P26">
        <f>+M26*N26*O26</f>
        <v>1.7662499999999998E-2</v>
      </c>
    </row>
    <row r="27" spans="2:16" x14ac:dyDescent="0.3">
      <c r="C27" s="9" t="s">
        <v>22</v>
      </c>
      <c r="D27" s="10">
        <v>7</v>
      </c>
      <c r="E27" s="5">
        <v>6</v>
      </c>
      <c r="F27" s="5">
        <v>0.7</v>
      </c>
      <c r="G27" s="5">
        <v>0.6</v>
      </c>
      <c r="H27" s="5">
        <f>D27*E27*F27*G27</f>
        <v>17.639999999999997</v>
      </c>
    </row>
    <row r="28" spans="2:16" x14ac:dyDescent="0.3">
      <c r="C28" s="9"/>
      <c r="D28" s="9"/>
      <c r="E28" s="5"/>
      <c r="F28" s="5"/>
      <c r="G28" s="5"/>
      <c r="H28" s="6">
        <f>SUM(H26:H27)*35.28</f>
        <v>3333.96</v>
      </c>
    </row>
    <row r="29" spans="2:16" x14ac:dyDescent="0.3">
      <c r="H29" s="6"/>
      <c r="P29">
        <f>+P26*6</f>
        <v>0.10597499999999999</v>
      </c>
    </row>
    <row r="30" spans="2:16" x14ac:dyDescent="0.3">
      <c r="P30">
        <f>P29*7</f>
        <v>0.74182499999999996</v>
      </c>
    </row>
    <row r="31" spans="2:16" x14ac:dyDescent="0.3">
      <c r="B31" s="8" t="s">
        <v>23</v>
      </c>
    </row>
    <row r="32" spans="2:16" x14ac:dyDescent="0.3">
      <c r="B32" t="s">
        <v>30</v>
      </c>
      <c r="C32" s="9" t="s">
        <v>22</v>
      </c>
      <c r="D32" s="10">
        <v>14</v>
      </c>
      <c r="E32" s="5">
        <v>0.83</v>
      </c>
      <c r="F32" s="5">
        <v>0.83</v>
      </c>
      <c r="G32" s="5">
        <v>1.2</v>
      </c>
      <c r="H32" s="5">
        <f>D32*E32*F32*G32</f>
        <v>11.573519999999998</v>
      </c>
    </row>
    <row r="33" spans="2:8" x14ac:dyDescent="0.3">
      <c r="B33" t="s">
        <v>25</v>
      </c>
      <c r="C33" s="9" t="s">
        <v>22</v>
      </c>
      <c r="D33" s="5">
        <v>1</v>
      </c>
      <c r="H33" s="5">
        <v>-2.99</v>
      </c>
    </row>
    <row r="34" spans="2:8" x14ac:dyDescent="0.3">
      <c r="B34" t="s">
        <v>36</v>
      </c>
      <c r="C34" s="9" t="s">
        <v>22</v>
      </c>
      <c r="D34" s="5">
        <v>1</v>
      </c>
      <c r="E34" s="5">
        <v>61</v>
      </c>
      <c r="F34" s="5">
        <v>0.4</v>
      </c>
      <c r="G34" s="5">
        <v>0.15</v>
      </c>
      <c r="H34" s="5">
        <f>D34*E34*F34*G34</f>
        <v>3.66</v>
      </c>
    </row>
    <row r="35" spans="2:8" x14ac:dyDescent="0.3">
      <c r="C35" s="9" t="s">
        <v>22</v>
      </c>
      <c r="D35" s="5">
        <v>1</v>
      </c>
      <c r="E35" s="5">
        <v>28</v>
      </c>
      <c r="F35" s="5">
        <v>0.4</v>
      </c>
      <c r="G35" s="5">
        <v>0.15</v>
      </c>
      <c r="H35" s="5">
        <f>D35*E35*F35*G35</f>
        <v>1.6800000000000002</v>
      </c>
    </row>
    <row r="36" spans="2:8" x14ac:dyDescent="0.3">
      <c r="B36" t="s">
        <v>26</v>
      </c>
      <c r="C36" s="9" t="s">
        <v>22</v>
      </c>
      <c r="D36" s="10">
        <v>7</v>
      </c>
      <c r="E36" s="5">
        <v>6</v>
      </c>
      <c r="F36" s="5">
        <v>0.25</v>
      </c>
      <c r="G36" s="5">
        <v>0.2</v>
      </c>
      <c r="H36" s="5">
        <f>D36*E36*F36*G36</f>
        <v>2.1</v>
      </c>
    </row>
    <row r="37" spans="2:8" x14ac:dyDescent="0.3">
      <c r="H37" s="11">
        <f>SUM(H32:H36)*35.28</f>
        <v>565.30978559999994</v>
      </c>
    </row>
    <row r="38" spans="2:8" x14ac:dyDescent="0.3">
      <c r="E38" s="13"/>
      <c r="F38" s="13"/>
      <c r="G38" s="13"/>
      <c r="H38" s="6">
        <f>H28-H37</f>
        <v>2768.6502144000001</v>
      </c>
    </row>
    <row r="39" spans="2:8" x14ac:dyDescent="0.3">
      <c r="H39" s="6"/>
    </row>
    <row r="40" spans="2:8" x14ac:dyDescent="0.3">
      <c r="B40" s="8"/>
    </row>
    <row r="41" spans="2:8" x14ac:dyDescent="0.3">
      <c r="B41" s="8" t="s">
        <v>27</v>
      </c>
    </row>
    <row r="42" spans="2:8" x14ac:dyDescent="0.3">
      <c r="B42" t="s">
        <v>28</v>
      </c>
      <c r="C42" t="s">
        <v>29</v>
      </c>
      <c r="D42" s="10">
        <v>7</v>
      </c>
      <c r="E42" s="5">
        <v>6</v>
      </c>
      <c r="F42" s="5">
        <v>1</v>
      </c>
      <c r="G42" s="5">
        <v>0.2</v>
      </c>
      <c r="H42" s="5">
        <f>D42*E42*F42*G42</f>
        <v>8.4</v>
      </c>
    </row>
    <row r="43" spans="2:8" x14ac:dyDescent="0.3">
      <c r="H43" s="12">
        <f>H42*10.764</f>
        <v>90.417599999999993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4"/>
  <sheetViews>
    <sheetView topLeftCell="A13" workbookViewId="0">
      <selection activeCell="L31" sqref="L31"/>
    </sheetView>
  </sheetViews>
  <sheetFormatPr defaultRowHeight="14.4" x14ac:dyDescent="0.3"/>
  <cols>
    <col min="2" max="2" width="24.5546875" customWidth="1"/>
  </cols>
  <sheetData>
    <row r="5" spans="1:8" ht="15" thickBot="1" x14ac:dyDescent="0.35"/>
    <row r="6" spans="1:8" ht="15" thickBot="1" x14ac:dyDescent="0.35">
      <c r="A6" s="2" t="s">
        <v>1</v>
      </c>
      <c r="B6" s="4" t="s">
        <v>2</v>
      </c>
      <c r="C6" s="3" t="s">
        <v>3</v>
      </c>
      <c r="D6" s="4" t="s">
        <v>14</v>
      </c>
      <c r="E6" s="4" t="s">
        <v>4</v>
      </c>
      <c r="F6" s="3" t="s">
        <v>5</v>
      </c>
      <c r="G6" s="3" t="s">
        <v>11</v>
      </c>
      <c r="H6" s="4" t="s">
        <v>6</v>
      </c>
    </row>
    <row r="9" spans="1:8" x14ac:dyDescent="0.3">
      <c r="B9" s="8" t="s">
        <v>21</v>
      </c>
    </row>
    <row r="10" spans="1:8" x14ac:dyDescent="0.3">
      <c r="C10" t="s">
        <v>22</v>
      </c>
      <c r="D10" s="5">
        <v>1</v>
      </c>
      <c r="E10" s="5">
        <v>41.2</v>
      </c>
      <c r="F10" s="5">
        <v>0.8</v>
      </c>
      <c r="G10" s="5">
        <v>0.8</v>
      </c>
      <c r="H10" s="5">
        <f>+D10*E10*F10*G10</f>
        <v>26.368000000000002</v>
      </c>
    </row>
    <row r="11" spans="1:8" x14ac:dyDescent="0.3">
      <c r="H11" s="6">
        <f>+H10*35.28</f>
        <v>930.26304000000016</v>
      </c>
    </row>
    <row r="12" spans="1:8" x14ac:dyDescent="0.3">
      <c r="H12" s="6"/>
    </row>
    <row r="13" spans="1:8" x14ac:dyDescent="0.3">
      <c r="B13" s="8" t="s">
        <v>10</v>
      </c>
      <c r="C13" s="5" t="s">
        <v>7</v>
      </c>
      <c r="D13" s="5">
        <v>1</v>
      </c>
      <c r="E13" s="5">
        <v>41.2</v>
      </c>
      <c r="F13" s="5">
        <v>1</v>
      </c>
      <c r="G13" s="5">
        <v>0.15</v>
      </c>
      <c r="H13" s="5">
        <f>+D13*E13*F13*G13</f>
        <v>6.1800000000000006</v>
      </c>
    </row>
    <row r="14" spans="1:8" ht="15" customHeight="1" x14ac:dyDescent="0.3">
      <c r="H14" s="7">
        <f>H13*10.764</f>
        <v>66.52152000000001</v>
      </c>
    </row>
    <row r="15" spans="1:8" ht="15" customHeight="1" x14ac:dyDescent="0.3">
      <c r="H15" s="7"/>
    </row>
    <row r="16" spans="1:8" x14ac:dyDescent="0.3">
      <c r="B16" s="8" t="s">
        <v>31</v>
      </c>
    </row>
    <row r="17" spans="2:8" x14ac:dyDescent="0.3">
      <c r="B17" t="s">
        <v>32</v>
      </c>
      <c r="C17" t="s">
        <v>19</v>
      </c>
      <c r="D17" s="5">
        <v>1</v>
      </c>
      <c r="E17" s="5">
        <v>41.2</v>
      </c>
      <c r="F17" s="5">
        <v>1</v>
      </c>
      <c r="G17" s="5">
        <v>1</v>
      </c>
      <c r="H17" s="6">
        <f>+D17*E17*F17*G17</f>
        <v>41.2</v>
      </c>
    </row>
    <row r="19" spans="2:8" x14ac:dyDescent="0.3">
      <c r="B19" s="8" t="s">
        <v>12</v>
      </c>
    </row>
    <row r="20" spans="2:8" x14ac:dyDescent="0.3">
      <c r="B20" t="s">
        <v>13</v>
      </c>
      <c r="C20" t="s">
        <v>14</v>
      </c>
      <c r="H20" s="6">
        <v>2</v>
      </c>
    </row>
    <row r="22" spans="2:8" x14ac:dyDescent="0.3">
      <c r="B22" s="8" t="s">
        <v>27</v>
      </c>
    </row>
    <row r="23" spans="2:8" x14ac:dyDescent="0.3">
      <c r="B23" t="s">
        <v>32</v>
      </c>
      <c r="C23" s="8" t="s">
        <v>7</v>
      </c>
      <c r="D23" s="5">
        <v>1</v>
      </c>
      <c r="E23" s="5">
        <v>41.2</v>
      </c>
      <c r="F23" s="5">
        <v>1</v>
      </c>
      <c r="G23" s="5">
        <v>0.25</v>
      </c>
      <c r="H23" s="6">
        <f>+D23*E23*F23*G23</f>
        <v>10.3</v>
      </c>
    </row>
    <row r="24" spans="2:8" x14ac:dyDescent="0.3">
      <c r="H24" s="12">
        <f>H23*10.764</f>
        <v>110.86920000000001</v>
      </c>
    </row>
    <row r="26" spans="2:8" x14ac:dyDescent="0.3">
      <c r="B26" s="8" t="s">
        <v>23</v>
      </c>
    </row>
    <row r="27" spans="2:8" x14ac:dyDescent="0.3">
      <c r="C27" t="s">
        <v>22</v>
      </c>
      <c r="D27" s="5">
        <v>1</v>
      </c>
      <c r="E27" s="5">
        <v>41.2</v>
      </c>
      <c r="F27" s="5">
        <v>0.8</v>
      </c>
      <c r="G27" s="5">
        <v>0.8</v>
      </c>
      <c r="H27" s="5">
        <f>+D27*E27*F27*G27</f>
        <v>26.368000000000002</v>
      </c>
    </row>
    <row r="28" spans="2:8" x14ac:dyDescent="0.3">
      <c r="B28" t="s">
        <v>35</v>
      </c>
      <c r="C28" t="s">
        <v>22</v>
      </c>
      <c r="D28" s="5">
        <v>-1</v>
      </c>
      <c r="E28" s="5">
        <v>41.2</v>
      </c>
      <c r="F28" s="5">
        <v>0.3</v>
      </c>
      <c r="G28" s="5">
        <v>0.25</v>
      </c>
      <c r="H28" s="5">
        <f>+D28*E28*F28*G28</f>
        <v>-3.0900000000000003</v>
      </c>
    </row>
    <row r="29" spans="2:8" x14ac:dyDescent="0.3">
      <c r="B29" s="9" t="s">
        <v>33</v>
      </c>
      <c r="C29" t="s">
        <v>22</v>
      </c>
      <c r="D29" s="5">
        <v>-2</v>
      </c>
      <c r="E29" s="5">
        <v>0.83</v>
      </c>
      <c r="F29" s="5">
        <v>0.83</v>
      </c>
      <c r="G29" s="5">
        <v>1.2</v>
      </c>
      <c r="H29" s="5">
        <f>+D29*E29*F29*G29</f>
        <v>-1.6533599999999999</v>
      </c>
    </row>
    <row r="30" spans="2:8" x14ac:dyDescent="0.3">
      <c r="B30" s="9" t="s">
        <v>34</v>
      </c>
      <c r="C30" t="s">
        <v>22</v>
      </c>
      <c r="D30" s="5">
        <v>-1</v>
      </c>
      <c r="E30" s="5">
        <v>41.2</v>
      </c>
      <c r="F30" s="5">
        <v>0.4</v>
      </c>
      <c r="G30" s="5">
        <v>0.15</v>
      </c>
      <c r="H30" s="5">
        <f>+D30*E30*F30*G30</f>
        <v>-2.472</v>
      </c>
    </row>
    <row r="31" spans="2:8" x14ac:dyDescent="0.3">
      <c r="H31" s="12">
        <f>SUM(H27:H30)*35.28</f>
        <v>675.70513920000008</v>
      </c>
    </row>
    <row r="34" spans="10:10" x14ac:dyDescent="0.3">
      <c r="J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7"/>
  <sheetViews>
    <sheetView topLeftCell="A25" workbookViewId="0">
      <selection activeCell="K34" sqref="K34"/>
    </sheetView>
  </sheetViews>
  <sheetFormatPr defaultRowHeight="14.4" x14ac:dyDescent="0.3"/>
  <cols>
    <col min="2" max="2" width="35.554687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71</v>
      </c>
      <c r="F11" s="5">
        <v>0.8</v>
      </c>
      <c r="G11" s="5">
        <v>1.5</v>
      </c>
      <c r="H11" s="5">
        <f>+D11*E11*F11*G11</f>
        <v>85.2</v>
      </c>
    </row>
    <row r="12" spans="1:8" x14ac:dyDescent="0.3">
      <c r="C12" t="s">
        <v>22</v>
      </c>
      <c r="D12" s="5">
        <v>1</v>
      </c>
      <c r="E12" s="5">
        <v>77.8</v>
      </c>
      <c r="F12" s="5">
        <v>0.6</v>
      </c>
      <c r="G12" s="5">
        <v>0.75</v>
      </c>
      <c r="H12" s="5">
        <f>+D12*E12*F12*G12</f>
        <v>35.01</v>
      </c>
    </row>
    <row r="13" spans="1:8" x14ac:dyDescent="0.3">
      <c r="H13" s="12">
        <f>SUM(H11:H12)*35.28</f>
        <v>4241.0088000000005</v>
      </c>
    </row>
    <row r="14" spans="1:8" x14ac:dyDescent="0.3">
      <c r="H14" s="12"/>
    </row>
    <row r="16" spans="1:8" x14ac:dyDescent="0.3">
      <c r="B16" s="8" t="s">
        <v>10</v>
      </c>
      <c r="C16" s="5" t="s">
        <v>7</v>
      </c>
      <c r="D16" s="5">
        <v>1</v>
      </c>
      <c r="E16" s="5">
        <v>71</v>
      </c>
      <c r="F16" s="5">
        <v>0.4</v>
      </c>
      <c r="G16" s="5">
        <v>1</v>
      </c>
      <c r="H16" s="5">
        <f>+D16*E16*F16*G16</f>
        <v>28.400000000000002</v>
      </c>
    </row>
    <row r="17" spans="2:15" x14ac:dyDescent="0.3">
      <c r="B17" s="8"/>
      <c r="C17" s="5" t="s">
        <v>7</v>
      </c>
      <c r="D17" s="5">
        <v>1</v>
      </c>
      <c r="E17" s="5">
        <v>66</v>
      </c>
      <c r="F17" s="5">
        <v>0.4</v>
      </c>
      <c r="G17" s="5">
        <v>1</v>
      </c>
      <c r="H17" s="5">
        <f>+D17*E17*F17*G17</f>
        <v>26.400000000000002</v>
      </c>
    </row>
    <row r="18" spans="2:15" x14ac:dyDescent="0.3">
      <c r="B18" s="8"/>
      <c r="C18" s="5" t="s">
        <v>7</v>
      </c>
      <c r="D18" s="5">
        <v>1</v>
      </c>
      <c r="E18" s="5">
        <v>11.8</v>
      </c>
      <c r="F18" s="5">
        <v>0.4</v>
      </c>
      <c r="G18" s="5">
        <v>1</v>
      </c>
      <c r="H18" s="5">
        <f>+D18*E18*F18*G18</f>
        <v>4.7200000000000006</v>
      </c>
    </row>
    <row r="19" spans="2:15" x14ac:dyDescent="0.3">
      <c r="H19" s="7">
        <f>SUM(H16:H18)*10.764</f>
        <v>640.67327999999998</v>
      </c>
    </row>
    <row r="21" spans="2:15" x14ac:dyDescent="0.3">
      <c r="B21" s="8" t="s">
        <v>38</v>
      </c>
    </row>
    <row r="22" spans="2:15" x14ac:dyDescent="0.3">
      <c r="B22" t="s">
        <v>42</v>
      </c>
      <c r="C22" t="s">
        <v>14</v>
      </c>
      <c r="H22" s="6">
        <v>6</v>
      </c>
    </row>
    <row r="23" spans="2:15" x14ac:dyDescent="0.3">
      <c r="B23" t="s">
        <v>43</v>
      </c>
      <c r="C23" t="s">
        <v>14</v>
      </c>
      <c r="H23" s="6">
        <v>21</v>
      </c>
      <c r="L23">
        <v>3.14</v>
      </c>
      <c r="M23">
        <v>0.1</v>
      </c>
      <c r="N23">
        <v>0.1</v>
      </c>
      <c r="O23">
        <f>+L23*M23*N23</f>
        <v>3.1400000000000004E-2</v>
      </c>
    </row>
    <row r="24" spans="2:15" x14ac:dyDescent="0.3">
      <c r="B24" t="s">
        <v>50</v>
      </c>
      <c r="C24" t="s">
        <v>14</v>
      </c>
      <c r="H24" s="6">
        <v>6</v>
      </c>
      <c r="O24">
        <f>O23*66</f>
        <v>2.0724000000000005</v>
      </c>
    </row>
    <row r="25" spans="2:15" x14ac:dyDescent="0.3">
      <c r="B25" t="s">
        <v>39</v>
      </c>
      <c r="C25" t="s">
        <v>14</v>
      </c>
      <c r="H25" s="6">
        <v>16</v>
      </c>
    </row>
    <row r="27" spans="2:15" x14ac:dyDescent="0.3">
      <c r="B27" s="8" t="s">
        <v>31</v>
      </c>
    </row>
    <row r="28" spans="2:15" x14ac:dyDescent="0.3">
      <c r="B28" t="s">
        <v>44</v>
      </c>
      <c r="C28" t="s">
        <v>19</v>
      </c>
      <c r="D28" s="5">
        <v>1</v>
      </c>
      <c r="E28" s="5">
        <v>71</v>
      </c>
      <c r="F28" s="5">
        <v>1</v>
      </c>
      <c r="G28" s="5">
        <v>1</v>
      </c>
      <c r="H28" s="6">
        <f>+D28*E28*F28*G28</f>
        <v>71</v>
      </c>
    </row>
    <row r="29" spans="2:15" x14ac:dyDescent="0.3">
      <c r="B29" t="s">
        <v>48</v>
      </c>
      <c r="C29" t="s">
        <v>19</v>
      </c>
      <c r="D29" s="5">
        <v>1</v>
      </c>
      <c r="E29" s="5">
        <v>66</v>
      </c>
      <c r="F29" s="5">
        <v>1</v>
      </c>
      <c r="G29" s="5">
        <v>1</v>
      </c>
      <c r="H29" s="6">
        <f>+D29*E29*F29*G29</f>
        <v>66</v>
      </c>
    </row>
    <row r="30" spans="2:15" x14ac:dyDescent="0.3">
      <c r="B30" t="s">
        <v>49</v>
      </c>
      <c r="C30" t="s">
        <v>19</v>
      </c>
      <c r="D30" s="5">
        <v>1</v>
      </c>
      <c r="E30" s="5">
        <v>11.8</v>
      </c>
      <c r="F30" s="5">
        <v>1</v>
      </c>
      <c r="G30" s="5">
        <v>1</v>
      </c>
      <c r="H30" s="6">
        <f>+D30*E30*F30*G30</f>
        <v>11.8</v>
      </c>
    </row>
    <row r="32" spans="2:15" x14ac:dyDescent="0.3">
      <c r="B32" s="8" t="s">
        <v>23</v>
      </c>
    </row>
    <row r="33" spans="2:8" x14ac:dyDescent="0.3">
      <c r="B33" t="s">
        <v>40</v>
      </c>
      <c r="C33" t="s">
        <v>22</v>
      </c>
      <c r="D33" s="5">
        <v>1</v>
      </c>
      <c r="E33" s="5">
        <f>71+66</f>
        <v>137</v>
      </c>
      <c r="F33" s="5">
        <v>0.4</v>
      </c>
      <c r="G33" s="5">
        <v>0.15</v>
      </c>
      <c r="H33" s="5">
        <f>+D33*E33*F33*G33</f>
        <v>8.2200000000000006</v>
      </c>
    </row>
    <row r="34" spans="2:8" x14ac:dyDescent="0.3">
      <c r="B34" s="9" t="s">
        <v>45</v>
      </c>
      <c r="C34" t="s">
        <v>22</v>
      </c>
      <c r="D34" s="5">
        <v>6</v>
      </c>
      <c r="E34" s="5">
        <v>0.6</v>
      </c>
      <c r="F34" s="5">
        <v>0.6</v>
      </c>
      <c r="G34" s="5">
        <v>1.2</v>
      </c>
      <c r="H34" s="5">
        <f t="shared" ref="H34:H35" si="0">+D34*E34*F34*G34</f>
        <v>2.5919999999999996</v>
      </c>
    </row>
    <row r="35" spans="2:8" x14ac:dyDescent="0.3">
      <c r="B35" s="9" t="s">
        <v>46</v>
      </c>
      <c r="C35" t="s">
        <v>22</v>
      </c>
      <c r="D35" s="5">
        <v>21</v>
      </c>
      <c r="E35" s="5">
        <v>0.4</v>
      </c>
      <c r="F35" s="5">
        <v>0.4</v>
      </c>
      <c r="G35" s="5">
        <v>1.2</v>
      </c>
      <c r="H35" s="5">
        <f t="shared" si="0"/>
        <v>4.032</v>
      </c>
    </row>
    <row r="36" spans="2:8" x14ac:dyDescent="0.3">
      <c r="B36" t="s">
        <v>47</v>
      </c>
      <c r="C36" t="s">
        <v>22</v>
      </c>
      <c r="H36" s="5">
        <v>-1.25</v>
      </c>
    </row>
    <row r="37" spans="2:8" x14ac:dyDescent="0.3">
      <c r="B37" t="s">
        <v>51</v>
      </c>
      <c r="C37" t="s">
        <v>22</v>
      </c>
      <c r="H37" s="5">
        <v>-2.0720000000000001</v>
      </c>
    </row>
    <row r="38" spans="2:8" x14ac:dyDescent="0.3">
      <c r="B38" t="s">
        <v>52</v>
      </c>
      <c r="C38" t="s">
        <v>22</v>
      </c>
      <c r="D38" s="5">
        <v>1</v>
      </c>
      <c r="E38" s="5">
        <v>31.6</v>
      </c>
      <c r="F38" s="5">
        <v>0.3</v>
      </c>
      <c r="G38" s="5">
        <v>0.3</v>
      </c>
      <c r="H38" s="10">
        <f>+D38*E38*F38*G38</f>
        <v>2.8439999999999999</v>
      </c>
    </row>
    <row r="39" spans="2:8" x14ac:dyDescent="0.3">
      <c r="B39" s="9" t="s">
        <v>53</v>
      </c>
      <c r="C39" t="s">
        <v>22</v>
      </c>
      <c r="D39" s="5">
        <v>6</v>
      </c>
      <c r="E39" s="5">
        <v>0.9</v>
      </c>
      <c r="F39" s="5">
        <v>0.9</v>
      </c>
      <c r="G39" s="5">
        <v>1.2</v>
      </c>
      <c r="H39" s="5">
        <f>+D39*E39*F39*G39</f>
        <v>5.8319999999999999</v>
      </c>
    </row>
    <row r="40" spans="2:8" x14ac:dyDescent="0.3">
      <c r="B40" s="9" t="s">
        <v>54</v>
      </c>
      <c r="C40" t="s">
        <v>22</v>
      </c>
      <c r="D40" s="5">
        <v>16</v>
      </c>
      <c r="E40" s="5">
        <v>0.3</v>
      </c>
      <c r="F40" s="5">
        <v>0.3</v>
      </c>
      <c r="G40" s="5">
        <v>1.2</v>
      </c>
      <c r="H40" s="5">
        <f>+D40*E40*F40*G40</f>
        <v>1.728</v>
      </c>
    </row>
    <row r="41" spans="2:8" x14ac:dyDescent="0.3">
      <c r="B41" s="9"/>
      <c r="D41" s="5"/>
      <c r="E41" s="5"/>
      <c r="F41" s="5"/>
      <c r="G41" s="5"/>
      <c r="H41" s="10">
        <f>SUM(H33:H40)*35.28</f>
        <v>773.54928000000007</v>
      </c>
    </row>
    <row r="42" spans="2:8" x14ac:dyDescent="0.3">
      <c r="B42" s="9"/>
      <c r="D42" s="5"/>
      <c r="E42" s="5"/>
      <c r="F42" s="5"/>
      <c r="G42" s="5"/>
      <c r="H42" s="12">
        <f>H13-H41</f>
        <v>3467.4595200000003</v>
      </c>
    </row>
    <row r="43" spans="2:8" x14ac:dyDescent="0.3">
      <c r="B43" s="9"/>
    </row>
    <row r="44" spans="2:8" x14ac:dyDescent="0.3">
      <c r="B44" s="8" t="s">
        <v>27</v>
      </c>
    </row>
    <row r="45" spans="2:8" x14ac:dyDescent="0.3">
      <c r="B45" t="s">
        <v>49</v>
      </c>
      <c r="C45" s="5" t="s">
        <v>7</v>
      </c>
      <c r="D45" s="5">
        <v>1</v>
      </c>
      <c r="E45" s="5">
        <v>11.8</v>
      </c>
      <c r="F45" s="5">
        <v>1</v>
      </c>
      <c r="G45" s="5">
        <v>0.35</v>
      </c>
      <c r="H45" s="10">
        <f>+D45*E45*F45*G45</f>
        <v>4.13</v>
      </c>
    </row>
    <row r="46" spans="2:8" x14ac:dyDescent="0.3">
      <c r="B46" t="s">
        <v>48</v>
      </c>
      <c r="C46" s="5" t="s">
        <v>7</v>
      </c>
      <c r="D46" s="5">
        <v>1</v>
      </c>
      <c r="E46" s="5">
        <v>31.6</v>
      </c>
      <c r="F46" s="5">
        <v>1</v>
      </c>
      <c r="G46" s="5">
        <v>0.3</v>
      </c>
      <c r="H46" s="10">
        <f>+D46*E46*F46*G46</f>
        <v>9.48</v>
      </c>
    </row>
    <row r="47" spans="2:8" x14ac:dyDescent="0.3">
      <c r="H47" s="7">
        <f>SUM(H45:H46)*10.764</f>
        <v>146.49803999999997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7"/>
  <sheetViews>
    <sheetView tabSelected="1" topLeftCell="A10" workbookViewId="0">
      <selection activeCell="B36" sqref="B36"/>
    </sheetView>
  </sheetViews>
  <sheetFormatPr defaultRowHeight="14.4" x14ac:dyDescent="0.3"/>
  <cols>
    <col min="2" max="2" width="26.332031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18</v>
      </c>
      <c r="F11" s="5">
        <v>0.4</v>
      </c>
      <c r="G11" s="5">
        <v>0.5</v>
      </c>
      <c r="H11" s="5">
        <f>+D11*E11*F11*G11</f>
        <v>3.6</v>
      </c>
    </row>
    <row r="12" spans="1:8" x14ac:dyDescent="0.3">
      <c r="H12" s="6">
        <f>+H11*35.28</f>
        <v>127.00800000000001</v>
      </c>
    </row>
    <row r="14" spans="1:8" x14ac:dyDescent="0.3">
      <c r="B14" s="8" t="s">
        <v>10</v>
      </c>
      <c r="C14" s="5" t="s">
        <v>7</v>
      </c>
      <c r="D14" s="5">
        <v>3</v>
      </c>
      <c r="E14" s="5">
        <v>6</v>
      </c>
      <c r="F14" s="5">
        <v>0.2</v>
      </c>
      <c r="G14" s="5">
        <v>1</v>
      </c>
      <c r="H14" s="5">
        <f>+D14*E14*F14*G14</f>
        <v>3.6</v>
      </c>
    </row>
    <row r="15" spans="1:8" x14ac:dyDescent="0.3">
      <c r="H15" s="7">
        <f>+H14*10.764</f>
        <v>38.750399999999999</v>
      </c>
    </row>
    <row r="17" spans="2:8" x14ac:dyDescent="0.3">
      <c r="B17" s="8" t="s">
        <v>27</v>
      </c>
    </row>
    <row r="18" spans="2:8" x14ac:dyDescent="0.3">
      <c r="C18" s="5" t="s">
        <v>7</v>
      </c>
      <c r="D18" s="5">
        <v>1</v>
      </c>
      <c r="E18" s="5">
        <v>18</v>
      </c>
      <c r="F18" s="5">
        <v>1</v>
      </c>
      <c r="G18" s="5">
        <v>0.15</v>
      </c>
      <c r="H18" s="5">
        <f>+D18*E18*F18*G18</f>
        <v>2.6999999999999997</v>
      </c>
    </row>
    <row r="19" spans="2:8" x14ac:dyDescent="0.3">
      <c r="H19" s="7">
        <f>+H18*10.764</f>
        <v>29.062799999999996</v>
      </c>
    </row>
    <row r="21" spans="2:8" x14ac:dyDescent="0.3">
      <c r="B21" s="8" t="s">
        <v>38</v>
      </c>
    </row>
    <row r="22" spans="2:8" x14ac:dyDescent="0.3">
      <c r="B22" t="s">
        <v>39</v>
      </c>
      <c r="C22" t="s">
        <v>14</v>
      </c>
      <c r="H22" s="6">
        <v>9</v>
      </c>
    </row>
    <row r="24" spans="2:8" x14ac:dyDescent="0.3">
      <c r="B24" s="8" t="s">
        <v>31</v>
      </c>
      <c r="C24" t="s">
        <v>19</v>
      </c>
      <c r="D24" s="5">
        <v>1</v>
      </c>
      <c r="E24" s="5">
        <v>71</v>
      </c>
      <c r="F24" s="5">
        <v>1</v>
      </c>
      <c r="G24" s="5">
        <v>1</v>
      </c>
      <c r="H24" s="6">
        <f>+D24*E24*F24*G24</f>
        <v>71</v>
      </c>
    </row>
    <row r="26" spans="2:8" x14ac:dyDescent="0.3">
      <c r="B26" s="8" t="s">
        <v>23</v>
      </c>
    </row>
    <row r="27" spans="2:8" x14ac:dyDescent="0.3">
      <c r="B27" s="9" t="s">
        <v>40</v>
      </c>
      <c r="C27" t="s">
        <v>22</v>
      </c>
      <c r="D27" s="5">
        <v>3</v>
      </c>
      <c r="E27" s="5">
        <v>6</v>
      </c>
      <c r="F27" s="5">
        <v>0.15</v>
      </c>
      <c r="G27" s="5">
        <v>0.2</v>
      </c>
      <c r="H27" s="5">
        <f>+D27*E27*F27*G27</f>
        <v>0.53999999999999992</v>
      </c>
    </row>
    <row r="28" spans="2:8" x14ac:dyDescent="0.3">
      <c r="B28" s="9" t="s">
        <v>41</v>
      </c>
      <c r="C28" t="s">
        <v>22</v>
      </c>
      <c r="D28" s="5">
        <v>1</v>
      </c>
      <c r="E28" s="5">
        <v>18</v>
      </c>
      <c r="F28" s="5">
        <v>0.25</v>
      </c>
      <c r="G28" s="5">
        <v>0.15</v>
      </c>
      <c r="H28" s="5">
        <f>+D28*E28*F28*G28</f>
        <v>0.67499999999999993</v>
      </c>
    </row>
    <row r="29" spans="2:8" x14ac:dyDescent="0.3">
      <c r="B29" s="9"/>
      <c r="D29" s="5"/>
      <c r="E29" s="5"/>
      <c r="F29" s="5"/>
      <c r="G29" s="5"/>
      <c r="H29" s="5"/>
    </row>
    <row r="30" spans="2:8" x14ac:dyDescent="0.3">
      <c r="B30" s="9" t="s">
        <v>24</v>
      </c>
      <c r="C30" t="s">
        <v>22</v>
      </c>
      <c r="D30" s="5">
        <v>9</v>
      </c>
      <c r="E30" s="5">
        <v>0.3</v>
      </c>
      <c r="F30" s="5">
        <v>0.3</v>
      </c>
      <c r="G30" s="5">
        <v>0.45</v>
      </c>
      <c r="H30" s="5">
        <f>+D30*E30*F30*G30</f>
        <v>0.36449999999999999</v>
      </c>
    </row>
    <row r="31" spans="2:8" x14ac:dyDescent="0.3">
      <c r="H31" s="5">
        <f>SUM(H27:H30)*35.28</f>
        <v>55.724759999999996</v>
      </c>
    </row>
    <row r="32" spans="2:8" x14ac:dyDescent="0.3">
      <c r="H32" s="7">
        <f>H12-H31</f>
        <v>71.283240000000006</v>
      </c>
    </row>
    <row r="34" spans="2:2" x14ac:dyDescent="0.3">
      <c r="B34" t="s">
        <v>55</v>
      </c>
    </row>
    <row r="36" spans="2:2" x14ac:dyDescent="0.3">
      <c r="B36" t="s">
        <v>57</v>
      </c>
    </row>
    <row r="37" spans="2:2" x14ac:dyDescent="0.3">
      <c r="B3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</dc:creator>
  <cp:lastModifiedBy>DATTA</cp:lastModifiedBy>
  <dcterms:created xsi:type="dcterms:W3CDTF">2024-08-14T01:59:24Z</dcterms:created>
  <dcterms:modified xsi:type="dcterms:W3CDTF">2024-08-23T06:17:59Z</dcterms:modified>
</cp:coreProperties>
</file>