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 activeTab="1"/>
  </bookViews>
  <sheets>
    <sheet name="Sheet3" sheetId="3" r:id="rId1"/>
    <sheet name="Sheet1" sheetId="1" r:id="rId2"/>
  </sheets>
  <externalReferences>
    <externalReference r:id="rId3"/>
  </externalReferences>
  <definedNames>
    <definedName name="Phong">[1]TH!$A$3:$A$46</definedName>
    <definedName name="SL">[1]TH!$A$3:$O$46</definedName>
  </definedNames>
  <calcPr calcId="162913"/>
</workbook>
</file>

<file path=xl/calcChain.xml><?xml version="1.0" encoding="utf-8"?>
<calcChain xmlns="http://schemas.openxmlformats.org/spreadsheetml/2006/main">
  <c r="G69" i="3" l="1"/>
  <c r="F81" i="3" s="1"/>
  <c r="B66" i="3"/>
  <c r="G61" i="3"/>
  <c r="B58" i="3"/>
  <c r="G54" i="3"/>
  <c r="G53" i="3"/>
  <c r="B50" i="3"/>
  <c r="G45" i="3"/>
  <c r="G44" i="3"/>
  <c r="B42" i="3"/>
  <c r="G38" i="3"/>
  <c r="G30" i="3"/>
  <c r="G37" i="3"/>
  <c r="G36" i="3"/>
  <c r="B34" i="3"/>
  <c r="G29" i="3"/>
  <c r="G28" i="3"/>
  <c r="B26" i="3"/>
  <c r="G21" i="3"/>
  <c r="B18" i="3"/>
  <c r="G14" i="3"/>
  <c r="J4" i="1"/>
  <c r="J5" i="1"/>
  <c r="J6" i="1"/>
  <c r="J7" i="1"/>
  <c r="J8" i="1"/>
  <c r="G46" i="3" s="1"/>
  <c r="J9" i="1"/>
  <c r="J10" i="1"/>
  <c r="J11" i="1"/>
  <c r="G13" i="3"/>
  <c r="G12" i="3"/>
  <c r="B10" i="3"/>
  <c r="G6" i="3"/>
  <c r="G5" i="3"/>
  <c r="B2" i="3"/>
  <c r="J3" i="1"/>
  <c r="G4" i="1"/>
  <c r="G5" i="1"/>
  <c r="G20" i="3" s="1"/>
  <c r="G6" i="1"/>
  <c r="G7" i="1"/>
  <c r="G8" i="1"/>
  <c r="G9" i="1"/>
  <c r="G52" i="3" s="1"/>
  <c r="G10" i="1"/>
  <c r="G60" i="3" s="1"/>
  <c r="G11" i="1"/>
  <c r="G68" i="3" s="1"/>
  <c r="G3" i="1"/>
  <c r="G4" i="3" s="1"/>
  <c r="D81" i="3" l="1"/>
  <c r="E3" i="1"/>
  <c r="E4" i="1"/>
  <c r="E5" i="1"/>
  <c r="E6" i="1"/>
  <c r="E7" i="1"/>
  <c r="E8" i="1"/>
  <c r="E9" i="1"/>
  <c r="E10" i="1"/>
  <c r="E11" i="1"/>
  <c r="F8" i="1" l="1"/>
  <c r="G43" i="3" s="1"/>
  <c r="G47" i="3" s="1"/>
  <c r="F75" i="3" s="1"/>
  <c r="C43" i="3"/>
  <c r="F4" i="1"/>
  <c r="G11" i="3" s="1"/>
  <c r="G15" i="3" s="1"/>
  <c r="C76" i="3" s="1"/>
  <c r="C11" i="3"/>
  <c r="F5" i="1"/>
  <c r="G19" i="3" s="1"/>
  <c r="G23" i="3" s="1"/>
  <c r="C77" i="3" s="1"/>
  <c r="C19" i="3"/>
  <c r="F11" i="1"/>
  <c r="C67" i="3"/>
  <c r="F7" i="1"/>
  <c r="C35" i="3"/>
  <c r="F9" i="1"/>
  <c r="G51" i="3" s="1"/>
  <c r="G55" i="3" s="1"/>
  <c r="F76" i="3" s="1"/>
  <c r="C51" i="3"/>
  <c r="F3" i="1"/>
  <c r="C3" i="3"/>
  <c r="F10" i="1"/>
  <c r="C59" i="3"/>
  <c r="F6" i="1"/>
  <c r="C27" i="3"/>
  <c r="K9" i="1"/>
  <c r="K5" i="1"/>
  <c r="K8" i="1"/>
  <c r="K4" i="1"/>
  <c r="K10" i="1" l="1"/>
  <c r="G59" i="3"/>
  <c r="G63" i="3" s="1"/>
  <c r="F77" i="3" s="1"/>
  <c r="K11" i="1"/>
  <c r="G67" i="3"/>
  <c r="G71" i="3" s="1"/>
  <c r="F78" i="3" s="1"/>
  <c r="K6" i="1"/>
  <c r="G27" i="3"/>
  <c r="G31" i="3" s="1"/>
  <c r="C78" i="3" s="1"/>
  <c r="K3" i="1"/>
  <c r="G3" i="3"/>
  <c r="K7" i="1"/>
  <c r="G35" i="3"/>
  <c r="G39" i="3" s="1"/>
  <c r="F74" i="3" s="1"/>
  <c r="G7" i="3" l="1"/>
  <c r="C75" i="3" s="1"/>
  <c r="C74" i="3" s="1"/>
  <c r="B81" i="3"/>
</calcChain>
</file>

<file path=xl/sharedStrings.xml><?xml version="1.0" encoding="utf-8"?>
<sst xmlns="http://schemas.openxmlformats.org/spreadsheetml/2006/main" count="86" uniqueCount="45">
  <si>
    <t>TỔNG CỘNG</t>
  </si>
  <si>
    <t>Số Người
/ 1 Phòng</t>
  </si>
  <si>
    <t>Số Phòng</t>
  </si>
  <si>
    <t>Số Counter điện</t>
  </si>
  <si>
    <t>Cũ</t>
  </si>
  <si>
    <t>Mới</t>
  </si>
  <si>
    <t>Số điện tiêu thụ</t>
  </si>
  <si>
    <t>Họ và Tên</t>
  </si>
  <si>
    <t>Tiền Phòng</t>
  </si>
  <si>
    <t>Tiền Nước
(30.000/1 người)</t>
  </si>
  <si>
    <t>Tiền Điện
(3000/Kw)</t>
  </si>
  <si>
    <t>Sử dụng Cáp, Net</t>
  </si>
  <si>
    <t>Tiền Cáp, internet</t>
  </si>
  <si>
    <t>net</t>
  </si>
  <si>
    <t>SĐT</t>
  </si>
  <si>
    <t>Tiền điện:</t>
  </si>
  <si>
    <t>Tiền nước:</t>
  </si>
  <si>
    <t>Tiền phòng:</t>
  </si>
  <si>
    <t>Internet:</t>
  </si>
  <si>
    <t>Tổng cộng</t>
  </si>
  <si>
    <t>Tổng cộng:</t>
  </si>
  <si>
    <t>Cáp=</t>
  </si>
  <si>
    <t>cáp</t>
  </si>
  <si>
    <r>
      <t xml:space="preserve">Phòng số </t>
    </r>
    <r>
      <rPr>
        <b/>
        <u/>
        <sz val="11"/>
        <color theme="1"/>
        <rFont val="Calibri"/>
        <family val="2"/>
        <scheme val="minor"/>
      </rPr>
      <t>02</t>
    </r>
  </si>
  <si>
    <r>
      <t>Phòng số</t>
    </r>
    <r>
      <rPr>
        <b/>
        <u/>
        <sz val="11"/>
        <color theme="1"/>
        <rFont val="Calibri"/>
        <family val="2"/>
        <scheme val="minor"/>
      </rPr>
      <t xml:space="preserve"> 03</t>
    </r>
  </si>
  <si>
    <r>
      <t xml:space="preserve">Phòng số </t>
    </r>
    <r>
      <rPr>
        <b/>
        <u/>
        <sz val="11"/>
        <color theme="1"/>
        <rFont val="Calibri"/>
        <family val="2"/>
        <scheme val="minor"/>
      </rPr>
      <t>04</t>
    </r>
  </si>
  <si>
    <r>
      <t xml:space="preserve">Phòng số </t>
    </r>
    <r>
      <rPr>
        <b/>
        <u/>
        <sz val="11"/>
        <color theme="1"/>
        <rFont val="Calibri"/>
        <family val="2"/>
        <scheme val="minor"/>
      </rPr>
      <t>05</t>
    </r>
  </si>
  <si>
    <r>
      <t xml:space="preserve">Phòng số </t>
    </r>
    <r>
      <rPr>
        <b/>
        <u/>
        <sz val="11"/>
        <color theme="1"/>
        <rFont val="Calibri"/>
        <family val="2"/>
        <scheme val="minor"/>
      </rPr>
      <t>06</t>
    </r>
  </si>
  <si>
    <r>
      <t>Phòng số</t>
    </r>
    <r>
      <rPr>
        <b/>
        <u/>
        <sz val="11"/>
        <color theme="1"/>
        <rFont val="Calibri"/>
        <family val="2"/>
        <scheme val="minor"/>
      </rPr>
      <t xml:space="preserve"> 07</t>
    </r>
  </si>
  <si>
    <r>
      <t xml:space="preserve">Phòng số </t>
    </r>
    <r>
      <rPr>
        <b/>
        <u/>
        <sz val="11"/>
        <color theme="1"/>
        <rFont val="Calibri"/>
        <family val="2"/>
        <scheme val="minor"/>
      </rPr>
      <t>08</t>
    </r>
  </si>
  <si>
    <r>
      <t xml:space="preserve">Phòng số </t>
    </r>
    <r>
      <rPr>
        <b/>
        <u/>
        <sz val="11"/>
        <color theme="1"/>
        <rFont val="Calibri"/>
        <family val="2"/>
        <scheme val="minor"/>
      </rPr>
      <t>09</t>
    </r>
  </si>
  <si>
    <t>Phòng số 10</t>
  </si>
  <si>
    <t>Phòng 2</t>
  </si>
  <si>
    <t>Phòng 3</t>
  </si>
  <si>
    <t>Phòng 4</t>
  </si>
  <si>
    <t>Phòng 5</t>
  </si>
  <si>
    <t>Phòng 6</t>
  </si>
  <si>
    <t>Phòng 7</t>
  </si>
  <si>
    <t>Phòng 8</t>
  </si>
  <si>
    <t>Phòng 9</t>
  </si>
  <si>
    <t>Phòng 10</t>
  </si>
  <si>
    <t>Tiền điện</t>
  </si>
  <si>
    <t>Nước + Net</t>
  </si>
  <si>
    <t>thêm 12Kw điện (phòng 6 cũ)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</si>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</sst>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hair">
        <color indexed="42"/>
      </left>
      <right style="hair">
        <color indexed="42"/>
      </right>
      <top style="hair">
        <color indexed="42"/>
      </top>
      <bottom style="hair">
        <color indexed="42"/>
      </bottom>
      <diagonal/>
    </border>
    <border>
      <left style="thin">
        <color indexed="14"/>
      </left>
      <right style="thin">
        <color indexed="14"/>
      </right>
      <top/>
      <bottom style="hair">
        <color indexed="14"/>
      </bottom>
      <diagonal/>
    </border>
    <border>
      <left style="hair">
        <color indexed="42"/>
      </left>
      <right style="hair">
        <color indexed="42"/>
      </right>
      <top style="hair">
        <color indexed="42"/>
      </top>
      <bottom/>
      <diagonal/>
    </border>
    <border>
      <left style="hair">
        <color indexed="42"/>
      </left>
      <right style="hair">
        <color indexed="42"/>
      </right>
      <top/>
      <bottom style="hair">
        <color indexed="42"/>
      </bottom>
      <diagonal/>
    </border>
    <border>
      <left style="thin">
        <color indexed="14"/>
      </left>
      <right style="thin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4"/>
      </left>
      <right style="thin">
        <color indexed="14"/>
      </right>
      <top style="hair">
        <color indexed="42"/>
      </top>
      <bottom style="hair">
        <color indexed="1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distributed"/>
    </xf>
    <xf numFmtId="0" fontId="2" fillId="2" borderId="3" xfId="0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distributed"/>
    </xf>
    <xf numFmtId="0" fontId="4" fillId="0" borderId="5" xfId="0" applyFont="1" applyBorder="1" applyAlignment="1">
      <alignment horizontal="center" vertical="distributed"/>
    </xf>
    <xf numFmtId="0" fontId="4" fillId="0" borderId="6" xfId="0" quotePrefix="1" applyFont="1" applyBorder="1" applyAlignment="1">
      <alignment horizontal="center" vertical="distributed"/>
    </xf>
    <xf numFmtId="0" fontId="4" fillId="0" borderId="5" xfId="0" quotePrefix="1" applyFont="1" applyBorder="1" applyAlignment="1">
      <alignment horizontal="center" vertical="distributed"/>
    </xf>
    <xf numFmtId="0" fontId="2" fillId="2" borderId="4" xfId="0" applyFont="1" applyFill="1" applyBorder="1" applyAlignment="1">
      <alignment horizontal="center" vertical="center"/>
    </xf>
    <xf numFmtId="14" fontId="5" fillId="0" borderId="7" xfId="0" applyNumberFormat="1" applyFont="1" applyBorder="1"/>
    <xf numFmtId="3" fontId="0" fillId="0" borderId="8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5" fillId="0" borderId="14" xfId="0" applyNumberFormat="1" applyFont="1" applyBorder="1"/>
    <xf numFmtId="0" fontId="6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0" fontId="7" fillId="0" borderId="0" xfId="0" applyFont="1" applyBorder="1"/>
    <xf numFmtId="0" fontId="7" fillId="0" borderId="12" xfId="0" applyFont="1" applyBorder="1"/>
    <xf numFmtId="0" fontId="7" fillId="0" borderId="13" xfId="0" applyFont="1" applyBorder="1"/>
    <xf numFmtId="0" fontId="3" fillId="3" borderId="2" xfId="0" applyFont="1" applyFill="1" applyBorder="1" applyAlignment="1">
      <alignment horizontal="center" vertical="distributed"/>
    </xf>
    <xf numFmtId="0" fontId="6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3" fontId="0" fillId="0" borderId="0" xfId="0" applyNumberForma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8"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ibraries\Quan%20ly%20phong%20tro\Copy%20of%20Th&#225;ng%204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 Phi"/>
      <sheetName val="TH"/>
    </sheetNames>
    <sheetDataSet>
      <sheetData sheetId="0" refreshError="1"/>
      <sheetData sheetId="1">
        <row r="3">
          <cell r="A3" t="str">
            <v>1A</v>
          </cell>
          <cell r="B3">
            <v>352</v>
          </cell>
          <cell r="C3">
            <v>415</v>
          </cell>
          <cell r="D3">
            <v>1238</v>
          </cell>
          <cell r="F3">
            <v>63</v>
          </cell>
          <cell r="G3">
            <v>0</v>
          </cell>
          <cell r="H3">
            <v>220500</v>
          </cell>
          <cell r="I3">
            <v>0</v>
          </cell>
          <cell r="J3">
            <v>558000</v>
          </cell>
          <cell r="L3">
            <v>778500</v>
          </cell>
          <cell r="N3" t="str">
            <v>Trần Văn A1</v>
          </cell>
          <cell r="O3" t="str">
            <v>0123456789</v>
          </cell>
        </row>
        <row r="4">
          <cell r="A4" t="str">
            <v>2A</v>
          </cell>
          <cell r="B4">
            <v>770</v>
          </cell>
          <cell r="C4">
            <v>824</v>
          </cell>
          <cell r="D4">
            <v>179</v>
          </cell>
          <cell r="F4">
            <v>54</v>
          </cell>
          <cell r="G4">
            <v>0</v>
          </cell>
          <cell r="H4">
            <v>189000</v>
          </cell>
          <cell r="I4">
            <v>0</v>
          </cell>
          <cell r="J4">
            <v>558000</v>
          </cell>
          <cell r="L4">
            <v>747000</v>
          </cell>
          <cell r="N4" t="str">
            <v>Trần Văn A2</v>
          </cell>
          <cell r="O4" t="str">
            <v>0123456790</v>
          </cell>
        </row>
        <row r="5">
          <cell r="A5" t="str">
            <v>3A</v>
          </cell>
          <cell r="B5">
            <v>1184</v>
          </cell>
          <cell r="C5">
            <v>1214</v>
          </cell>
          <cell r="D5">
            <v>68</v>
          </cell>
          <cell r="F5">
            <v>30</v>
          </cell>
          <cell r="G5">
            <v>0</v>
          </cell>
          <cell r="H5">
            <v>105000</v>
          </cell>
          <cell r="I5">
            <v>0</v>
          </cell>
          <cell r="J5">
            <v>558000</v>
          </cell>
          <cell r="K5">
            <v>10000</v>
          </cell>
          <cell r="L5">
            <v>673000</v>
          </cell>
          <cell r="N5" t="str">
            <v>Trần Văn A3</v>
          </cell>
          <cell r="O5" t="str">
            <v>0123456791</v>
          </cell>
        </row>
        <row r="6">
          <cell r="A6" t="str">
            <v>4A</v>
          </cell>
          <cell r="B6">
            <v>1090</v>
          </cell>
          <cell r="C6">
            <v>1095</v>
          </cell>
          <cell r="D6">
            <v>1331</v>
          </cell>
          <cell r="E6">
            <v>1333</v>
          </cell>
          <cell r="F6">
            <v>5</v>
          </cell>
          <cell r="G6">
            <v>2</v>
          </cell>
          <cell r="H6">
            <v>17500</v>
          </cell>
          <cell r="I6">
            <v>6000</v>
          </cell>
          <cell r="J6">
            <v>558000</v>
          </cell>
          <cell r="L6">
            <v>581500</v>
          </cell>
          <cell r="N6" t="str">
            <v>Trần Văn A4</v>
          </cell>
          <cell r="O6" t="str">
            <v>0123456792</v>
          </cell>
        </row>
        <row r="7">
          <cell r="A7" t="str">
            <v>5A</v>
          </cell>
          <cell r="B7">
            <v>243</v>
          </cell>
          <cell r="C7">
            <v>261</v>
          </cell>
          <cell r="D7">
            <v>1176</v>
          </cell>
          <cell r="E7">
            <v>1189</v>
          </cell>
          <cell r="F7">
            <v>18</v>
          </cell>
          <cell r="G7">
            <v>13</v>
          </cell>
          <cell r="H7">
            <v>63000</v>
          </cell>
          <cell r="I7">
            <v>39000</v>
          </cell>
          <cell r="J7">
            <v>508000</v>
          </cell>
          <cell r="L7">
            <v>610000</v>
          </cell>
          <cell r="N7" t="str">
            <v>Trần Văn A5</v>
          </cell>
          <cell r="O7" t="str">
            <v>0123456793</v>
          </cell>
        </row>
        <row r="8">
          <cell r="A8" t="str">
            <v>6A</v>
          </cell>
          <cell r="B8">
            <v>792</v>
          </cell>
          <cell r="C8">
            <v>813</v>
          </cell>
          <cell r="D8">
            <v>133</v>
          </cell>
          <cell r="E8">
            <v>142</v>
          </cell>
          <cell r="F8">
            <v>21</v>
          </cell>
          <cell r="G8">
            <v>9</v>
          </cell>
          <cell r="H8">
            <v>73500</v>
          </cell>
          <cell r="I8">
            <v>27000</v>
          </cell>
          <cell r="J8">
            <v>508000</v>
          </cell>
          <cell r="L8">
            <v>608500</v>
          </cell>
          <cell r="N8" t="str">
            <v>Trần Văn A6</v>
          </cell>
          <cell r="O8" t="str">
            <v>0123456794</v>
          </cell>
        </row>
        <row r="9">
          <cell r="A9" t="str">
            <v>7A</v>
          </cell>
          <cell r="B9">
            <v>341</v>
          </cell>
          <cell r="C9">
            <v>349</v>
          </cell>
          <cell r="D9">
            <v>80</v>
          </cell>
          <cell r="E9">
            <v>82</v>
          </cell>
          <cell r="F9">
            <v>8</v>
          </cell>
          <cell r="G9">
            <v>2</v>
          </cell>
          <cell r="H9">
            <v>28000</v>
          </cell>
          <cell r="I9">
            <v>6000</v>
          </cell>
          <cell r="J9">
            <v>508000</v>
          </cell>
          <cell r="L9">
            <v>542000</v>
          </cell>
          <cell r="N9" t="str">
            <v>Trần Văn A7</v>
          </cell>
          <cell r="O9" t="str">
            <v>0123456795</v>
          </cell>
        </row>
        <row r="10">
          <cell r="A10" t="str">
            <v>8A</v>
          </cell>
          <cell r="B10">
            <v>346</v>
          </cell>
          <cell r="C10">
            <v>365</v>
          </cell>
          <cell r="D10">
            <v>86</v>
          </cell>
          <cell r="F10">
            <v>19</v>
          </cell>
          <cell r="G10">
            <v>0</v>
          </cell>
          <cell r="H10">
            <v>66500</v>
          </cell>
          <cell r="I10">
            <v>0</v>
          </cell>
          <cell r="J10">
            <v>508000</v>
          </cell>
          <cell r="L10">
            <v>574500</v>
          </cell>
          <cell r="N10" t="str">
            <v>Trần Văn A8</v>
          </cell>
          <cell r="O10" t="str">
            <v>0123456796</v>
          </cell>
        </row>
        <row r="11">
          <cell r="A11" t="str">
            <v>9A</v>
          </cell>
          <cell r="B11">
            <v>1043</v>
          </cell>
          <cell r="C11">
            <v>1135</v>
          </cell>
          <cell r="D11">
            <v>420</v>
          </cell>
          <cell r="E11">
            <v>441</v>
          </cell>
          <cell r="F11">
            <v>92</v>
          </cell>
          <cell r="G11">
            <v>21</v>
          </cell>
          <cell r="H11">
            <v>322000</v>
          </cell>
          <cell r="I11">
            <v>63000</v>
          </cell>
          <cell r="J11">
            <v>708000</v>
          </cell>
          <cell r="L11">
            <v>1093000</v>
          </cell>
          <cell r="N11" t="str">
            <v>Trần Văn A9</v>
          </cell>
          <cell r="O11" t="str">
            <v>0123456797</v>
          </cell>
        </row>
        <row r="12">
          <cell r="A12" t="str">
            <v>10A</v>
          </cell>
          <cell r="B12">
            <v>1270</v>
          </cell>
          <cell r="C12">
            <v>1350</v>
          </cell>
          <cell r="D12">
            <v>202</v>
          </cell>
          <cell r="E12">
            <v>213</v>
          </cell>
          <cell r="F12">
            <v>80</v>
          </cell>
          <cell r="G12">
            <v>11</v>
          </cell>
          <cell r="H12">
            <v>280000</v>
          </cell>
          <cell r="I12">
            <v>33000</v>
          </cell>
          <cell r="J12">
            <v>708000</v>
          </cell>
          <cell r="L12">
            <v>1021000</v>
          </cell>
          <cell r="N12" t="str">
            <v>Trần Văn A10</v>
          </cell>
          <cell r="O12" t="str">
            <v>0123456798</v>
          </cell>
        </row>
        <row r="13">
          <cell r="A13" t="str">
            <v>1B</v>
          </cell>
          <cell r="B13">
            <v>762</v>
          </cell>
          <cell r="C13">
            <v>803</v>
          </cell>
          <cell r="D13">
            <v>1036</v>
          </cell>
          <cell r="F13">
            <v>41</v>
          </cell>
          <cell r="G13">
            <v>0</v>
          </cell>
          <cell r="H13">
            <v>143500</v>
          </cell>
          <cell r="I13">
            <v>0</v>
          </cell>
          <cell r="J13">
            <v>558000</v>
          </cell>
          <cell r="L13">
            <v>701500</v>
          </cell>
          <cell r="N13" t="str">
            <v>Trần Văn A11</v>
          </cell>
          <cell r="O13" t="str">
            <v>0123456799</v>
          </cell>
        </row>
        <row r="14">
          <cell r="A14" t="str">
            <v>2B</v>
          </cell>
          <cell r="B14">
            <v>1786</v>
          </cell>
          <cell r="C14">
            <v>1828</v>
          </cell>
          <cell r="D14">
            <v>913</v>
          </cell>
          <cell r="E14">
            <v>921</v>
          </cell>
          <cell r="F14">
            <v>42</v>
          </cell>
          <cell r="G14">
            <v>8</v>
          </cell>
          <cell r="H14">
            <v>147000</v>
          </cell>
          <cell r="I14">
            <v>24000</v>
          </cell>
          <cell r="J14">
            <v>558000</v>
          </cell>
          <cell r="L14">
            <v>729000</v>
          </cell>
          <cell r="N14" t="str">
            <v>Trần Văn A12</v>
          </cell>
          <cell r="O14" t="str">
            <v>0123456800</v>
          </cell>
        </row>
        <row r="15">
          <cell r="A15" t="str">
            <v>3B</v>
          </cell>
          <cell r="B15">
            <v>2201</v>
          </cell>
          <cell r="C15">
            <v>2242</v>
          </cell>
          <cell r="D15">
            <v>1174</v>
          </cell>
          <cell r="F15">
            <v>41</v>
          </cell>
          <cell r="G15">
            <v>0</v>
          </cell>
          <cell r="H15">
            <v>143500</v>
          </cell>
          <cell r="I15">
            <v>0</v>
          </cell>
          <cell r="J15">
            <v>658000</v>
          </cell>
          <cell r="L15">
            <v>801500</v>
          </cell>
          <cell r="N15" t="str">
            <v>Trần Văn A13</v>
          </cell>
          <cell r="O15" t="str">
            <v>0123456801</v>
          </cell>
        </row>
        <row r="16">
          <cell r="A16" t="str">
            <v>4B</v>
          </cell>
          <cell r="B16">
            <v>2143</v>
          </cell>
          <cell r="C16">
            <v>2183</v>
          </cell>
          <cell r="D16">
            <v>1084</v>
          </cell>
          <cell r="F16">
            <v>40</v>
          </cell>
          <cell r="G16">
            <v>0</v>
          </cell>
          <cell r="H16">
            <v>140000</v>
          </cell>
          <cell r="I16">
            <v>0</v>
          </cell>
          <cell r="J16">
            <v>558000</v>
          </cell>
          <cell r="L16">
            <v>698000</v>
          </cell>
          <cell r="N16" t="str">
            <v>Trần Văn A14</v>
          </cell>
          <cell r="O16" t="str">
            <v>0123456802</v>
          </cell>
        </row>
        <row r="17">
          <cell r="A17" t="str">
            <v>5B</v>
          </cell>
          <cell r="B17">
            <v>2326</v>
          </cell>
          <cell r="C17">
            <v>2367</v>
          </cell>
          <cell r="D17">
            <v>1279</v>
          </cell>
          <cell r="E17">
            <v>1287</v>
          </cell>
          <cell r="F17">
            <v>41</v>
          </cell>
          <cell r="G17">
            <v>8</v>
          </cell>
          <cell r="H17">
            <v>143500</v>
          </cell>
          <cell r="I17">
            <v>24000</v>
          </cell>
          <cell r="J17">
            <v>558000</v>
          </cell>
          <cell r="L17">
            <v>725500</v>
          </cell>
          <cell r="N17" t="str">
            <v>Trần Văn A15</v>
          </cell>
          <cell r="O17" t="str">
            <v>0123456803</v>
          </cell>
        </row>
        <row r="18">
          <cell r="A18" t="str">
            <v>6B</v>
          </cell>
          <cell r="B18">
            <v>2079</v>
          </cell>
          <cell r="C18">
            <v>2129</v>
          </cell>
          <cell r="D18">
            <v>196</v>
          </cell>
          <cell r="E18">
            <v>203</v>
          </cell>
          <cell r="F18">
            <v>50</v>
          </cell>
          <cell r="G18">
            <v>7</v>
          </cell>
          <cell r="H18">
            <v>175000</v>
          </cell>
          <cell r="I18">
            <v>21000</v>
          </cell>
          <cell r="J18">
            <v>558000</v>
          </cell>
          <cell r="L18">
            <v>754000</v>
          </cell>
          <cell r="N18" t="str">
            <v>Trần Văn A16</v>
          </cell>
          <cell r="O18" t="str">
            <v>0123456804</v>
          </cell>
        </row>
        <row r="19">
          <cell r="A19" t="str">
            <v>7B</v>
          </cell>
          <cell r="B19">
            <v>458</v>
          </cell>
          <cell r="C19">
            <v>503</v>
          </cell>
          <cell r="D19">
            <v>153</v>
          </cell>
          <cell r="E19">
            <v>166</v>
          </cell>
          <cell r="F19">
            <v>45</v>
          </cell>
          <cell r="G19">
            <v>13</v>
          </cell>
          <cell r="H19">
            <v>157500</v>
          </cell>
          <cell r="I19">
            <v>39000</v>
          </cell>
          <cell r="J19">
            <v>558000</v>
          </cell>
          <cell r="K19">
            <v>10000</v>
          </cell>
          <cell r="L19">
            <v>764500</v>
          </cell>
          <cell r="N19" t="str">
            <v>Trần Văn A17</v>
          </cell>
          <cell r="O19" t="str">
            <v>0123456805</v>
          </cell>
        </row>
        <row r="20">
          <cell r="A20" t="str">
            <v>11B</v>
          </cell>
          <cell r="B20">
            <v>287</v>
          </cell>
          <cell r="C20">
            <v>310</v>
          </cell>
          <cell r="D20">
            <v>954</v>
          </cell>
          <cell r="E20">
            <v>959</v>
          </cell>
          <cell r="F20">
            <v>23</v>
          </cell>
          <cell r="G20">
            <v>5</v>
          </cell>
          <cell r="H20">
            <v>80500</v>
          </cell>
          <cell r="I20">
            <v>15000</v>
          </cell>
          <cell r="J20">
            <v>508000</v>
          </cell>
          <cell r="L20">
            <v>603500</v>
          </cell>
          <cell r="N20" t="str">
            <v>Trần Văn A18</v>
          </cell>
          <cell r="O20" t="str">
            <v>0123456806</v>
          </cell>
        </row>
        <row r="21">
          <cell r="A21" t="str">
            <v>12B</v>
          </cell>
          <cell r="B21">
            <v>2176</v>
          </cell>
          <cell r="C21">
            <v>2212</v>
          </cell>
          <cell r="D21">
            <v>1269</v>
          </cell>
          <cell r="F21">
            <v>36</v>
          </cell>
          <cell r="G21">
            <v>0</v>
          </cell>
          <cell r="H21">
            <v>126000</v>
          </cell>
          <cell r="I21">
            <v>0</v>
          </cell>
          <cell r="J21">
            <v>508000</v>
          </cell>
          <cell r="K21">
            <v>10000</v>
          </cell>
          <cell r="L21">
            <v>644000</v>
          </cell>
          <cell r="N21" t="str">
            <v>Trần Văn A19</v>
          </cell>
          <cell r="O21" t="str">
            <v>0123456807</v>
          </cell>
        </row>
        <row r="22">
          <cell r="A22" t="str">
            <v>13B</v>
          </cell>
          <cell r="B22">
            <v>1548</v>
          </cell>
          <cell r="C22">
            <v>1576</v>
          </cell>
          <cell r="D22">
            <v>162</v>
          </cell>
          <cell r="F22">
            <v>28</v>
          </cell>
          <cell r="G22">
            <v>0</v>
          </cell>
          <cell r="H22">
            <v>98000</v>
          </cell>
          <cell r="I22">
            <v>0</v>
          </cell>
          <cell r="J22">
            <v>508000</v>
          </cell>
          <cell r="L22">
            <v>606000</v>
          </cell>
          <cell r="N22" t="str">
            <v>Trần Văn A20</v>
          </cell>
          <cell r="O22" t="str">
            <v>0123456808</v>
          </cell>
        </row>
        <row r="23">
          <cell r="A23" t="str">
            <v>14B</v>
          </cell>
          <cell r="B23">
            <v>0</v>
          </cell>
          <cell r="C23">
            <v>38</v>
          </cell>
          <cell r="D23">
            <v>1025</v>
          </cell>
          <cell r="E23">
            <v>1029</v>
          </cell>
          <cell r="F23">
            <v>38</v>
          </cell>
          <cell r="G23">
            <v>4</v>
          </cell>
          <cell r="H23">
            <v>133000</v>
          </cell>
          <cell r="I23">
            <v>12000</v>
          </cell>
          <cell r="J23">
            <v>508000</v>
          </cell>
          <cell r="K23">
            <v>10000</v>
          </cell>
          <cell r="L23">
            <v>663000</v>
          </cell>
          <cell r="N23" t="str">
            <v>Trần Văn A21</v>
          </cell>
          <cell r="O23" t="str">
            <v>0123456809</v>
          </cell>
        </row>
        <row r="24">
          <cell r="A24" t="str">
            <v>15B</v>
          </cell>
          <cell r="B24">
            <v>796</v>
          </cell>
          <cell r="C24">
            <v>842</v>
          </cell>
          <cell r="D24">
            <v>1038</v>
          </cell>
          <cell r="E24">
            <v>104</v>
          </cell>
          <cell r="F24">
            <v>46</v>
          </cell>
          <cell r="G24">
            <v>0</v>
          </cell>
          <cell r="H24">
            <v>161000</v>
          </cell>
          <cell r="I24">
            <v>0</v>
          </cell>
          <cell r="J24">
            <v>508000</v>
          </cell>
          <cell r="L24">
            <v>669000</v>
          </cell>
          <cell r="N24" t="str">
            <v>Trần Văn A22</v>
          </cell>
          <cell r="O24" t="str">
            <v>0123456810</v>
          </cell>
        </row>
        <row r="25">
          <cell r="A25" t="str">
            <v>16B</v>
          </cell>
          <cell r="B25">
            <v>880</v>
          </cell>
          <cell r="C25">
            <v>940</v>
          </cell>
          <cell r="D25">
            <v>65</v>
          </cell>
          <cell r="E25">
            <v>82</v>
          </cell>
          <cell r="F25">
            <v>60</v>
          </cell>
          <cell r="G25">
            <v>17</v>
          </cell>
          <cell r="H25">
            <v>210000</v>
          </cell>
          <cell r="I25">
            <v>51000</v>
          </cell>
          <cell r="J25">
            <v>508000</v>
          </cell>
          <cell r="K25">
            <v>10000</v>
          </cell>
          <cell r="L25">
            <v>779000</v>
          </cell>
          <cell r="N25" t="str">
            <v>Trần Văn A23</v>
          </cell>
          <cell r="O25" t="str">
            <v>0123456811</v>
          </cell>
        </row>
        <row r="26">
          <cell r="A26" t="str">
            <v>17B</v>
          </cell>
          <cell r="B26">
            <v>1077</v>
          </cell>
          <cell r="C26">
            <v>1169</v>
          </cell>
          <cell r="D26">
            <v>600</v>
          </cell>
          <cell r="F26">
            <v>92</v>
          </cell>
          <cell r="G26">
            <v>0</v>
          </cell>
          <cell r="H26">
            <v>322000</v>
          </cell>
          <cell r="I26">
            <v>0</v>
          </cell>
          <cell r="J26">
            <v>508000</v>
          </cell>
          <cell r="L26">
            <v>830000</v>
          </cell>
          <cell r="N26" t="str">
            <v>Trần Văn A24</v>
          </cell>
          <cell r="O26" t="str">
            <v>0123456812</v>
          </cell>
        </row>
        <row r="27">
          <cell r="A27" t="str">
            <v>1C</v>
          </cell>
          <cell r="B27">
            <v>379</v>
          </cell>
          <cell r="C27">
            <v>427</v>
          </cell>
          <cell r="D27">
            <v>704</v>
          </cell>
          <cell r="E27">
            <v>709</v>
          </cell>
          <cell r="F27">
            <v>48</v>
          </cell>
          <cell r="G27">
            <v>5</v>
          </cell>
          <cell r="H27">
            <v>168000</v>
          </cell>
          <cell r="I27">
            <v>15000</v>
          </cell>
          <cell r="J27">
            <v>658000</v>
          </cell>
          <cell r="K27">
            <v>10000</v>
          </cell>
          <cell r="L27">
            <v>851000</v>
          </cell>
          <cell r="N27" t="str">
            <v>Trần Văn A25</v>
          </cell>
          <cell r="O27" t="str">
            <v>0123456813</v>
          </cell>
        </row>
        <row r="28">
          <cell r="A28" t="str">
            <v>2C</v>
          </cell>
          <cell r="B28">
            <v>1508</v>
          </cell>
          <cell r="C28">
            <v>1587</v>
          </cell>
          <cell r="D28">
            <v>811</v>
          </cell>
          <cell r="E28">
            <v>819</v>
          </cell>
          <cell r="F28">
            <v>79</v>
          </cell>
          <cell r="G28">
            <v>8</v>
          </cell>
          <cell r="H28">
            <v>276500</v>
          </cell>
          <cell r="I28">
            <v>24000</v>
          </cell>
          <cell r="J28">
            <v>658000</v>
          </cell>
          <cell r="L28">
            <v>958500</v>
          </cell>
          <cell r="N28" t="str">
            <v>Trần Văn A26</v>
          </cell>
          <cell r="O28" t="str">
            <v>0123456814</v>
          </cell>
        </row>
        <row r="29">
          <cell r="A29" t="str">
            <v>3C</v>
          </cell>
          <cell r="B29">
            <v>259</v>
          </cell>
          <cell r="C29">
            <v>300</v>
          </cell>
          <cell r="D29">
            <v>867</v>
          </cell>
          <cell r="E29">
            <v>881</v>
          </cell>
          <cell r="F29">
            <v>41</v>
          </cell>
          <cell r="G29">
            <v>14</v>
          </cell>
          <cell r="H29">
            <v>143500</v>
          </cell>
          <cell r="I29">
            <v>42000</v>
          </cell>
          <cell r="J29">
            <v>558000</v>
          </cell>
          <cell r="L29">
            <v>743500</v>
          </cell>
          <cell r="N29" t="str">
            <v>Trần Văn A27</v>
          </cell>
          <cell r="O29" t="str">
            <v>0123456815</v>
          </cell>
        </row>
        <row r="30">
          <cell r="A30" t="str">
            <v>4C</v>
          </cell>
          <cell r="B30">
            <v>1120</v>
          </cell>
          <cell r="C30">
            <v>1155</v>
          </cell>
          <cell r="D30">
            <v>946</v>
          </cell>
          <cell r="E30">
            <v>951</v>
          </cell>
          <cell r="F30">
            <v>35</v>
          </cell>
          <cell r="G30">
            <v>5</v>
          </cell>
          <cell r="H30">
            <v>122500</v>
          </cell>
          <cell r="I30">
            <v>15000</v>
          </cell>
          <cell r="J30">
            <v>558000</v>
          </cell>
          <cell r="L30">
            <v>695500</v>
          </cell>
          <cell r="N30" t="str">
            <v>Trần Văn A28</v>
          </cell>
          <cell r="O30" t="str">
            <v>0123456816</v>
          </cell>
        </row>
        <row r="31">
          <cell r="A31" t="str">
            <v>5C</v>
          </cell>
          <cell r="B31">
            <v>1932</v>
          </cell>
          <cell r="C31">
            <v>1968</v>
          </cell>
          <cell r="D31">
            <v>75</v>
          </cell>
          <cell r="E31">
            <v>88</v>
          </cell>
          <cell r="F31">
            <v>36</v>
          </cell>
          <cell r="G31">
            <v>13</v>
          </cell>
          <cell r="H31">
            <v>126000</v>
          </cell>
          <cell r="I31">
            <v>39000</v>
          </cell>
          <cell r="J31">
            <v>558000</v>
          </cell>
          <cell r="L31">
            <v>723000</v>
          </cell>
          <cell r="N31" t="str">
            <v>Trần Văn A29</v>
          </cell>
          <cell r="O31" t="str">
            <v>0123456817</v>
          </cell>
        </row>
        <row r="32">
          <cell r="A32" t="str">
            <v>6C</v>
          </cell>
          <cell r="B32">
            <v>461</v>
          </cell>
          <cell r="C32">
            <v>471</v>
          </cell>
          <cell r="D32">
            <v>898</v>
          </cell>
          <cell r="F32">
            <v>10</v>
          </cell>
          <cell r="G32">
            <v>0</v>
          </cell>
          <cell r="H32">
            <v>35000</v>
          </cell>
          <cell r="I32">
            <v>0</v>
          </cell>
          <cell r="J32">
            <v>558000</v>
          </cell>
          <cell r="L32">
            <v>593000</v>
          </cell>
          <cell r="N32" t="str">
            <v>Trần Văn A30</v>
          </cell>
          <cell r="O32" t="str">
            <v>0123456818</v>
          </cell>
        </row>
        <row r="33">
          <cell r="A33" t="str">
            <v>7C</v>
          </cell>
          <cell r="B33">
            <v>1628</v>
          </cell>
          <cell r="D33">
            <v>673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558000</v>
          </cell>
          <cell r="L33">
            <v>558000</v>
          </cell>
          <cell r="N33" t="str">
            <v>Trần Văn A31</v>
          </cell>
          <cell r="O33" t="str">
            <v>0123456819</v>
          </cell>
        </row>
        <row r="34">
          <cell r="A34" t="str">
            <v>8C</v>
          </cell>
          <cell r="B34">
            <v>507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558000</v>
          </cell>
          <cell r="L34">
            <v>558000</v>
          </cell>
          <cell r="N34" t="str">
            <v>Trần Văn A32</v>
          </cell>
          <cell r="O34" t="str">
            <v>0123456820</v>
          </cell>
        </row>
        <row r="35">
          <cell r="A35" t="str">
            <v>9C</v>
          </cell>
          <cell r="B35">
            <v>2577</v>
          </cell>
          <cell r="C35">
            <v>2687</v>
          </cell>
          <cell r="D35">
            <v>426</v>
          </cell>
          <cell r="E35">
            <v>450</v>
          </cell>
          <cell r="F35">
            <v>110</v>
          </cell>
          <cell r="G35">
            <v>24</v>
          </cell>
          <cell r="H35">
            <v>385000</v>
          </cell>
          <cell r="I35">
            <v>72000</v>
          </cell>
          <cell r="J35">
            <v>658000</v>
          </cell>
          <cell r="L35">
            <v>1115000</v>
          </cell>
          <cell r="N35" t="str">
            <v>Trần Văn A33</v>
          </cell>
          <cell r="O35" t="str">
            <v>0123456821</v>
          </cell>
        </row>
        <row r="36">
          <cell r="A36" t="str">
            <v>10C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L36">
            <v>0</v>
          </cell>
          <cell r="N36" t="str">
            <v>Trần Văn A34</v>
          </cell>
          <cell r="O36" t="str">
            <v>0123456822</v>
          </cell>
        </row>
        <row r="37">
          <cell r="A37" t="str">
            <v>11C</v>
          </cell>
          <cell r="B37">
            <v>2422</v>
          </cell>
          <cell r="C37">
            <v>2455</v>
          </cell>
          <cell r="D37">
            <v>22</v>
          </cell>
          <cell r="E37">
            <v>207</v>
          </cell>
          <cell r="F37">
            <v>33</v>
          </cell>
          <cell r="G37">
            <v>185</v>
          </cell>
          <cell r="H37">
            <v>115500</v>
          </cell>
          <cell r="I37">
            <v>555000</v>
          </cell>
          <cell r="J37">
            <v>708000</v>
          </cell>
          <cell r="L37">
            <v>1378500</v>
          </cell>
          <cell r="N37" t="str">
            <v>Trần Văn A35</v>
          </cell>
          <cell r="O37" t="str">
            <v>0123456823</v>
          </cell>
        </row>
        <row r="38">
          <cell r="A38" t="str">
            <v>12C</v>
          </cell>
          <cell r="B38">
            <v>1080</v>
          </cell>
          <cell r="C38">
            <v>1112</v>
          </cell>
          <cell r="D38">
            <v>689</v>
          </cell>
          <cell r="E38">
            <v>694</v>
          </cell>
          <cell r="F38">
            <v>32</v>
          </cell>
          <cell r="G38">
            <v>5</v>
          </cell>
          <cell r="H38">
            <v>112000</v>
          </cell>
          <cell r="I38">
            <v>15000</v>
          </cell>
          <cell r="J38">
            <v>658000</v>
          </cell>
          <cell r="L38">
            <v>785000</v>
          </cell>
          <cell r="N38" t="str">
            <v>Trần Văn A36</v>
          </cell>
          <cell r="O38" t="str">
            <v>0123456824</v>
          </cell>
        </row>
        <row r="39">
          <cell r="A39" t="str">
            <v>13C</v>
          </cell>
          <cell r="B39">
            <v>212</v>
          </cell>
          <cell r="C39">
            <v>273</v>
          </cell>
          <cell r="D39">
            <v>720</v>
          </cell>
          <cell r="E39">
            <v>733</v>
          </cell>
          <cell r="F39">
            <v>61</v>
          </cell>
          <cell r="G39">
            <v>13</v>
          </cell>
          <cell r="H39">
            <v>213500</v>
          </cell>
          <cell r="I39">
            <v>39000</v>
          </cell>
          <cell r="J39">
            <v>448000</v>
          </cell>
          <cell r="L39">
            <v>700500</v>
          </cell>
          <cell r="N39" t="str">
            <v>Trần Văn A37</v>
          </cell>
          <cell r="O39" t="str">
            <v>0123456825</v>
          </cell>
        </row>
        <row r="40">
          <cell r="A40" t="str">
            <v>14C</v>
          </cell>
          <cell r="B40">
            <v>1261</v>
          </cell>
          <cell r="C40">
            <v>1297</v>
          </cell>
          <cell r="D40">
            <v>659</v>
          </cell>
          <cell r="E40">
            <v>672</v>
          </cell>
          <cell r="F40">
            <v>36</v>
          </cell>
          <cell r="G40">
            <v>13</v>
          </cell>
          <cell r="H40">
            <v>126000</v>
          </cell>
          <cell r="I40">
            <v>39000</v>
          </cell>
          <cell r="J40">
            <v>448000</v>
          </cell>
          <cell r="L40">
            <v>613000</v>
          </cell>
          <cell r="N40" t="str">
            <v>Trần Văn A38</v>
          </cell>
          <cell r="O40" t="str">
            <v>0123456826</v>
          </cell>
        </row>
        <row r="41">
          <cell r="A41" t="str">
            <v>15C</v>
          </cell>
          <cell r="B41">
            <v>142</v>
          </cell>
          <cell r="C41">
            <v>176</v>
          </cell>
          <cell r="D41">
            <v>818</v>
          </cell>
          <cell r="E41">
            <v>827</v>
          </cell>
          <cell r="F41">
            <v>34</v>
          </cell>
          <cell r="G41">
            <v>9</v>
          </cell>
          <cell r="H41">
            <v>119000</v>
          </cell>
          <cell r="I41">
            <v>27000</v>
          </cell>
          <cell r="J41">
            <v>448000</v>
          </cell>
          <cell r="L41">
            <v>594000</v>
          </cell>
          <cell r="N41" t="str">
            <v>Trần Văn A39</v>
          </cell>
          <cell r="O41" t="str">
            <v>0123456827</v>
          </cell>
        </row>
        <row r="42">
          <cell r="A42" t="str">
            <v>16C</v>
          </cell>
          <cell r="B42">
            <v>1151</v>
          </cell>
          <cell r="C42">
            <v>1159</v>
          </cell>
          <cell r="D42">
            <v>751</v>
          </cell>
          <cell r="E42">
            <v>159</v>
          </cell>
          <cell r="F42">
            <v>8</v>
          </cell>
          <cell r="G42">
            <v>0</v>
          </cell>
          <cell r="H42">
            <v>28000</v>
          </cell>
          <cell r="I42">
            <v>0</v>
          </cell>
          <cell r="J42">
            <v>448000</v>
          </cell>
          <cell r="L42">
            <v>476000</v>
          </cell>
          <cell r="N42" t="str">
            <v>Trần Văn A40</v>
          </cell>
          <cell r="O42" t="str">
            <v>0123456828</v>
          </cell>
        </row>
        <row r="43">
          <cell r="A43" t="str">
            <v>17C</v>
          </cell>
          <cell r="B43">
            <v>1862</v>
          </cell>
          <cell r="C43">
            <v>1884</v>
          </cell>
          <cell r="D43">
            <v>758</v>
          </cell>
          <cell r="E43">
            <v>766</v>
          </cell>
          <cell r="F43">
            <v>22</v>
          </cell>
          <cell r="G43">
            <v>8</v>
          </cell>
          <cell r="H43">
            <v>77000</v>
          </cell>
          <cell r="I43">
            <v>24000</v>
          </cell>
          <cell r="J43">
            <v>448000</v>
          </cell>
          <cell r="L43">
            <v>549000</v>
          </cell>
          <cell r="N43" t="str">
            <v>Trần Văn A41</v>
          </cell>
          <cell r="O43" t="str">
            <v>0123456829</v>
          </cell>
        </row>
        <row r="44">
          <cell r="A44" t="str">
            <v>18C</v>
          </cell>
          <cell r="B44">
            <v>870</v>
          </cell>
          <cell r="C44">
            <v>889</v>
          </cell>
          <cell r="D44">
            <v>481</v>
          </cell>
          <cell r="E44">
            <v>4834</v>
          </cell>
          <cell r="F44">
            <v>19</v>
          </cell>
          <cell r="G44">
            <v>4353</v>
          </cell>
          <cell r="H44">
            <v>66500</v>
          </cell>
          <cell r="I44">
            <v>13059000</v>
          </cell>
          <cell r="J44">
            <v>448000</v>
          </cell>
          <cell r="L44">
            <v>13573500</v>
          </cell>
          <cell r="N44" t="str">
            <v>Trần Văn A42</v>
          </cell>
          <cell r="O44" t="str">
            <v>0123456830</v>
          </cell>
        </row>
        <row r="45">
          <cell r="A45" t="str">
            <v>19C</v>
          </cell>
          <cell r="B45">
            <v>915</v>
          </cell>
          <cell r="C45">
            <v>953</v>
          </cell>
          <cell r="D45">
            <v>726</v>
          </cell>
          <cell r="E45">
            <v>730</v>
          </cell>
          <cell r="F45">
            <v>38</v>
          </cell>
          <cell r="G45">
            <v>4</v>
          </cell>
          <cell r="H45">
            <v>133000</v>
          </cell>
          <cell r="I45">
            <v>12000</v>
          </cell>
          <cell r="J45">
            <v>658000</v>
          </cell>
          <cell r="L45">
            <v>803000</v>
          </cell>
          <cell r="N45" t="str">
            <v>Trần Văn A43</v>
          </cell>
          <cell r="O45" t="str">
            <v>0123456831</v>
          </cell>
        </row>
        <row r="46">
          <cell r="A46" t="str">
            <v>20C</v>
          </cell>
          <cell r="B46">
            <v>888</v>
          </cell>
          <cell r="C46">
            <v>953</v>
          </cell>
          <cell r="D46">
            <v>19</v>
          </cell>
          <cell r="E46">
            <v>30</v>
          </cell>
          <cell r="F46">
            <v>65</v>
          </cell>
          <cell r="G46">
            <v>11</v>
          </cell>
          <cell r="H46">
            <v>227500</v>
          </cell>
          <cell r="I46">
            <v>33000</v>
          </cell>
          <cell r="J46">
            <v>658000</v>
          </cell>
          <cell r="L46">
            <v>918500</v>
          </cell>
          <cell r="N46" t="str">
            <v>Trần Văn A44</v>
          </cell>
          <cell r="O46" t="str">
            <v>0123456832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topLeftCell="A31" workbookViewId="0">
      <selection activeCell="N76" sqref="N76"/>
    </sheetView>
  </sheetViews>
  <sheetFormatPr defaultRowHeight="15" x14ac:dyDescent="0.25"/>
  <cols>
    <col min="2" max="2" width="10.7109375" bestFit="1" customWidth="1"/>
  </cols>
  <sheetData>
    <row r="1" spans="2:7" ht="15.75" thickBot="1" x14ac:dyDescent="0.3"/>
    <row r="2" spans="2:7" x14ac:dyDescent="0.25">
      <c r="B2" s="9">
        <f ca="1">TODAY()</f>
        <v>43163</v>
      </c>
      <c r="C2" s="10"/>
      <c r="D2" s="10"/>
      <c r="E2" s="10"/>
      <c r="F2" s="29" t="s">
        <v>23</v>
      </c>
      <c r="G2" s="30"/>
    </row>
    <row r="3" spans="2:7" x14ac:dyDescent="0.25">
      <c r="B3" s="11" t="s">
        <v>15</v>
      </c>
      <c r="C3" s="28" t="str">
        <f>INDEX(Sheet1!A3:K11,1,3)&amp;"-"&amp;INDEX(Sheet1!A3:K11,1,2)&amp;"="&amp;Sheet1!E3&amp;"x3000"</f>
        <v>3338-3288=50x3000</v>
      </c>
      <c r="D3" s="28"/>
      <c r="E3" s="28"/>
      <c r="F3" s="28"/>
      <c r="G3" s="12">
        <f>Sheet1!F3</f>
        <v>150000</v>
      </c>
    </row>
    <row r="4" spans="2:7" x14ac:dyDescent="0.25">
      <c r="B4" s="11" t="s">
        <v>16</v>
      </c>
      <c r="C4" s="13"/>
      <c r="D4" s="13"/>
      <c r="E4" s="13"/>
      <c r="F4" s="13"/>
      <c r="G4" s="12">
        <f>Sheet1!G3</f>
        <v>60000</v>
      </c>
    </row>
    <row r="5" spans="2:7" x14ac:dyDescent="0.25">
      <c r="B5" s="11" t="s">
        <v>17</v>
      </c>
      <c r="C5" s="13"/>
      <c r="D5" s="13"/>
      <c r="E5" s="13"/>
      <c r="F5" s="13"/>
      <c r="G5" s="12">
        <f>Sheet1!H3</f>
        <v>2710000</v>
      </c>
    </row>
    <row r="6" spans="2:7" x14ac:dyDescent="0.25">
      <c r="B6" s="11"/>
      <c r="C6" s="13"/>
      <c r="D6" s="13"/>
      <c r="E6" s="13"/>
      <c r="F6" s="13" t="s">
        <v>18</v>
      </c>
      <c r="G6" s="12">
        <f>60000</f>
        <v>60000</v>
      </c>
    </row>
    <row r="7" spans="2:7" ht="15.75" thickBot="1" x14ac:dyDescent="0.3">
      <c r="B7" s="14" t="s">
        <v>20</v>
      </c>
      <c r="C7" s="15"/>
      <c r="D7" s="15"/>
      <c r="E7" s="15"/>
      <c r="F7" s="15"/>
      <c r="G7" s="16">
        <f>SUM(G3:G6)</f>
        <v>2980000</v>
      </c>
    </row>
    <row r="9" spans="2:7" ht="15.75" thickBot="1" x14ac:dyDescent="0.3"/>
    <row r="10" spans="2:7" x14ac:dyDescent="0.25">
      <c r="B10" s="9">
        <f ca="1">TODAY()</f>
        <v>43163</v>
      </c>
      <c r="C10" s="10"/>
      <c r="D10" s="10"/>
      <c r="E10" s="10"/>
      <c r="F10" s="29" t="s">
        <v>24</v>
      </c>
      <c r="G10" s="30"/>
    </row>
    <row r="11" spans="2:7" x14ac:dyDescent="0.25">
      <c r="B11" s="11" t="s">
        <v>15</v>
      </c>
      <c r="C11" s="28" t="str">
        <f>INDEX(Sheet1!A3:K11,2,3)&amp;"-"&amp;INDEX(Sheet1!A3:K11,2,2)&amp;"="&amp;Sheet1!E4&amp;"x3000"</f>
        <v>3669-3617=52x3000</v>
      </c>
      <c r="D11" s="28"/>
      <c r="E11" s="28"/>
      <c r="F11" s="28"/>
      <c r="G11" s="12">
        <f>Sheet1!F4</f>
        <v>156000</v>
      </c>
    </row>
    <row r="12" spans="2:7" x14ac:dyDescent="0.25">
      <c r="B12" s="11" t="s">
        <v>16</v>
      </c>
      <c r="C12" s="13"/>
      <c r="D12" s="13"/>
      <c r="E12" s="13"/>
      <c r="F12" s="13"/>
      <c r="G12" s="12">
        <f>Sheet1!G4</f>
        <v>60000</v>
      </c>
    </row>
    <row r="13" spans="2:7" x14ac:dyDescent="0.25">
      <c r="B13" s="11" t="s">
        <v>17</v>
      </c>
      <c r="C13" s="13"/>
      <c r="D13" s="13"/>
      <c r="E13" s="13"/>
      <c r="F13" s="13"/>
      <c r="G13" s="12">
        <f>Sheet1!H4</f>
        <v>2510000</v>
      </c>
    </row>
    <row r="14" spans="2:7" x14ac:dyDescent="0.25">
      <c r="B14" s="11"/>
      <c r="C14" s="13"/>
      <c r="D14" s="13"/>
      <c r="E14" s="13"/>
      <c r="F14" s="13" t="s">
        <v>21</v>
      </c>
      <c r="G14" s="12">
        <f>50000</f>
        <v>50000</v>
      </c>
    </row>
    <row r="15" spans="2:7" ht="15.75" thickBot="1" x14ac:dyDescent="0.3">
      <c r="B15" s="14" t="s">
        <v>20</v>
      </c>
      <c r="C15" s="15"/>
      <c r="D15" s="15"/>
      <c r="E15" s="15"/>
      <c r="F15" s="15"/>
      <c r="G15" s="16">
        <f>SUM(G11:G14)</f>
        <v>2776000</v>
      </c>
    </row>
    <row r="17" spans="2:7" ht="15.75" thickBot="1" x14ac:dyDescent="0.3"/>
    <row r="18" spans="2:7" x14ac:dyDescent="0.25">
      <c r="B18" s="9">
        <f ca="1">TODAY()</f>
        <v>43163</v>
      </c>
      <c r="C18" s="10"/>
      <c r="D18" s="10"/>
      <c r="E18" s="10"/>
      <c r="F18" s="29" t="s">
        <v>25</v>
      </c>
      <c r="G18" s="30"/>
    </row>
    <row r="19" spans="2:7" x14ac:dyDescent="0.25">
      <c r="B19" s="11" t="s">
        <v>15</v>
      </c>
      <c r="C19" s="28" t="str">
        <f>INDEX(Sheet1!A3:K11,3,3)&amp;"-"&amp;INDEX(Sheet1!A3:K11,3,2)&amp;"="&amp;Sheet1!E5&amp;"x3000"</f>
        <v>4958-4823=135x3000</v>
      </c>
      <c r="D19" s="28"/>
      <c r="E19" s="28"/>
      <c r="F19" s="28"/>
      <c r="G19" s="12">
        <f>Sheet1!F5</f>
        <v>405000</v>
      </c>
    </row>
    <row r="20" spans="2:7" x14ac:dyDescent="0.25">
      <c r="B20" s="11" t="s">
        <v>16</v>
      </c>
      <c r="C20" s="13"/>
      <c r="D20" s="13"/>
      <c r="E20" s="13"/>
      <c r="F20" s="13"/>
      <c r="G20" s="12">
        <f>Sheet1!G5</f>
        <v>120000</v>
      </c>
    </row>
    <row r="21" spans="2:7" x14ac:dyDescent="0.25">
      <c r="B21" s="11" t="s">
        <v>17</v>
      </c>
      <c r="C21" s="13"/>
      <c r="D21" s="13"/>
      <c r="E21" s="13"/>
      <c r="F21" s="13"/>
      <c r="G21" s="12">
        <f>Sheet1!H5</f>
        <v>2510000</v>
      </c>
    </row>
    <row r="22" spans="2:7" x14ac:dyDescent="0.25">
      <c r="B22" s="11"/>
      <c r="C22" s="13"/>
      <c r="D22" s="13"/>
      <c r="E22" s="13"/>
      <c r="F22" s="13"/>
      <c r="G22" s="12"/>
    </row>
    <row r="23" spans="2:7" ht="15.75" thickBot="1" x14ac:dyDescent="0.3">
      <c r="B23" s="14" t="s">
        <v>20</v>
      </c>
      <c r="C23" s="15"/>
      <c r="D23" s="15"/>
      <c r="E23" s="15"/>
      <c r="F23" s="15"/>
      <c r="G23" s="16">
        <f>SUM(G19:G22)</f>
        <v>3035000</v>
      </c>
    </row>
    <row r="25" spans="2:7" ht="15.75" thickBot="1" x14ac:dyDescent="0.3"/>
    <row r="26" spans="2:7" x14ac:dyDescent="0.25">
      <c r="B26" s="9">
        <f ca="1">TODAY()</f>
        <v>43163</v>
      </c>
      <c r="C26" s="10"/>
      <c r="D26" s="10"/>
      <c r="E26" s="10"/>
      <c r="F26" s="29" t="s">
        <v>26</v>
      </c>
      <c r="G26" s="30"/>
    </row>
    <row r="27" spans="2:7" x14ac:dyDescent="0.25">
      <c r="B27" s="11" t="s">
        <v>15</v>
      </c>
      <c r="C27" s="28" t="str">
        <f>INDEX(Sheet1!A3:K11,4,3)&amp;"-"&amp;INDEX(Sheet1!A3:K11,4,2)&amp;"="&amp;Sheet1!E6&amp;"x3000"</f>
        <v>6242-6157=85x3000</v>
      </c>
      <c r="D27" s="28"/>
      <c r="E27" s="28"/>
      <c r="F27" s="28"/>
      <c r="G27" s="12">
        <f>Sheet1!F6</f>
        <v>255000</v>
      </c>
    </row>
    <row r="28" spans="2:7" x14ac:dyDescent="0.25">
      <c r="B28" s="11" t="s">
        <v>16</v>
      </c>
      <c r="C28" s="13"/>
      <c r="D28" s="13"/>
      <c r="E28" s="13"/>
      <c r="F28" s="13"/>
      <c r="G28" s="12">
        <f>Sheet1!G6</f>
        <v>60000</v>
      </c>
    </row>
    <row r="29" spans="2:7" x14ac:dyDescent="0.25">
      <c r="B29" s="11" t="s">
        <v>17</v>
      </c>
      <c r="C29" s="13"/>
      <c r="D29" s="13"/>
      <c r="E29" s="13"/>
      <c r="F29" s="13"/>
      <c r="G29" s="12">
        <f>Sheet1!H6</f>
        <v>2010000</v>
      </c>
    </row>
    <row r="30" spans="2:7" x14ac:dyDescent="0.25">
      <c r="B30" s="11"/>
      <c r="C30" s="13"/>
      <c r="D30" s="13"/>
      <c r="E30" s="13"/>
      <c r="F30" s="13" t="s">
        <v>18</v>
      </c>
      <c r="G30" s="12">
        <f>Sheet1!J6</f>
        <v>60000</v>
      </c>
    </row>
    <row r="31" spans="2:7" ht="15.75" thickBot="1" x14ac:dyDescent="0.3">
      <c r="B31" s="14" t="s">
        <v>20</v>
      </c>
      <c r="C31" s="15"/>
      <c r="D31" s="15"/>
      <c r="E31" s="15"/>
      <c r="F31" s="15"/>
      <c r="G31" s="16">
        <f>SUM(G27:G30)</f>
        <v>2385000</v>
      </c>
    </row>
    <row r="33" spans="2:7" ht="15.75" thickBot="1" x14ac:dyDescent="0.3"/>
    <row r="34" spans="2:7" x14ac:dyDescent="0.25">
      <c r="B34" s="9">
        <f ca="1">TODAY()</f>
        <v>43163</v>
      </c>
      <c r="C34" s="10"/>
      <c r="D34" s="10"/>
      <c r="E34" s="10"/>
      <c r="F34" s="29" t="s">
        <v>27</v>
      </c>
      <c r="G34" s="30"/>
    </row>
    <row r="35" spans="2:7" x14ac:dyDescent="0.25">
      <c r="B35" s="11" t="s">
        <v>15</v>
      </c>
      <c r="C35" s="28" t="str">
        <f>INDEX(Sheet1!A3:K11,5,3)&amp;"-"&amp;INDEX(Sheet1!A3:K11,5,2)&amp;"="&amp;Sheet1!E7&amp;"x3000"</f>
        <v>3802-3728=74x3000</v>
      </c>
      <c r="D35" s="28"/>
      <c r="E35" s="28"/>
      <c r="F35" s="28"/>
      <c r="G35" s="12">
        <f>Sheet1!F7</f>
        <v>222000</v>
      </c>
    </row>
    <row r="36" spans="2:7" x14ac:dyDescent="0.25">
      <c r="B36" s="11" t="s">
        <v>16</v>
      </c>
      <c r="C36" s="13"/>
      <c r="D36" s="13"/>
      <c r="E36" s="13"/>
      <c r="F36" s="13"/>
      <c r="G36" s="12">
        <f>Sheet1!G7</f>
        <v>60000</v>
      </c>
    </row>
    <row r="37" spans="2:7" x14ac:dyDescent="0.25">
      <c r="B37" s="11" t="s">
        <v>17</v>
      </c>
      <c r="C37" s="13"/>
      <c r="D37" s="13"/>
      <c r="E37" s="13"/>
      <c r="F37" s="13"/>
      <c r="G37" s="12">
        <f>Sheet1!H7</f>
        <v>1810000</v>
      </c>
    </row>
    <row r="38" spans="2:7" x14ac:dyDescent="0.25">
      <c r="B38" s="11"/>
      <c r="C38" s="13"/>
      <c r="D38" s="13"/>
      <c r="E38" s="13"/>
      <c r="F38" s="13" t="s">
        <v>18</v>
      </c>
      <c r="G38" s="12">
        <f>Sheet1!J7</f>
        <v>60000</v>
      </c>
    </row>
    <row r="39" spans="2:7" ht="15.75" thickBot="1" x14ac:dyDescent="0.3">
      <c r="B39" s="14" t="s">
        <v>20</v>
      </c>
      <c r="C39" s="15"/>
      <c r="D39" s="15"/>
      <c r="E39" s="15"/>
      <c r="F39" s="15"/>
      <c r="G39" s="16">
        <f>SUM(G35:G38)</f>
        <v>2152000</v>
      </c>
    </row>
    <row r="40" spans="2:7" ht="85.5" customHeight="1" x14ac:dyDescent="0.25"/>
    <row r="41" spans="2:7" ht="50.25" customHeight="1" thickBot="1" x14ac:dyDescent="0.3"/>
    <row r="42" spans="2:7" x14ac:dyDescent="0.25">
      <c r="B42" s="9">
        <f ca="1">TODAY()</f>
        <v>43163</v>
      </c>
      <c r="C42" s="10"/>
      <c r="D42" s="10"/>
      <c r="E42" s="10"/>
      <c r="F42" s="29" t="s">
        <v>28</v>
      </c>
      <c r="G42" s="30"/>
    </row>
    <row r="43" spans="2:7" x14ac:dyDescent="0.25">
      <c r="B43" s="11" t="s">
        <v>15</v>
      </c>
      <c r="C43" s="28" t="str">
        <f>INDEX(Sheet1!A3:K11,6,3)&amp;"-"&amp;INDEX(Sheet1!A3:K11,6,2)&amp;"="&amp;Sheet1!E8&amp;"x3000"</f>
        <v>5483-5410=73x3000</v>
      </c>
      <c r="D43" s="28"/>
      <c r="E43" s="28"/>
      <c r="F43" s="28"/>
      <c r="G43" s="12">
        <f>Sheet1!F8</f>
        <v>219000</v>
      </c>
    </row>
    <row r="44" spans="2:7" x14ac:dyDescent="0.25">
      <c r="B44" s="11" t="s">
        <v>16</v>
      </c>
      <c r="C44" s="13"/>
      <c r="D44" s="13"/>
      <c r="E44" s="13"/>
      <c r="F44" s="13"/>
      <c r="G44" s="12">
        <f>Sheet1!G8</f>
        <v>60000</v>
      </c>
    </row>
    <row r="45" spans="2:7" x14ac:dyDescent="0.25">
      <c r="B45" s="11" t="s">
        <v>17</v>
      </c>
      <c r="C45" s="13"/>
      <c r="D45" s="13"/>
      <c r="E45" s="13"/>
      <c r="F45" s="13"/>
      <c r="G45" s="12">
        <f>Sheet1!H8</f>
        <v>2010000</v>
      </c>
    </row>
    <row r="46" spans="2:7" x14ac:dyDescent="0.25">
      <c r="B46" s="11"/>
      <c r="C46" s="13"/>
      <c r="D46" s="13"/>
      <c r="E46" s="13"/>
      <c r="F46" s="13" t="s">
        <v>18</v>
      </c>
      <c r="G46" s="12">
        <f>Sheet1!J8</f>
        <v>60000</v>
      </c>
    </row>
    <row r="47" spans="2:7" ht="15.75" thickBot="1" x14ac:dyDescent="0.3">
      <c r="B47" s="14" t="s">
        <v>20</v>
      </c>
      <c r="C47" s="15"/>
      <c r="D47" s="15"/>
      <c r="E47" s="15"/>
      <c r="F47" s="15"/>
      <c r="G47" s="16">
        <f>SUM(G43:G46)</f>
        <v>2349000</v>
      </c>
    </row>
    <row r="49" spans="2:7" ht="15.75" thickBot="1" x14ac:dyDescent="0.3"/>
    <row r="50" spans="2:7" x14ac:dyDescent="0.25">
      <c r="B50" s="9">
        <f ca="1">TODAY()</f>
        <v>43163</v>
      </c>
      <c r="C50" s="10"/>
      <c r="D50" s="10"/>
      <c r="E50" s="10"/>
      <c r="F50" s="29" t="s">
        <v>29</v>
      </c>
      <c r="G50" s="30"/>
    </row>
    <row r="51" spans="2:7" x14ac:dyDescent="0.25">
      <c r="B51" s="11" t="s">
        <v>15</v>
      </c>
      <c r="C51" s="28" t="str">
        <f>INDEX(Sheet1!A3:K11,7,3)&amp;"-"&amp;INDEX(Sheet1!A3:K11,7,2)&amp;"="&amp;Sheet1!E9&amp;"x3000"</f>
        <v>3892-3855=37x3000</v>
      </c>
      <c r="D51" s="28"/>
      <c r="E51" s="28"/>
      <c r="F51" s="28"/>
      <c r="G51" s="12">
        <f>Sheet1!F9</f>
        <v>111000</v>
      </c>
    </row>
    <row r="52" spans="2:7" x14ac:dyDescent="0.25">
      <c r="B52" s="11" t="s">
        <v>16</v>
      </c>
      <c r="C52" s="13"/>
      <c r="D52" s="13"/>
      <c r="E52" s="13"/>
      <c r="F52" s="13"/>
      <c r="G52" s="12">
        <f>Sheet1!G9</f>
        <v>30000</v>
      </c>
    </row>
    <row r="53" spans="2:7" x14ac:dyDescent="0.25">
      <c r="B53" s="11" t="s">
        <v>17</v>
      </c>
      <c r="C53" s="13"/>
      <c r="D53" s="13"/>
      <c r="E53" s="13"/>
      <c r="F53" s="13"/>
      <c r="G53" s="12">
        <f>Sheet1!H9</f>
        <v>1810000</v>
      </c>
    </row>
    <row r="54" spans="2:7" x14ac:dyDescent="0.25">
      <c r="B54" s="11"/>
      <c r="C54" s="13"/>
      <c r="D54" s="13"/>
      <c r="E54" s="13"/>
      <c r="F54" s="13" t="s">
        <v>18</v>
      </c>
      <c r="G54" s="12">
        <f>Sheet1!J9</f>
        <v>60000</v>
      </c>
    </row>
    <row r="55" spans="2:7" ht="15.75" thickBot="1" x14ac:dyDescent="0.3">
      <c r="B55" s="14" t="s">
        <v>20</v>
      </c>
      <c r="C55" s="15"/>
      <c r="D55" s="15"/>
      <c r="E55" s="15"/>
      <c r="F55" s="15"/>
      <c r="G55" s="16">
        <f>SUM(G51:G54)</f>
        <v>2011000</v>
      </c>
    </row>
    <row r="57" spans="2:7" ht="15.75" thickBot="1" x14ac:dyDescent="0.3"/>
    <row r="58" spans="2:7" x14ac:dyDescent="0.25">
      <c r="B58" s="9">
        <f ca="1">TODAY()</f>
        <v>43163</v>
      </c>
      <c r="C58" s="10"/>
      <c r="D58" s="10"/>
      <c r="E58" s="10"/>
      <c r="F58" s="29" t="s">
        <v>30</v>
      </c>
      <c r="G58" s="30"/>
    </row>
    <row r="59" spans="2:7" x14ac:dyDescent="0.25">
      <c r="B59" s="11" t="s">
        <v>15</v>
      </c>
      <c r="C59" s="28" t="str">
        <f>INDEX(Sheet1!A3:K11,8,3)&amp;"-"&amp;INDEX(Sheet1!A3:K11,8,2)&amp;"="&amp;Sheet1!E10&amp;"x3000"</f>
        <v>2670-2633=37x3000</v>
      </c>
      <c r="D59" s="28"/>
      <c r="E59" s="28"/>
      <c r="F59" s="28"/>
      <c r="G59" s="12">
        <f>Sheet1!F10</f>
        <v>111000</v>
      </c>
    </row>
    <row r="60" spans="2:7" x14ac:dyDescent="0.25">
      <c r="B60" s="11" t="s">
        <v>16</v>
      </c>
      <c r="C60" s="13"/>
      <c r="D60" s="13"/>
      <c r="E60" s="13"/>
      <c r="F60" s="13"/>
      <c r="G60" s="12">
        <f>Sheet1!G10</f>
        <v>150000</v>
      </c>
    </row>
    <row r="61" spans="2:7" x14ac:dyDescent="0.25">
      <c r="B61" s="11" t="s">
        <v>17</v>
      </c>
      <c r="C61" s="13"/>
      <c r="D61" s="13"/>
      <c r="E61" s="13"/>
      <c r="F61" s="13"/>
      <c r="G61" s="12">
        <f>Sheet1!H10</f>
        <v>2010000</v>
      </c>
    </row>
    <row r="62" spans="2:7" x14ac:dyDescent="0.25">
      <c r="B62" s="11"/>
      <c r="C62" s="13"/>
      <c r="D62" s="13"/>
      <c r="E62" s="13"/>
      <c r="F62" s="13"/>
      <c r="G62" s="12"/>
    </row>
    <row r="63" spans="2:7" ht="15.75" thickBot="1" x14ac:dyDescent="0.3">
      <c r="B63" s="14" t="s">
        <v>20</v>
      </c>
      <c r="C63" s="15"/>
      <c r="D63" s="15"/>
      <c r="E63" s="15"/>
      <c r="F63" s="15"/>
      <c r="G63" s="16">
        <f>SUM(G59:G62)</f>
        <v>2271000</v>
      </c>
    </row>
    <row r="65" spans="2:7" ht="15.75" thickBot="1" x14ac:dyDescent="0.3"/>
    <row r="66" spans="2:7" x14ac:dyDescent="0.25">
      <c r="B66" s="9">
        <f ca="1">TODAY()</f>
        <v>43163</v>
      </c>
      <c r="C66" s="10"/>
      <c r="D66" s="10"/>
      <c r="E66" s="10"/>
      <c r="F66" s="29" t="s">
        <v>31</v>
      </c>
      <c r="G66" s="30"/>
    </row>
    <row r="67" spans="2:7" x14ac:dyDescent="0.25">
      <c r="B67" s="11" t="s">
        <v>15</v>
      </c>
      <c r="C67" s="28" t="str">
        <f>INDEX(Sheet1!A3:K11,9,3)&amp;"-"&amp;INDEX(Sheet1!A3:K11,9,2)&amp;"="&amp;Sheet1!E11&amp;"x3000"</f>
        <v>6250-6250=0x3000</v>
      </c>
      <c r="D67" s="28"/>
      <c r="E67" s="28"/>
      <c r="F67" s="28"/>
      <c r="G67" s="12">
        <f>Sheet1!F11</f>
        <v>0</v>
      </c>
    </row>
    <row r="68" spans="2:7" x14ac:dyDescent="0.25">
      <c r="B68" s="11" t="s">
        <v>16</v>
      </c>
      <c r="C68" s="13"/>
      <c r="D68" s="13"/>
      <c r="E68" s="13"/>
      <c r="F68" s="13"/>
      <c r="G68" s="12">
        <f>Sheet1!G11</f>
        <v>30000</v>
      </c>
    </row>
    <row r="69" spans="2:7" x14ac:dyDescent="0.25">
      <c r="B69" s="11" t="s">
        <v>17</v>
      </c>
      <c r="C69" s="13"/>
      <c r="D69" s="13"/>
      <c r="E69" s="13"/>
      <c r="F69" s="13"/>
      <c r="G69" s="12">
        <f>Sheet1!H11</f>
        <v>4300000</v>
      </c>
    </row>
    <row r="70" spans="2:7" x14ac:dyDescent="0.25">
      <c r="B70" s="11"/>
      <c r="C70" s="13"/>
      <c r="D70" s="13"/>
      <c r="E70" s="13"/>
      <c r="F70" s="13"/>
      <c r="G70" s="12"/>
    </row>
    <row r="71" spans="2:7" ht="15.75" thickBot="1" x14ac:dyDescent="0.3">
      <c r="B71" s="14" t="s">
        <v>20</v>
      </c>
      <c r="C71" s="15"/>
      <c r="D71" s="15"/>
      <c r="E71" s="15"/>
      <c r="F71" s="15"/>
      <c r="G71" s="16">
        <f>SUM(G67:G70)</f>
        <v>4330000</v>
      </c>
    </row>
    <row r="73" spans="2:7" ht="15.75" thickBot="1" x14ac:dyDescent="0.3"/>
    <row r="74" spans="2:7" x14ac:dyDescent="0.25">
      <c r="B74" s="17" t="s">
        <v>19</v>
      </c>
      <c r="C74" s="38">
        <f>SUM(C75:D78,F74:G78)</f>
        <v>24289000</v>
      </c>
      <c r="D74" s="39"/>
      <c r="E74" s="18" t="s">
        <v>36</v>
      </c>
      <c r="F74" s="29">
        <f>G39</f>
        <v>2152000</v>
      </c>
      <c r="G74" s="35"/>
    </row>
    <row r="75" spans="2:7" x14ac:dyDescent="0.25">
      <c r="B75" s="19" t="s">
        <v>32</v>
      </c>
      <c r="C75" s="31">
        <f>G7</f>
        <v>2980000</v>
      </c>
      <c r="D75" s="31"/>
      <c r="E75" s="20" t="s">
        <v>37</v>
      </c>
      <c r="F75" s="31">
        <f>G47</f>
        <v>2349000</v>
      </c>
      <c r="G75" s="36"/>
    </row>
    <row r="76" spans="2:7" x14ac:dyDescent="0.25">
      <c r="B76" s="19" t="s">
        <v>33</v>
      </c>
      <c r="C76" s="31">
        <f>G15</f>
        <v>2776000</v>
      </c>
      <c r="D76" s="32"/>
      <c r="E76" s="20" t="s">
        <v>38</v>
      </c>
      <c r="F76" s="31">
        <f>G55</f>
        <v>2011000</v>
      </c>
      <c r="G76" s="36"/>
    </row>
    <row r="77" spans="2:7" x14ac:dyDescent="0.25">
      <c r="B77" s="19" t="s">
        <v>34</v>
      </c>
      <c r="C77" s="31">
        <f>G23</f>
        <v>3035000</v>
      </c>
      <c r="D77" s="32"/>
      <c r="E77" s="20" t="s">
        <v>39</v>
      </c>
      <c r="F77" s="31">
        <f>G63</f>
        <v>2271000</v>
      </c>
      <c r="G77" s="36"/>
    </row>
    <row r="78" spans="2:7" ht="15.75" thickBot="1" x14ac:dyDescent="0.3">
      <c r="B78" s="21" t="s">
        <v>35</v>
      </c>
      <c r="C78" s="33">
        <f>G31</f>
        <v>2385000</v>
      </c>
      <c r="D78" s="34"/>
      <c r="E78" s="22" t="s">
        <v>40</v>
      </c>
      <c r="F78" s="33">
        <f>G71</f>
        <v>4330000</v>
      </c>
      <c r="G78" s="37"/>
    </row>
    <row r="80" spans="2:7" x14ac:dyDescent="0.25">
      <c r="B80" s="24" t="s">
        <v>41</v>
      </c>
      <c r="C80" s="24"/>
      <c r="D80" s="27" t="s">
        <v>42</v>
      </c>
      <c r="E80" s="27"/>
      <c r="F80" s="27" t="s">
        <v>8</v>
      </c>
      <c r="G80" s="27"/>
    </row>
    <row r="81" spans="2:7" x14ac:dyDescent="0.25">
      <c r="B81" s="25">
        <f>SUM(G3,G11,G19,G27,G35,G43,G51,G59,G67)</f>
        <v>1629000</v>
      </c>
      <c r="C81" s="26"/>
      <c r="D81" s="25">
        <f>SUM(G4,G6,G12,G14,G20,G28,G30,G36,G38,G44,G46,G52,G54,G60,G68)</f>
        <v>980000</v>
      </c>
      <c r="E81" s="26"/>
      <c r="F81" s="25">
        <f>SUM(G5,G13,G21,G29,G37,G45,G53,G61,G69)</f>
        <v>21680000</v>
      </c>
      <c r="G81" s="26"/>
    </row>
  </sheetData>
  <mergeCells count="34">
    <mergeCell ref="C75:D75"/>
    <mergeCell ref="C76:D76"/>
    <mergeCell ref="C77:D77"/>
    <mergeCell ref="C78:D78"/>
    <mergeCell ref="F74:G74"/>
    <mergeCell ref="F75:G75"/>
    <mergeCell ref="F76:G76"/>
    <mergeCell ref="F77:G77"/>
    <mergeCell ref="F78:G78"/>
    <mergeCell ref="C74:D74"/>
    <mergeCell ref="C67:F67"/>
    <mergeCell ref="F26:G26"/>
    <mergeCell ref="C27:F27"/>
    <mergeCell ref="F34:G34"/>
    <mergeCell ref="C35:F35"/>
    <mergeCell ref="F42:G42"/>
    <mergeCell ref="C43:F43"/>
    <mergeCell ref="F50:G50"/>
    <mergeCell ref="C51:F51"/>
    <mergeCell ref="F58:G58"/>
    <mergeCell ref="C59:F59"/>
    <mergeCell ref="F66:G66"/>
    <mergeCell ref="C19:F19"/>
    <mergeCell ref="C3:F3"/>
    <mergeCell ref="F2:G2"/>
    <mergeCell ref="F10:G10"/>
    <mergeCell ref="C11:F11"/>
    <mergeCell ref="F18:G18"/>
    <mergeCell ref="B80:C80"/>
    <mergeCell ref="B81:C81"/>
    <mergeCell ref="D80:E80"/>
    <mergeCell ref="D81:E81"/>
    <mergeCell ref="F80:G80"/>
    <mergeCell ref="F81:G8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M6" sqref="M6"/>
    </sheetView>
  </sheetViews>
  <sheetFormatPr defaultRowHeight="15" x14ac:dyDescent="0.25"/>
  <cols>
    <col min="1" max="1" width="8.140625" customWidth="1"/>
    <col min="4" max="4" width="10.28515625" customWidth="1"/>
    <col min="6" max="6" width="10" customWidth="1"/>
    <col min="7" max="7" width="13.85546875" customWidth="1"/>
    <col min="8" max="8" width="12.85546875" bestFit="1" customWidth="1"/>
    <col min="9" max="9" width="12.85546875" customWidth="1"/>
    <col min="11" max="11" width="14.28515625" customWidth="1"/>
    <col min="12" max="12" width="17.42578125" customWidth="1"/>
    <col min="13" max="13" width="20.140625" customWidth="1"/>
    <col min="14" max="14" width="17.7109375" customWidth="1"/>
  </cols>
  <sheetData>
    <row r="1" spans="1:14" ht="36" customHeight="1" x14ac:dyDescent="0.25">
      <c r="A1" s="40" t="s">
        <v>2</v>
      </c>
      <c r="B1" s="41" t="s">
        <v>3</v>
      </c>
      <c r="C1" s="41"/>
      <c r="D1" s="42" t="s">
        <v>1</v>
      </c>
      <c r="E1" s="40" t="s">
        <v>6</v>
      </c>
      <c r="F1" s="40" t="s">
        <v>10</v>
      </c>
      <c r="G1" s="40" t="s">
        <v>9</v>
      </c>
      <c r="H1" s="40" t="s">
        <v>8</v>
      </c>
      <c r="I1" s="3" t="s">
        <v>11</v>
      </c>
      <c r="J1" s="42" t="s">
        <v>12</v>
      </c>
      <c r="K1" s="40" t="s">
        <v>0</v>
      </c>
      <c r="L1" s="40" t="s">
        <v>44</v>
      </c>
      <c r="M1" s="40" t="s">
        <v>7</v>
      </c>
      <c r="N1" s="40" t="s">
        <v>14</v>
      </c>
    </row>
    <row r="2" spans="1:14" ht="19.5" customHeight="1" x14ac:dyDescent="0.25">
      <c r="A2" s="41"/>
      <c r="B2" s="1" t="s">
        <v>4</v>
      </c>
      <c r="C2" s="1" t="s">
        <v>5</v>
      </c>
      <c r="D2" s="43"/>
      <c r="E2" s="41"/>
      <c r="F2" s="41"/>
      <c r="G2" s="41"/>
      <c r="H2" s="41"/>
      <c r="I2" s="8"/>
      <c r="J2" s="43"/>
      <c r="K2" s="41"/>
      <c r="L2" s="41"/>
      <c r="M2" s="41"/>
      <c r="N2" s="41"/>
    </row>
    <row r="3" spans="1:14" ht="25.5" x14ac:dyDescent="0.25">
      <c r="A3" s="2">
        <v>2</v>
      </c>
      <c r="B3" s="2">
        <v>3288</v>
      </c>
      <c r="C3" s="23">
        <v>3338</v>
      </c>
      <c r="D3" s="2">
        <v>2</v>
      </c>
      <c r="E3" s="2">
        <f>IF((C3&gt;B3),C3-B3,0)</f>
        <v>50</v>
      </c>
      <c r="F3" s="4">
        <f>IF((E3=" ")," ",E3*3000)</f>
        <v>150000</v>
      </c>
      <c r="G3" s="4">
        <f>IF(D3=0,0,D3*30000)</f>
        <v>60000</v>
      </c>
      <c r="H3" s="4">
        <v>2710000</v>
      </c>
      <c r="I3" s="4" t="s">
        <v>13</v>
      </c>
      <c r="J3" s="4">
        <f>IF(I3="net",60000,IF(I3="cáp",50000,0))</f>
        <v>60000</v>
      </c>
      <c r="K3" s="4">
        <f t="shared" ref="K3:K11" si="0">J3+H3+G3+F3</f>
        <v>2980000</v>
      </c>
      <c r="L3" s="6" t="s">
        <v>43</v>
      </c>
      <c r="M3" s="6"/>
      <c r="N3" s="6"/>
    </row>
    <row r="4" spans="1:14" x14ac:dyDescent="0.25">
      <c r="A4" s="2">
        <v>3</v>
      </c>
      <c r="B4" s="2">
        <v>3617</v>
      </c>
      <c r="C4" s="2">
        <v>3669</v>
      </c>
      <c r="D4" s="2">
        <v>2</v>
      </c>
      <c r="E4" s="2">
        <f t="shared" ref="E4:E11" si="1">C4-B4</f>
        <v>52</v>
      </c>
      <c r="F4" s="4">
        <f t="shared" ref="F4:F11" si="2">IF((E4=" ")," ",E4*3000)</f>
        <v>156000</v>
      </c>
      <c r="G4" s="4">
        <f t="shared" ref="G4:G11" si="3">IF(D4=0,0,D4*30000)</f>
        <v>60000</v>
      </c>
      <c r="H4" s="4">
        <v>2510000</v>
      </c>
      <c r="I4" s="4" t="s">
        <v>22</v>
      </c>
      <c r="J4" s="4">
        <f t="shared" ref="J4:J11" si="4">IF(I4="net",60000,IF(I4="cáp",50000,0))</f>
        <v>50000</v>
      </c>
      <c r="K4" s="4">
        <f t="shared" si="0"/>
        <v>2776000</v>
      </c>
      <c r="L4" s="2"/>
      <c r="M4" s="5"/>
      <c r="N4" s="7"/>
    </row>
    <row r="5" spans="1:14" x14ac:dyDescent="0.25">
      <c r="A5" s="2">
        <v>4</v>
      </c>
      <c r="B5" s="2">
        <v>4823</v>
      </c>
      <c r="C5" s="2">
        <v>4958</v>
      </c>
      <c r="D5" s="2">
        <v>4</v>
      </c>
      <c r="E5" s="2">
        <f t="shared" si="1"/>
        <v>135</v>
      </c>
      <c r="F5" s="4">
        <f t="shared" si="2"/>
        <v>405000</v>
      </c>
      <c r="G5" s="4">
        <f t="shared" si="3"/>
        <v>120000</v>
      </c>
      <c r="H5" s="4">
        <v>2510000</v>
      </c>
      <c r="I5" s="4"/>
      <c r="J5" s="4">
        <f t="shared" si="4"/>
        <v>0</v>
      </c>
      <c r="K5" s="4">
        <f t="shared" si="0"/>
        <v>3035000</v>
      </c>
      <c r="L5" s="2"/>
      <c r="M5" s="5"/>
      <c r="N5" s="7"/>
    </row>
    <row r="6" spans="1:14" x14ac:dyDescent="0.25">
      <c r="A6" s="2">
        <v>5</v>
      </c>
      <c r="B6" s="2">
        <v>6157</v>
      </c>
      <c r="C6" s="2">
        <v>6242</v>
      </c>
      <c r="D6" s="2">
        <v>2</v>
      </c>
      <c r="E6" s="2">
        <f t="shared" si="1"/>
        <v>85</v>
      </c>
      <c r="F6" s="4">
        <f t="shared" si="2"/>
        <v>255000</v>
      </c>
      <c r="G6" s="4">
        <f t="shared" si="3"/>
        <v>60000</v>
      </c>
      <c r="H6" s="4">
        <v>2010000</v>
      </c>
      <c r="I6" s="4" t="s">
        <v>13</v>
      </c>
      <c r="J6" s="4">
        <f t="shared" si="4"/>
        <v>60000</v>
      </c>
      <c r="K6" s="4">
        <f t="shared" si="0"/>
        <v>2385000</v>
      </c>
      <c r="L6" s="2"/>
      <c r="M6" s="5"/>
      <c r="N6" s="7"/>
    </row>
    <row r="7" spans="1:14" x14ac:dyDescent="0.25">
      <c r="A7" s="2">
        <v>6</v>
      </c>
      <c r="B7" s="2">
        <v>3728</v>
      </c>
      <c r="C7" s="2">
        <v>3802</v>
      </c>
      <c r="D7" s="2">
        <v>2</v>
      </c>
      <c r="E7" s="2">
        <f t="shared" si="1"/>
        <v>74</v>
      </c>
      <c r="F7" s="4">
        <f t="shared" si="2"/>
        <v>222000</v>
      </c>
      <c r="G7" s="4">
        <f t="shared" si="3"/>
        <v>60000</v>
      </c>
      <c r="H7" s="4">
        <v>1810000</v>
      </c>
      <c r="I7" s="4" t="s">
        <v>13</v>
      </c>
      <c r="J7" s="4">
        <f t="shared" si="4"/>
        <v>60000</v>
      </c>
      <c r="K7" s="4">
        <f t="shared" si="0"/>
        <v>2152000</v>
      </c>
      <c r="L7" s="2">
        <v>3814</v>
      </c>
      <c r="M7" s="5">
        <v>3802</v>
      </c>
      <c r="N7" s="7"/>
    </row>
    <row r="8" spans="1:14" x14ac:dyDescent="0.25">
      <c r="A8" s="2">
        <v>7</v>
      </c>
      <c r="B8" s="2">
        <v>5410</v>
      </c>
      <c r="C8" s="2">
        <v>5483</v>
      </c>
      <c r="D8" s="2">
        <v>2</v>
      </c>
      <c r="E8" s="2">
        <f t="shared" si="1"/>
        <v>73</v>
      </c>
      <c r="F8" s="4">
        <f t="shared" si="2"/>
        <v>219000</v>
      </c>
      <c r="G8" s="4">
        <f t="shared" si="3"/>
        <v>60000</v>
      </c>
      <c r="H8" s="4">
        <v>2010000</v>
      </c>
      <c r="I8" s="4" t="s">
        <v>13</v>
      </c>
      <c r="J8" s="4">
        <f t="shared" si="4"/>
        <v>60000</v>
      </c>
      <c r="K8" s="4">
        <f t="shared" si="0"/>
        <v>2349000</v>
      </c>
      <c r="L8" s="2"/>
      <c r="M8" s="5"/>
      <c r="N8" s="7"/>
    </row>
    <row r="9" spans="1:14" x14ac:dyDescent="0.25">
      <c r="A9" s="2">
        <v>8</v>
      </c>
      <c r="B9" s="2">
        <v>3855</v>
      </c>
      <c r="C9" s="2">
        <v>3892</v>
      </c>
      <c r="D9" s="2">
        <v>1</v>
      </c>
      <c r="E9" s="2">
        <f t="shared" si="1"/>
        <v>37</v>
      </c>
      <c r="F9" s="4">
        <f t="shared" si="2"/>
        <v>111000</v>
      </c>
      <c r="G9" s="4">
        <f t="shared" si="3"/>
        <v>30000</v>
      </c>
      <c r="H9" s="4">
        <v>1810000</v>
      </c>
      <c r="I9" s="4" t="s">
        <v>13</v>
      </c>
      <c r="J9" s="4">
        <f t="shared" si="4"/>
        <v>60000</v>
      </c>
      <c r="K9" s="4">
        <f t="shared" si="0"/>
        <v>2011000</v>
      </c>
      <c r="L9" s="2"/>
      <c r="M9" s="5"/>
      <c r="N9" s="7"/>
    </row>
    <row r="10" spans="1:14" x14ac:dyDescent="0.25">
      <c r="A10" s="2">
        <v>9</v>
      </c>
      <c r="B10" s="2">
        <v>2633</v>
      </c>
      <c r="C10" s="2">
        <v>2670</v>
      </c>
      <c r="D10" s="2">
        <v>5</v>
      </c>
      <c r="E10" s="2">
        <f t="shared" si="1"/>
        <v>37</v>
      </c>
      <c r="F10" s="4">
        <f t="shared" si="2"/>
        <v>111000</v>
      </c>
      <c r="G10" s="4">
        <f t="shared" si="3"/>
        <v>150000</v>
      </c>
      <c r="H10" s="4">
        <v>2010000</v>
      </c>
      <c r="I10" s="4"/>
      <c r="J10" s="4">
        <f t="shared" si="4"/>
        <v>0</v>
      </c>
      <c r="K10" s="4">
        <f t="shared" si="0"/>
        <v>2271000</v>
      </c>
      <c r="L10" s="2"/>
      <c r="M10" s="5"/>
      <c r="N10" s="7"/>
    </row>
    <row r="11" spans="1:14" x14ac:dyDescent="0.25">
      <c r="A11" s="2">
        <v>10</v>
      </c>
      <c r="B11" s="23">
        <v>6250</v>
      </c>
      <c r="C11" s="23">
        <v>6250</v>
      </c>
      <c r="D11" s="2">
        <v>1</v>
      </c>
      <c r="E11" s="2">
        <f t="shared" si="1"/>
        <v>0</v>
      </c>
      <c r="F11" s="4">
        <f t="shared" si="2"/>
        <v>0</v>
      </c>
      <c r="G11" s="4">
        <f t="shared" si="3"/>
        <v>30000</v>
      </c>
      <c r="H11" s="4">
        <v>4300000</v>
      </c>
      <c r="I11" s="4"/>
      <c r="J11" s="4">
        <f t="shared" si="4"/>
        <v>0</v>
      </c>
      <c r="K11" s="4">
        <f t="shared" si="0"/>
        <v>4330000</v>
      </c>
      <c r="L11" s="2"/>
      <c r="M11" s="5"/>
      <c r="N11" s="7"/>
    </row>
    <row r="12" spans="1:14" x14ac:dyDescent="0.25">
      <c r="A12" s="2"/>
      <c r="B12" s="2"/>
      <c r="C12" s="2"/>
      <c r="D12" s="2"/>
      <c r="E12" s="2"/>
      <c r="F12" s="4"/>
      <c r="G12" s="4"/>
      <c r="H12" s="4"/>
      <c r="I12" s="4"/>
      <c r="J12" s="4"/>
      <c r="K12" s="4"/>
      <c r="L12" s="2"/>
      <c r="M12" s="5"/>
      <c r="N12" s="7"/>
    </row>
    <row r="13" spans="1:14" x14ac:dyDescent="0.25">
      <c r="A13" s="2"/>
      <c r="B13" s="2"/>
      <c r="C13" s="2"/>
      <c r="D13" s="2"/>
      <c r="E13" s="2"/>
      <c r="F13" s="4"/>
      <c r="G13" s="4"/>
      <c r="H13" s="4"/>
      <c r="I13" s="4"/>
      <c r="J13" s="4"/>
      <c r="K13" s="4"/>
      <c r="L13" s="2"/>
      <c r="M13" s="5"/>
      <c r="N13" s="7"/>
    </row>
    <row r="14" spans="1:14" x14ac:dyDescent="0.25">
      <c r="A14" s="2"/>
      <c r="B14" s="2"/>
      <c r="C14" s="2"/>
      <c r="D14" s="2"/>
      <c r="E14" s="2"/>
      <c r="F14" s="4"/>
      <c r="G14" s="4"/>
      <c r="H14" s="4"/>
      <c r="I14" s="4"/>
      <c r="J14" s="4"/>
      <c r="K14" s="4"/>
      <c r="L14" s="2"/>
      <c r="M14" s="5"/>
      <c r="N14" s="7"/>
    </row>
    <row r="15" spans="1:14" x14ac:dyDescent="0.25">
      <c r="A15" s="2"/>
      <c r="B15" s="2"/>
      <c r="C15" s="2"/>
      <c r="D15" s="2"/>
      <c r="E15" s="2"/>
      <c r="F15" s="4"/>
      <c r="G15" s="4"/>
      <c r="H15" s="4"/>
      <c r="I15" s="4"/>
      <c r="J15" s="4"/>
      <c r="K15" s="4"/>
      <c r="L15" s="2"/>
      <c r="M15" s="5"/>
      <c r="N15" s="7"/>
    </row>
    <row r="16" spans="1:14" x14ac:dyDescent="0.25">
      <c r="A16" s="2"/>
      <c r="B16" s="2"/>
      <c r="C16" s="2"/>
      <c r="D16" s="2"/>
      <c r="E16" s="2"/>
      <c r="F16" s="4"/>
      <c r="G16" s="4"/>
      <c r="H16" s="4"/>
      <c r="I16" s="4"/>
      <c r="J16" s="4"/>
      <c r="K16" s="4"/>
      <c r="L16" s="2"/>
      <c r="M16" s="5"/>
      <c r="N16" s="7"/>
    </row>
  </sheetData>
  <mergeCells count="12">
    <mergeCell ref="A1:A2"/>
    <mergeCell ref="B1:C1"/>
    <mergeCell ref="E1:E2"/>
    <mergeCell ref="F1:F2"/>
    <mergeCell ref="N1:N2"/>
    <mergeCell ref="D1:D2"/>
    <mergeCell ref="G1:G2"/>
    <mergeCell ref="H1:H2"/>
    <mergeCell ref="J1:J2"/>
    <mergeCell ref="K1:K2"/>
    <mergeCell ref="L1:L2"/>
    <mergeCell ref="M1:M2"/>
  </mergeCells>
  <conditionalFormatting sqref="L4:L6 D4:D6 A3:A11">
    <cfRule type="expression" dxfId="37" priority="53" stopIfTrue="1">
      <formula>MOD(ROW(),2)=0</formula>
    </cfRule>
    <cfRule type="expression" dxfId="36" priority="54" stopIfTrue="1">
      <formula>MOD(ROW(),2)&gt;0</formula>
    </cfRule>
  </conditionalFormatting>
  <conditionalFormatting sqref="C3:C16 B3:B11">
    <cfRule type="expression" dxfId="35" priority="23" stopIfTrue="1">
      <formula>MOD(ROW(),2)=0</formula>
    </cfRule>
    <cfRule type="expression" dxfId="34" priority="24" stopIfTrue="1">
      <formula>MOD(ROW(),2)&gt;0</formula>
    </cfRule>
  </conditionalFormatting>
  <conditionalFormatting sqref="D3:K3 H4:I7 K4:K16 E4:G16 J4:J11">
    <cfRule type="expression" dxfId="33" priority="47" stopIfTrue="1">
      <formula>MOD(ROW(),2)=0</formula>
    </cfRule>
    <cfRule type="expression" dxfId="32" priority="48" stopIfTrue="1">
      <formula>MOD(ROW(),2)&gt;0</formula>
    </cfRule>
  </conditionalFormatting>
  <conditionalFormatting sqref="B16">
    <cfRule type="expression" dxfId="31" priority="7" stopIfTrue="1">
      <formula>MOD(ROW(),2)=0</formula>
    </cfRule>
    <cfRule type="expression" dxfId="30" priority="8" stopIfTrue="1">
      <formula>MOD(ROW(),2)&gt;0</formula>
    </cfRule>
  </conditionalFormatting>
  <conditionalFormatting sqref="H9:I10 D9:D10 L9:L10">
    <cfRule type="expression" dxfId="29" priority="43" stopIfTrue="1">
      <formula>MOD(ROW(),2)=0</formula>
    </cfRule>
    <cfRule type="expression" dxfId="28" priority="44" stopIfTrue="1">
      <formula>MOD(ROW(),2)&gt;0</formula>
    </cfRule>
  </conditionalFormatting>
  <conditionalFormatting sqref="D8 H8:I8 L8">
    <cfRule type="expression" dxfId="27" priority="41" stopIfTrue="1">
      <formula>MOD(ROW(),2)=0</formula>
    </cfRule>
    <cfRule type="expression" dxfId="26" priority="42" stopIfTrue="1">
      <formula>MOD(ROW(),2)&gt;0</formula>
    </cfRule>
  </conditionalFormatting>
  <conditionalFormatting sqref="D7 L7">
    <cfRule type="expression" dxfId="25" priority="39" stopIfTrue="1">
      <formula>MOD(ROW(),2)=0</formula>
    </cfRule>
    <cfRule type="expression" dxfId="24" priority="40" stopIfTrue="1">
      <formula>MOD(ROW(),2)&gt;0</formula>
    </cfRule>
  </conditionalFormatting>
  <conditionalFormatting sqref="A12 D12 H12:J12 L12">
    <cfRule type="expression" dxfId="23" priority="37" stopIfTrue="1">
      <formula>MOD(ROW(),2)=0</formula>
    </cfRule>
    <cfRule type="expression" dxfId="22" priority="38" stopIfTrue="1">
      <formula>MOD(ROW(),2)&gt;0</formula>
    </cfRule>
  </conditionalFormatting>
  <conditionalFormatting sqref="D11 H11:I11 L11">
    <cfRule type="expression" dxfId="21" priority="35" stopIfTrue="1">
      <formula>MOD(ROW(),2)=0</formula>
    </cfRule>
    <cfRule type="expression" dxfId="20" priority="36" stopIfTrue="1">
      <formula>MOD(ROW(),2)&gt;0</formula>
    </cfRule>
  </conditionalFormatting>
  <conditionalFormatting sqref="A13:A14 D14 H14:J14 L14">
    <cfRule type="expression" dxfId="19" priority="33" stopIfTrue="1">
      <formula>MOD(ROW(),2)=0</formula>
    </cfRule>
    <cfRule type="expression" dxfId="18" priority="34" stopIfTrue="1">
      <formula>MOD(ROW(),2)&gt;0</formula>
    </cfRule>
  </conditionalFormatting>
  <conditionalFormatting sqref="D13 H13:J13 L13">
    <cfRule type="expression" dxfId="17" priority="31" stopIfTrue="1">
      <formula>MOD(ROW(),2)=0</formula>
    </cfRule>
    <cfRule type="expression" dxfId="16" priority="32" stopIfTrue="1">
      <formula>MOD(ROW(),2)&gt;0</formula>
    </cfRule>
  </conditionalFormatting>
  <conditionalFormatting sqref="A15:A16 D16 H16:J16 L16">
    <cfRule type="expression" dxfId="15" priority="29" stopIfTrue="1">
      <formula>MOD(ROW(),2)=0</formula>
    </cfRule>
    <cfRule type="expression" dxfId="14" priority="30" stopIfTrue="1">
      <formula>MOD(ROW(),2)&gt;0</formula>
    </cfRule>
  </conditionalFormatting>
  <conditionalFormatting sqref="D15 H15:J15 L15">
    <cfRule type="expression" dxfId="13" priority="27" stopIfTrue="1">
      <formula>MOD(ROW(),2)=0</formula>
    </cfRule>
    <cfRule type="expression" dxfId="12" priority="28" stopIfTrue="1">
      <formula>MOD(ROW(),2)&gt;0</formula>
    </cfRule>
  </conditionalFormatting>
  <conditionalFormatting sqref="B12">
    <cfRule type="expression" dxfId="11" priority="15" stopIfTrue="1">
      <formula>MOD(ROW(),2)=0</formula>
    </cfRule>
    <cfRule type="expression" dxfId="10" priority="16" stopIfTrue="1">
      <formula>MOD(ROW(),2)&gt;0</formula>
    </cfRule>
  </conditionalFormatting>
  <conditionalFormatting sqref="B14">
    <cfRule type="expression" dxfId="9" priority="11" stopIfTrue="1">
      <formula>MOD(ROW(),2)=0</formula>
    </cfRule>
    <cfRule type="expression" dxfId="8" priority="12" stopIfTrue="1">
      <formula>MOD(ROW(),2)&gt;0</formula>
    </cfRule>
  </conditionalFormatting>
  <conditionalFormatting sqref="B13">
    <cfRule type="expression" dxfId="7" priority="9" stopIfTrue="1">
      <formula>MOD(ROW(),2)=0</formula>
    </cfRule>
    <cfRule type="expression" dxfId="6" priority="10" stopIfTrue="1">
      <formula>MOD(ROW(),2)&gt;0</formula>
    </cfRule>
  </conditionalFormatting>
  <conditionalFormatting sqref="B15">
    <cfRule type="expression" dxfId="5" priority="5" stopIfTrue="1">
      <formula>MOD(ROW(),2)=0</formula>
    </cfRule>
    <cfRule type="expression" dxfId="4" priority="6" stopIfTrue="1">
      <formula>MOD(ROW(),2)&gt;0</formula>
    </cfRule>
  </conditionalFormatting>
  <conditionalFormatting sqref="M4:M16">
    <cfRule type="expression" dxfId="3" priority="3" stopIfTrue="1">
      <formula>MOD(ROW(),2)=0</formula>
    </cfRule>
    <cfRule type="expression" dxfId="2" priority="4" stopIfTrue="1">
      <formula>MOD(ROW(),2)&gt;0</formula>
    </cfRule>
  </conditionalFormatting>
  <conditionalFormatting sqref="N3:N16 L3:M3">
    <cfRule type="expression" dxfId="1" priority="1" stopIfTrue="1">
      <formula>MOD(ROW(),2)=0</formula>
    </cfRule>
    <cfRule type="expression" dxfId="0" priority="2" stopIfTrue="1">
      <formula>MOD(ROW(),2)&gt;0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2018-03-04T14:24:04Z</dcterms:modified>
</cp:coreProperties>
</file>